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defaultThemeVersion="124226"/>
  <mc:AlternateContent xmlns:mc="http://schemas.openxmlformats.org/markup-compatibility/2006">
    <mc:Choice Requires="x15">
      <x15ac:absPath xmlns:x15ac="http://schemas.microsoft.com/office/spreadsheetml/2010/11/ac" url="https://d.docs.live.net/3e75ce4d735b27f8/OEFA/Teletrabajo OEFA/Emergencia Salud - COVID-19/Reportes/Talara/Anexos/Anexo 3/"/>
    </mc:Choice>
  </mc:AlternateContent>
  <xr:revisionPtr revIDLastSave="138" documentId="13_ncr:1_{A6E190CD-95B7-45DB-B1F2-148A633DD406}" xr6:coauthVersionLast="45" xr6:coauthVersionMax="45" xr10:uidLastSave="{9510BD89-41DE-44E3-8C45-D128D0388648}"/>
  <bookViews>
    <workbookView xWindow="-108" yWindow="492" windowWidth="30936" windowHeight="12576" tabRatio="929" xr2:uid="{00000000-000D-0000-FFFF-FFFF00000000}"/>
  </bookViews>
  <sheets>
    <sheet name="4.1" sheetId="30" r:id="rId1"/>
    <sheet name="4.2" sheetId="32" r:id="rId2"/>
    <sheet name="4.Promedio meteorologia" sheetId="41" state="hidden" r:id="rId3"/>
    <sheet name="5.Promedio diarios (T y P)" sheetId="38" state="hidden" r:id="rId4"/>
    <sheet name="6.Flujo promedio" sheetId="39" state="hidden" r:id="rId5"/>
    <sheet name="7.Conc. PM10 y VM" sheetId="34" state="hidden" r:id="rId6"/>
    <sheet name="8.Conc. de Metales PM10" sheetId="40" state="hidden" r:id="rId7"/>
    <sheet name="9.Conc. de Metales PM10" sheetId="42" state="hidden" r:id="rId8"/>
    <sheet name="Fórmula EPA" sheetId="17" state="hidden" r:id="rId9"/>
  </sheets>
  <externalReferences>
    <externalReference r:id="rId10"/>
    <externalReference r:id="rId11"/>
  </externalReferences>
  <definedNames>
    <definedName name="_xlnm._FilterDatabase" localSheetId="1" hidden="1">'4.2'!$C$16:$I$739</definedName>
    <definedName name="_xlnm.Print_Area" localSheetId="0">'4.1'!$A$1:$AG$46</definedName>
    <definedName name="_xlnm.Print_Area" localSheetId="1">'4.2'!$B$1:$J$760</definedName>
    <definedName name="_xlnm.Print_Area" localSheetId="2">'4.Promedio meteorologia'!$A$1:$G$160</definedName>
    <definedName name="_xlnm.Print_Area" localSheetId="3">'5.Promedio diarios (T y P)'!$A$1:$P$52</definedName>
    <definedName name="_xlnm.Print_Area" localSheetId="4">'6.Flujo promedio'!$A$1:$K$62</definedName>
    <definedName name="_xlnm.Print_Area" localSheetId="5">'7.Conc. PM10 y VM'!$A$1:$P$20</definedName>
    <definedName name="_xlnm.Print_Area" localSheetId="6">'8.Conc. de Metales PM10'!$A$1:$J$90</definedName>
    <definedName name="_xlnm.Print_Area" localSheetId="7">'9.Conc. de Metales PM10'!$A$1:$K$96</definedName>
    <definedName name="_xlnm.Print_Titles" localSheetId="1">'4.2'!$1:$16</definedName>
    <definedName name="_xlnm.Print_Titles" localSheetId="2">'4.Promedio meteorologia'!$1:$15</definedName>
    <definedName name="_xlnm.Print_Titles" localSheetId="3">'5.Promedio diarios (T y P)'!$1:$6</definedName>
    <definedName name="_xlnm.Print_Titles" localSheetId="4">'6.Flujo promedio'!$1:$5</definedName>
    <definedName name="_xlnm.Print_Titles" localSheetId="5">'7.Conc. PM10 y VM'!$1:$6</definedName>
    <definedName name="_xlnm.Print_Titles" localSheetId="6">'8.Conc. de Metales PM10'!$1:$7</definedName>
    <definedName name="_xlnm.Print_Titles" localSheetId="7">'9.Conc. de Metales PM10'!$1:$7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42" l="1"/>
  <c r="H95" i="42"/>
  <c r="G95" i="42"/>
  <c r="F95" i="42"/>
  <c r="E95" i="42"/>
  <c r="D95" i="42"/>
  <c r="H93" i="42"/>
  <c r="G93" i="42"/>
  <c r="F93" i="42"/>
  <c r="E93" i="42"/>
  <c r="D93" i="42"/>
  <c r="I55" i="42"/>
  <c r="H94" i="42" s="1"/>
  <c r="H55" i="42"/>
  <c r="G94" i="42" s="1"/>
  <c r="G55" i="42"/>
  <c r="F94" i="42" s="1"/>
  <c r="F55" i="42"/>
  <c r="E94" i="42" s="1"/>
  <c r="E55" i="42"/>
  <c r="D94" i="42" s="1"/>
  <c r="I13" i="42"/>
  <c r="I54" i="42" s="1"/>
  <c r="H13" i="42"/>
  <c r="H54" i="42" s="1"/>
  <c r="G13" i="42"/>
  <c r="G54" i="42" s="1"/>
  <c r="F13" i="42"/>
  <c r="F54" i="42" s="1"/>
  <c r="E13" i="42"/>
  <c r="E54" i="42" s="1"/>
  <c r="E9" i="42"/>
  <c r="I9" i="39"/>
  <c r="I95" i="42" l="1"/>
  <c r="C6" i="41" l="1"/>
  <c r="F14" i="41"/>
  <c r="C8" i="41"/>
  <c r="C12" i="41"/>
  <c r="F12" i="41"/>
  <c r="C14" i="41"/>
  <c r="C43" i="41"/>
  <c r="D43" i="41"/>
  <c r="E43" i="41"/>
  <c r="F43" i="41"/>
  <c r="C72" i="41"/>
  <c r="D72" i="41"/>
  <c r="E72" i="41"/>
  <c r="F72" i="41"/>
  <c r="C101" i="41"/>
  <c r="D101" i="41"/>
  <c r="E101" i="41"/>
  <c r="F101" i="41"/>
  <c r="C130" i="41"/>
  <c r="D130" i="41"/>
  <c r="E130" i="41"/>
  <c r="F130" i="41"/>
  <c r="C159" i="41"/>
  <c r="D159" i="41"/>
  <c r="E159" i="41"/>
  <c r="F159" i="41"/>
  <c r="E13" i="40" l="1"/>
  <c r="I54" i="40"/>
  <c r="H54" i="40"/>
  <c r="G54" i="40"/>
  <c r="F54" i="40"/>
  <c r="E54" i="40"/>
  <c r="I13" i="40"/>
  <c r="H13" i="40"/>
  <c r="G13" i="40"/>
  <c r="F13" i="40"/>
  <c r="E53" i="40"/>
  <c r="E9" i="40"/>
  <c r="F58" i="39" l="1"/>
  <c r="H57" i="39" s="1"/>
  <c r="G57" i="39" s="1"/>
  <c r="D58" i="39"/>
  <c r="B58" i="39"/>
  <c r="C58" i="39" s="1"/>
  <c r="I52" i="39"/>
  <c r="E52" i="39"/>
  <c r="F50" i="39"/>
  <c r="H49" i="39" s="1"/>
  <c r="D50" i="39"/>
  <c r="B50" i="39"/>
  <c r="C50" i="39" s="1"/>
  <c r="I44" i="39"/>
  <c r="E44" i="39"/>
  <c r="F42" i="39"/>
  <c r="H41" i="39" s="1"/>
  <c r="G41" i="39" s="1"/>
  <c r="D42" i="39"/>
  <c r="B42" i="39"/>
  <c r="C42" i="39" s="1"/>
  <c r="I36" i="39"/>
  <c r="E36" i="39"/>
  <c r="F34" i="39"/>
  <c r="H33" i="39" s="1"/>
  <c r="G33" i="39" s="1"/>
  <c r="I34" i="39" s="1"/>
  <c r="D34" i="39"/>
  <c r="B34" i="39"/>
  <c r="C34" i="39" s="1"/>
  <c r="I28" i="39"/>
  <c r="E28" i="39"/>
  <c r="F26" i="39"/>
  <c r="H25" i="39" s="1"/>
  <c r="G25" i="39" s="1"/>
  <c r="D26" i="39"/>
  <c r="B26" i="39"/>
  <c r="C26" i="39" s="1"/>
  <c r="E26" i="39" s="1"/>
  <c r="I20" i="39"/>
  <c r="E20" i="39"/>
  <c r="D9" i="39"/>
  <c r="J43" i="38"/>
  <c r="M43" i="38" s="1"/>
  <c r="J36" i="38"/>
  <c r="E38" i="38" s="1"/>
  <c r="J29" i="38"/>
  <c r="E31" i="38" s="1"/>
  <c r="J22" i="38"/>
  <c r="E24" i="38" s="1"/>
  <c r="J15" i="38"/>
  <c r="M15" i="38" s="1"/>
  <c r="E11" i="38"/>
  <c r="E17" i="38" l="1"/>
  <c r="E50" i="39"/>
  <c r="E42" i="39"/>
  <c r="E58" i="39"/>
  <c r="E45" i="38"/>
  <c r="G49" i="39"/>
  <c r="I50" i="39" s="1"/>
  <c r="M36" i="38"/>
  <c r="E34" i="39"/>
  <c r="M29" i="38"/>
  <c r="M22" i="38"/>
  <c r="I26" i="39"/>
  <c r="I42" i="39"/>
  <c r="I58" i="39"/>
  <c r="M12" i="34"/>
  <c r="E55" i="40" s="1"/>
  <c r="M13" i="34"/>
  <c r="F55" i="40" s="1"/>
  <c r="O13" i="34"/>
  <c r="O14" i="34"/>
  <c r="O16" i="34"/>
  <c r="M14" i="34"/>
  <c r="G55" i="40" s="1"/>
  <c r="O15" i="34"/>
  <c r="M16" i="34"/>
  <c r="I55" i="40" s="1"/>
  <c r="E9" i="34"/>
  <c r="O12" i="34" l="1"/>
  <c r="M15" i="34"/>
  <c r="H55" i="40" s="1"/>
  <c r="H8" i="32" l="1"/>
  <c r="D8" i="32"/>
  <c r="D6" i="32"/>
  <c r="E7" i="42" l="1"/>
  <c r="E7" i="40"/>
  <c r="D7" i="39"/>
  <c r="D9" i="38"/>
</calcChain>
</file>

<file path=xl/sharedStrings.xml><?xml version="1.0" encoding="utf-8"?>
<sst xmlns="http://schemas.openxmlformats.org/spreadsheetml/2006/main" count="1792" uniqueCount="245">
  <si>
    <t>MARCA:</t>
  </si>
  <si>
    <t>MODELO:</t>
  </si>
  <si>
    <t>SERIE:</t>
  </si>
  <si>
    <t>EQUIPO:</t>
  </si>
  <si>
    <t>De acuerdo a Compendium EPA Method IO-2.1 SAMPLING OF AMBIENT AIR FOR TOTAL SUSPENDED PARTICULATE MATTER (SPM) AND PM10 USING HIGH VOLUME (HV) SAMPLER</t>
  </si>
  <si>
    <t>Dónde:</t>
  </si>
  <si>
    <t>Tstd:</t>
  </si>
  <si>
    <t>Velocidad del flujo del volumen real</t>
  </si>
  <si>
    <t>Qstd (m³/min std):</t>
  </si>
  <si>
    <t>Velocidad del flujo del volumen estándar</t>
  </si>
  <si>
    <t>Presión barométrica estándar según EPA (760 mm Hg)</t>
  </si>
  <si>
    <t>Pstd (mm Hg):</t>
  </si>
  <si>
    <t xml:space="preserve">Presión barométrica ambiental </t>
  </si>
  <si>
    <t>Pa (mm Hg):</t>
  </si>
  <si>
    <t>Ta (°K):</t>
  </si>
  <si>
    <t xml:space="preserve">Temperatura ambiental </t>
  </si>
  <si>
    <t>Temperatura estándar según EPA (298 °K)</t>
  </si>
  <si>
    <r>
      <t>Qa (m</t>
    </r>
    <r>
      <rPr>
        <b/>
        <sz val="10"/>
        <rFont val="Calibri"/>
        <family val="2"/>
      </rPr>
      <t>³</t>
    </r>
    <r>
      <rPr>
        <b/>
        <sz val="10"/>
        <rFont val="Arial"/>
        <family val="2"/>
      </rPr>
      <t>/min):</t>
    </r>
  </si>
  <si>
    <t>1.- Calcular el flujo promedio del periodo de muestreo corregido a las condiciones estándar</t>
  </si>
  <si>
    <t>2.- Calcular el volumen total de aire muestreado</t>
  </si>
  <si>
    <r>
      <t>Vstd (m</t>
    </r>
    <r>
      <rPr>
        <b/>
        <sz val="10"/>
        <rFont val="Calibri"/>
        <family val="2"/>
      </rPr>
      <t>³</t>
    </r>
    <r>
      <rPr>
        <b/>
        <sz val="10"/>
        <rFont val="Arial"/>
        <family val="2"/>
      </rPr>
      <t>std):</t>
    </r>
  </si>
  <si>
    <t>Volumen total de aire muestreado en condiciones estándar</t>
  </si>
  <si>
    <t>t (min):</t>
  </si>
  <si>
    <t>Tiempo de muestreo</t>
  </si>
  <si>
    <t>3.- Calcular la concentración de material particulado</t>
  </si>
  <si>
    <t>Concentración de PM-10</t>
  </si>
  <si>
    <t>PM10 (µg/m3 std):</t>
  </si>
  <si>
    <t>Wf, Wi (g):</t>
  </si>
  <si>
    <t>Pesos final e inicial de partículas de PM-10 colectadas en el filtro</t>
  </si>
  <si>
    <t>10E6:</t>
  </si>
  <si>
    <t>Conversión de g a µg</t>
  </si>
  <si>
    <t>Humedad relativa (%)</t>
  </si>
  <si>
    <t>Velocidad de Viento (m/s)</t>
  </si>
  <si>
    <t>Presión atmosférica
(mmHg)</t>
  </si>
  <si>
    <t>Temperatura ambiental
(°C)</t>
  </si>
  <si>
    <t>TÍTULO DEL ESTUDIO:</t>
  </si>
  <si>
    <t>DATOS DEL EQUIPO</t>
  </si>
  <si>
    <t>Hora\Día</t>
  </si>
  <si>
    <t>ESTACIÓN DE MONITOREO:</t>
  </si>
  <si>
    <t>FECHA Y HORA</t>
  </si>
  <si>
    <t>Precipitación
(mm)</t>
  </si>
  <si>
    <t>Dirección de Viento (°)</t>
  </si>
  <si>
    <t>Analizador continuo de gases</t>
  </si>
  <si>
    <t>Thermo Scientific</t>
  </si>
  <si>
    <t>Estación meteorológica</t>
  </si>
  <si>
    <t>Campbell Scientific</t>
  </si>
  <si>
    <t>Promedio de SO₂ en 24 h</t>
  </si>
  <si>
    <t>CÓDIGO DE ACCIÓN:</t>
  </si>
  <si>
    <t>ID</t>
  </si>
  <si>
    <t>Evaluación ambiental de seguimiento de la calidad del aire en el área de influencia del complejo metalúrgico La Oroya, ubicado en el distrito La Oroya, provincia Yauli, departamento Junín en julio de 2020</t>
  </si>
  <si>
    <t>VF</t>
  </si>
  <si>
    <t>PUNTO DE MONITOREO:</t>
  </si>
  <si>
    <t xml:space="preserve">N° </t>
  </si>
  <si>
    <t>Parámetro</t>
  </si>
  <si>
    <t>N° Filtro</t>
  </si>
  <si>
    <t>Fecha Inicio</t>
  </si>
  <si>
    <t>Fecha Final</t>
  </si>
  <si>
    <t>Periodo de muestreo (m)</t>
  </si>
  <si>
    <t>Temperatura ambiental (°C)</t>
  </si>
  <si>
    <t>Presión ambiental (mm Hg)</t>
  </si>
  <si>
    <r>
      <t>Volumen muestreado 10°c (m</t>
    </r>
    <r>
      <rPr>
        <vertAlign val="superscript"/>
        <sz val="10"/>
        <rFont val="Arial"/>
        <family val="2"/>
      </rPr>
      <t>3</t>
    </r>
    <r>
      <rPr>
        <sz val="10"/>
        <rFont val="Arial"/>
        <family val="2"/>
      </rPr>
      <t>)</t>
    </r>
  </si>
  <si>
    <r>
      <t>ΔPeso (</t>
    </r>
    <r>
      <rPr>
        <b/>
        <sz val="8"/>
        <rFont val="Calibri"/>
        <family val="2"/>
      </rPr>
      <t>µ</t>
    </r>
    <r>
      <rPr>
        <b/>
        <sz val="8"/>
        <rFont val="Arial"/>
        <family val="2"/>
      </rPr>
      <t>g) **</t>
    </r>
  </si>
  <si>
    <r>
      <t>Concentración de partículas (µg/m</t>
    </r>
    <r>
      <rPr>
        <b/>
        <vertAlign val="superscript"/>
        <sz val="8"/>
        <rFont val="Arial"/>
        <family val="2"/>
      </rPr>
      <t>3</t>
    </r>
    <r>
      <rPr>
        <b/>
        <sz val="8"/>
        <rFont val="Arial"/>
        <family val="2"/>
      </rPr>
      <t>)</t>
    </r>
  </si>
  <si>
    <t>OBSERVACIONES:</t>
  </si>
  <si>
    <t>Po/Pa</t>
  </si>
  <si>
    <t>02-0007-2020-412</t>
  </si>
  <si>
    <r>
      <t xml:space="preserve">(*) En el caso del material particulado y las sustancias que deben analizarse en la fase de partículas (metales, iones, carbonáceas, otros), el </t>
    </r>
    <r>
      <rPr>
        <b/>
        <sz val="8"/>
        <rFont val="Arial"/>
        <family val="2"/>
      </rPr>
      <t>volumen de muestreo</t>
    </r>
    <r>
      <rPr>
        <sz val="8"/>
        <rFont val="Arial"/>
        <family val="2"/>
      </rPr>
      <t xml:space="preserve"> se debe expresar en las condiciones ambientales (volumen actual) en términos de temperatura ambiental y presión atmosférica promedio, medidas durante el período de muestreo. (Sección L.1.3 Cálculo de concentraciones señalada en el Protocolo de Monitoreo de la Calidad del aire del MINAM - D.S. N° 010-2019-MINAM).
(**) Fuente: Informe de Ensayo N° 34573/2020 del laboratorio ALS LS Perú
"-" : No aplica.</t>
    </r>
  </si>
  <si>
    <t>Venturi PM-10</t>
  </si>
  <si>
    <t>THERMO SCIENTIFIC</t>
  </si>
  <si>
    <t>HI VOL</t>
  </si>
  <si>
    <t>P9307X</t>
  </si>
  <si>
    <t>CÁLCULOS</t>
  </si>
  <si>
    <t>PM-10</t>
  </si>
  <si>
    <t>DÍA 1</t>
  </si>
  <si>
    <t>Fecha Inicio:</t>
  </si>
  <si>
    <t>Fecha Final:</t>
  </si>
  <si>
    <t>Presión inicial:</t>
  </si>
  <si>
    <t>pulg H2O</t>
  </si>
  <si>
    <t>Presión final:</t>
  </si>
  <si>
    <t>PRESIÓN ATMOSFÉRICA</t>
  </si>
  <si>
    <r>
      <t>T</t>
    </r>
    <r>
      <rPr>
        <b/>
        <vertAlign val="subscript"/>
        <sz val="8"/>
        <rFont val="Arial"/>
        <family val="2"/>
      </rPr>
      <t xml:space="preserve">a </t>
    </r>
    <r>
      <rPr>
        <b/>
        <sz val="8"/>
        <rFont val="Arial"/>
        <family val="2"/>
      </rPr>
      <t>(°C)</t>
    </r>
  </si>
  <si>
    <t xml:space="preserve">T (°C) inferior </t>
  </si>
  <si>
    <t>T (°C) superior</t>
  </si>
  <si>
    <t>Flujo de muestreo, en m3/min (Qa)</t>
  </si>
  <si>
    <r>
      <t>Δh 
(pulg H</t>
    </r>
    <r>
      <rPr>
        <b/>
        <vertAlign val="subscript"/>
        <sz val="8"/>
        <rFont val="Arial"/>
        <family val="2"/>
      </rPr>
      <t>2</t>
    </r>
    <r>
      <rPr>
        <b/>
        <sz val="8"/>
        <rFont val="Arial"/>
        <family val="2"/>
      </rPr>
      <t>O)</t>
    </r>
  </si>
  <si>
    <r>
      <t>P</t>
    </r>
    <r>
      <rPr>
        <b/>
        <vertAlign val="subscript"/>
        <sz val="8"/>
        <rFont val="Arial"/>
        <family val="2"/>
      </rPr>
      <t xml:space="preserve">f 
</t>
    </r>
    <r>
      <rPr>
        <b/>
        <sz val="8"/>
        <rFont val="Arial"/>
        <family val="2"/>
      </rPr>
      <t>(mm Hg)</t>
    </r>
  </si>
  <si>
    <r>
      <t>P</t>
    </r>
    <r>
      <rPr>
        <b/>
        <vertAlign val="subscript"/>
        <sz val="8"/>
        <rFont val="Arial"/>
        <family val="2"/>
      </rPr>
      <t xml:space="preserve">a 
</t>
    </r>
    <r>
      <rPr>
        <b/>
        <sz val="8"/>
        <rFont val="Arial"/>
        <family val="2"/>
      </rPr>
      <t>(mm Hg)</t>
    </r>
  </si>
  <si>
    <r>
      <t>P</t>
    </r>
    <r>
      <rPr>
        <b/>
        <vertAlign val="subscript"/>
        <sz val="8"/>
        <rFont val="Arial"/>
        <family val="2"/>
      </rPr>
      <t>o</t>
    </r>
    <r>
      <rPr>
        <b/>
        <sz val="8"/>
        <rFont val="Arial"/>
        <family val="2"/>
      </rPr>
      <t>/P</t>
    </r>
    <r>
      <rPr>
        <b/>
        <vertAlign val="subscript"/>
        <sz val="8"/>
        <rFont val="Arial"/>
        <family val="2"/>
      </rPr>
      <t>a</t>
    </r>
  </si>
  <si>
    <t>DÍA 2</t>
  </si>
  <si>
    <t>DÍA 3</t>
  </si>
  <si>
    <t>DÍA 4</t>
  </si>
  <si>
    <t>DÍA 5</t>
  </si>
  <si>
    <t>"-" : No aplica.</t>
  </si>
  <si>
    <t>DATOS GENERALES</t>
  </si>
  <si>
    <t>MEDICIONES PROMEDIO (DATOS DÍARIOS)</t>
  </si>
  <si>
    <t>INICIO:</t>
  </si>
  <si>
    <t>FINAL:</t>
  </si>
  <si>
    <t>PERIODO :</t>
  </si>
  <si>
    <t>horas</t>
  </si>
  <si>
    <t>min</t>
  </si>
  <si>
    <t>Datos horarios registrados:</t>
  </si>
  <si>
    <t>Temperatura (°C):</t>
  </si>
  <si>
    <t>Presión (mm Hg):</t>
  </si>
  <si>
    <t xml:space="preserve">
</t>
  </si>
  <si>
    <t>RESULTADOS DE LABORATORIO</t>
  </si>
  <si>
    <t>Unidad</t>
  </si>
  <si>
    <t>Fecha</t>
  </si>
  <si>
    <t>Plata</t>
  </si>
  <si>
    <t>Ag</t>
  </si>
  <si>
    <t>µg/mtra</t>
  </si>
  <si>
    <t>Aluminio</t>
  </si>
  <si>
    <t>Al</t>
  </si>
  <si>
    <t>Arsénico</t>
  </si>
  <si>
    <t>As</t>
  </si>
  <si>
    <t>Boro</t>
  </si>
  <si>
    <t>B</t>
  </si>
  <si>
    <t>Bario</t>
  </si>
  <si>
    <t>Ba</t>
  </si>
  <si>
    <t>Berilio</t>
  </si>
  <si>
    <t>Be</t>
  </si>
  <si>
    <t>Bismuto</t>
  </si>
  <si>
    <t>Bi</t>
  </si>
  <si>
    <t>Calcio</t>
  </si>
  <si>
    <t>Ca</t>
  </si>
  <si>
    <t>Cadmio</t>
  </si>
  <si>
    <t>Cd</t>
  </si>
  <si>
    <t>Cobalto</t>
  </si>
  <si>
    <t>Co</t>
  </si>
  <si>
    <t>Cromo</t>
  </si>
  <si>
    <t>Cr</t>
  </si>
  <si>
    <t>Cobre</t>
  </si>
  <si>
    <t>Cu</t>
  </si>
  <si>
    <t>Hierro</t>
  </si>
  <si>
    <t>Fe</t>
  </si>
  <si>
    <t>Mercurio</t>
  </si>
  <si>
    <t>Hg</t>
  </si>
  <si>
    <t>Potasio</t>
  </si>
  <si>
    <t>K</t>
  </si>
  <si>
    <t>Litio</t>
  </si>
  <si>
    <t>Li</t>
  </si>
  <si>
    <t>Magnesio</t>
  </si>
  <si>
    <t>Mg</t>
  </si>
  <si>
    <t>Manganeso</t>
  </si>
  <si>
    <t>Mn</t>
  </si>
  <si>
    <t>Molibdeno</t>
  </si>
  <si>
    <t>Mo</t>
  </si>
  <si>
    <t>Sodio</t>
  </si>
  <si>
    <t>Na</t>
  </si>
  <si>
    <t>Níquel</t>
  </si>
  <si>
    <t>Ni</t>
  </si>
  <si>
    <t>P</t>
  </si>
  <si>
    <t>Plomo</t>
  </si>
  <si>
    <t>Pb</t>
  </si>
  <si>
    <t>Antimonio</t>
  </si>
  <si>
    <t>Sb</t>
  </si>
  <si>
    <t>Selenio</t>
  </si>
  <si>
    <t>Se</t>
  </si>
  <si>
    <t>Silicio</t>
  </si>
  <si>
    <t>Si</t>
  </si>
  <si>
    <t>Estaño</t>
  </si>
  <si>
    <t>Sn</t>
  </si>
  <si>
    <t>Estroncio</t>
  </si>
  <si>
    <t>Sr</t>
  </si>
  <si>
    <t>Titanio</t>
  </si>
  <si>
    <t>Ti</t>
  </si>
  <si>
    <t>Talio</t>
  </si>
  <si>
    <t>Tl</t>
  </si>
  <si>
    <t>Uranio</t>
  </si>
  <si>
    <t>U</t>
  </si>
  <si>
    <t>Vanadio</t>
  </si>
  <si>
    <t>V</t>
  </si>
  <si>
    <t>Zinc</t>
  </si>
  <si>
    <t>Zn</t>
  </si>
  <si>
    <t>AAQC- Ontario (µg/m³)</t>
  </si>
  <si>
    <t>Pb en PM₁₀</t>
  </si>
  <si>
    <t>AAQC Pb</t>
  </si>
  <si>
    <t>-</t>
  </si>
  <si>
    <t>Promedio mensual (µg/m³)</t>
  </si>
  <si>
    <t>FECHA</t>
  </si>
  <si>
    <t>ECA Pb en PM₁₀</t>
  </si>
  <si>
    <r>
      <t>Metal/Otros medido en PM</t>
    </r>
    <r>
      <rPr>
        <b/>
        <vertAlign val="subscript"/>
        <sz val="9"/>
        <rFont val="Arial"/>
        <family val="2"/>
      </rPr>
      <t>10</t>
    </r>
  </si>
  <si>
    <t>Fosforo</t>
  </si>
  <si>
    <t>&lt;0,0541</t>
  </si>
  <si>
    <t>&lt;0,010</t>
  </si>
  <si>
    <t>&lt;0,021</t>
  </si>
  <si>
    <t>&lt;0,09</t>
  </si>
  <si>
    <t>&lt;191,7</t>
  </si>
  <si>
    <t>&lt;0,421</t>
  </si>
  <si>
    <t>&lt;22,1</t>
  </si>
  <si>
    <t>&lt;0,008</t>
  </si>
  <si>
    <t>&lt;0,0071</t>
  </si>
  <si>
    <t>&lt;: Debajo del límite de detección</t>
  </si>
  <si>
    <t>Fuente: Informe de Ensayo N° 34573/2020 del laboratorio ALS LS Perú</t>
  </si>
  <si>
    <t>CONCENTRACIÓN DE METALES/OTROS</t>
  </si>
  <si>
    <t>µg/m³</t>
  </si>
  <si>
    <t>N.D.</t>
  </si>
  <si>
    <r>
      <t>Volumen de muestreo a 10°C (m</t>
    </r>
    <r>
      <rPr>
        <b/>
        <vertAlign val="superscript"/>
        <sz val="9"/>
        <color theme="1"/>
        <rFont val="Arial"/>
        <family val="2"/>
      </rPr>
      <t>3</t>
    </r>
    <r>
      <rPr>
        <b/>
        <sz val="9"/>
        <color theme="1"/>
        <rFont val="Arial"/>
        <family val="2"/>
      </rPr>
      <t xml:space="preserve"> )</t>
    </r>
  </si>
  <si>
    <t>Fecha inicio                                                      Fecha final</t>
  </si>
  <si>
    <t>13/07/2020 16:40 a 14/07/2020 15:40</t>
  </si>
  <si>
    <t>14/07/2020 15:45 a 15/07/2020 14:45</t>
  </si>
  <si>
    <t>15/07/2020 14:50 a 16/07/2020 13:50</t>
  </si>
  <si>
    <t>16/07/2020 13:55 a 17/07/2020 12:55</t>
  </si>
  <si>
    <t>17/07/2020 13:00 a 18/07/2020 12:00</t>
  </si>
  <si>
    <r>
      <t xml:space="preserve">N.D.: </t>
    </r>
    <r>
      <rPr>
        <sz val="9"/>
        <color theme="1"/>
        <rFont val="Arial"/>
        <family val="2"/>
      </rPr>
      <t>No detectable</t>
    </r>
  </si>
  <si>
    <t>Volumen a condicionales ambientales (m³)</t>
  </si>
  <si>
    <t>CONCENTRACIÓN DE PLOMO MENSUAL (µg/m³)</t>
  </si>
  <si>
    <r>
      <t>Volumen de muestreo (m</t>
    </r>
    <r>
      <rPr>
        <b/>
        <vertAlign val="superscript"/>
        <sz val="9"/>
        <color theme="1"/>
        <rFont val="Arial"/>
        <family val="2"/>
      </rPr>
      <t>3</t>
    </r>
    <r>
      <rPr>
        <b/>
        <sz val="9"/>
        <color theme="1"/>
        <rFont val="Arial"/>
        <family val="2"/>
      </rPr>
      <t>)</t>
    </r>
  </si>
  <si>
    <t>Julio</t>
  </si>
  <si>
    <t>Fecha y hora</t>
  </si>
  <si>
    <t>Promedio DIA 5</t>
  </si>
  <si>
    <t>DIA 5</t>
  </si>
  <si>
    <t>Promedio DIA 4</t>
  </si>
  <si>
    <t>DIA 4</t>
  </si>
  <si>
    <t>Promedio DIA 3</t>
  </si>
  <si>
    <t>DIA 3</t>
  </si>
  <si>
    <t>Promedio DIA 2</t>
  </si>
  <si>
    <t>DIA 2</t>
  </si>
  <si>
    <t>Promedio DIA 1</t>
  </si>
  <si>
    <t>DIA 1</t>
  </si>
  <si>
    <t>Tabla 3.4. Promedio de datos meteorológicos
(según periodo de muestreo)</t>
  </si>
  <si>
    <t>Tabla 3.5. Promedios diarios de temperatura y presión para el cálculo de concentración</t>
  </si>
  <si>
    <t>Tabla 3.6. Flujo de muestreo promedio para muestreadores de alto volumen</t>
  </si>
  <si>
    <t>PM10 y metales en PM10</t>
  </si>
  <si>
    <r>
      <t>Tabla 3.8. Concentración de metales en PM</t>
    </r>
    <r>
      <rPr>
        <b/>
        <vertAlign val="subscript"/>
        <sz val="12"/>
        <color theme="0"/>
        <rFont val="Arial"/>
        <family val="2"/>
      </rPr>
      <t xml:space="preserve">10 </t>
    </r>
    <r>
      <rPr>
        <b/>
        <sz val="12"/>
        <color theme="0"/>
        <rFont val="Arial"/>
        <family val="2"/>
      </rPr>
      <t>a temperatura ambiente</t>
    </r>
  </si>
  <si>
    <t xml:space="preserve">Tabla 3.9. Concentración de metales en PM10 a temperatura de 10°C </t>
  </si>
  <si>
    <t>Tabla 3.7. Concentración de PM10 y el volumen muestreado de metales - alto volumen, a temperatura ambiente y 10° C</t>
  </si>
  <si>
    <t xml:space="preserve">Flujo de muestreo (m³/min) </t>
  </si>
  <si>
    <r>
      <t>Volumen muestreado a temperatura ambiente en m</t>
    </r>
    <r>
      <rPr>
        <b/>
        <vertAlign val="superscript"/>
        <sz val="8"/>
        <rFont val="Arial"/>
        <family val="2"/>
      </rPr>
      <t xml:space="preserve">3 </t>
    </r>
    <r>
      <rPr>
        <b/>
        <sz val="8"/>
        <rFont val="Arial"/>
        <family val="2"/>
      </rPr>
      <t>(Va)*</t>
    </r>
  </si>
  <si>
    <t>Tabla 4.1. Concentraciones horarias y 24 horas de SO₂</t>
  </si>
  <si>
    <t>CA-TA-01</t>
  </si>
  <si>
    <t>0001-09-2020-414, 0001-10-2020-414, 0001-11-2020-414</t>
  </si>
  <si>
    <t>CR1000M</t>
  </si>
  <si>
    <t>ECA aire de SO₂</t>
  </si>
  <si>
    <t>250 µg/m³ en periodo de 24 horas</t>
  </si>
  <si>
    <t>LD</t>
  </si>
  <si>
    <t>ND</t>
  </si>
  <si>
    <t>EE</t>
  </si>
  <si>
    <t>ND: Dato no disponible por problemas de conexión entre el analizador de SO₂ y el datalogger</t>
  </si>
  <si>
    <t>LD: Dato que esta por debajo del limite de deteccion del equipo</t>
  </si>
  <si>
    <t>EE: Dato que no cumple criterios del especialista a cargo de la validacion</t>
  </si>
  <si>
    <t>VF: Dato no registrado debido a las actividades de verificacion del equipo de medición</t>
  </si>
  <si>
    <t>ID: Insuficiencia de datos para calcular promedio horario (menor del 75%)</t>
  </si>
  <si>
    <t xml:space="preserve">Tabla 4.2. Datos Meteorológicos </t>
  </si>
  <si>
    <t>43i</t>
  </si>
  <si>
    <t>Evaluación ambiental de seguimiento de la calidad del aire en el área de influencia de la Refinería Talara, ubicada en el distrito de Pariñas, provincia de Talara, departamento de Piura, durante 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</si>
</sst>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yyyy/mm/dd\ hh:mm"/>
    <numFmt numFmtId="166" formatCode="0.000"/>
    <numFmt numFmtId="167" formatCode="[h]:mm"/>
    <numFmt numFmtId="168" formatCode="[h]"/>
    <numFmt numFmtId="169" formatCode="\&lt;#0.00"/>
    <numFmt numFmtId="170" formatCode="0.00000"/>
    <numFmt numFmtId="171" formatCode="0.0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sz val="8"/>
      <name val="Arial"/>
      <family val="2"/>
    </font>
    <font>
      <b/>
      <sz val="10"/>
      <color theme="0"/>
      <name val="Arial"/>
      <family val="2"/>
    </font>
    <font>
      <b/>
      <sz val="12"/>
      <color theme="0"/>
      <name val="Arial"/>
      <family val="2"/>
    </font>
    <font>
      <b/>
      <sz val="10"/>
      <name val="Calibri"/>
      <family val="2"/>
    </font>
    <font>
      <b/>
      <sz val="9"/>
      <name val="Arial"/>
      <family val="2"/>
    </font>
    <font>
      <b/>
      <sz val="9"/>
      <color theme="1"/>
      <name val="Arial"/>
      <family val="2"/>
    </font>
    <font>
      <sz val="9"/>
      <name val="Arial"/>
      <family val="2"/>
    </font>
    <font>
      <sz val="9"/>
      <color theme="1"/>
      <name val="Arial"/>
      <family val="2"/>
    </font>
    <font>
      <b/>
      <sz val="9"/>
      <color theme="0"/>
      <name val="Arial"/>
      <family val="2"/>
    </font>
    <font>
      <b/>
      <sz val="8"/>
      <color theme="1"/>
      <name val="Arial"/>
      <family val="2"/>
    </font>
    <font>
      <sz val="8"/>
      <color theme="1"/>
      <name val="Arial"/>
      <family val="2"/>
    </font>
    <font>
      <sz val="10"/>
      <color indexed="10"/>
      <name val="Arial"/>
      <family val="2"/>
    </font>
    <font>
      <sz val="8"/>
      <color theme="0" tint="-0.499984740745262"/>
      <name val="Arial"/>
      <family val="2"/>
    </font>
    <font>
      <sz val="10"/>
      <color theme="1"/>
      <name val="Calibri"/>
      <family val="2"/>
      <scheme val="minor"/>
    </font>
    <font>
      <b/>
      <sz val="12"/>
      <name val="Arial"/>
      <family val="2"/>
    </font>
    <font>
      <sz val="9"/>
      <color theme="1"/>
      <name val="Calibri"/>
      <family val="2"/>
      <scheme val="minor"/>
    </font>
    <font>
      <i/>
      <sz val="8"/>
      <color theme="1"/>
      <name val="Arial"/>
      <family val="2"/>
    </font>
    <font>
      <b/>
      <sz val="9"/>
      <color rgb="FF000000"/>
      <name val="Arial"/>
      <family val="2"/>
    </font>
    <font>
      <i/>
      <sz val="9"/>
      <color theme="1"/>
      <name val="Arial"/>
      <family val="2"/>
    </font>
    <font>
      <sz val="7"/>
      <color theme="1"/>
      <name val="Calibri"/>
      <family val="2"/>
      <scheme val="minor"/>
    </font>
    <font>
      <b/>
      <vertAlign val="subscript"/>
      <sz val="12"/>
      <color theme="0"/>
      <name val="Arial"/>
      <family val="2"/>
    </font>
    <font>
      <b/>
      <vertAlign val="superscript"/>
      <sz val="8"/>
      <name val="Arial"/>
      <family val="2"/>
    </font>
    <font>
      <vertAlign val="superscript"/>
      <sz val="10"/>
      <name val="Arial"/>
      <family val="2"/>
    </font>
    <font>
      <b/>
      <sz val="8"/>
      <name val="Calibri"/>
      <family val="2"/>
    </font>
    <font>
      <b/>
      <sz val="10"/>
      <color theme="1"/>
      <name val="Arial"/>
      <family val="2"/>
    </font>
    <font>
      <b/>
      <sz val="14"/>
      <name val="Arial"/>
      <family val="2"/>
    </font>
    <font>
      <b/>
      <vertAlign val="subscript"/>
      <sz val="8"/>
      <name val="Arial"/>
      <family val="2"/>
    </font>
    <font>
      <sz val="10"/>
      <color theme="1"/>
      <name val="Arial"/>
      <family val="2"/>
    </font>
    <font>
      <sz val="9"/>
      <color theme="0" tint="-0.499984740745262"/>
      <name val="Arial"/>
      <family val="2"/>
    </font>
    <font>
      <sz val="9"/>
      <color rgb="FF000000"/>
      <name val="Arial"/>
      <family val="2"/>
    </font>
    <font>
      <sz val="9"/>
      <color indexed="8"/>
      <name val="Arial"/>
      <family val="2"/>
    </font>
    <font>
      <sz val="10"/>
      <color rgb="FF000000"/>
      <name val="Arial"/>
      <family val="2"/>
    </font>
    <font>
      <sz val="8"/>
      <color rgb="FF000000"/>
      <name val="Arial"/>
      <family val="2"/>
    </font>
    <font>
      <b/>
      <vertAlign val="subscript"/>
      <sz val="9"/>
      <name val="Arial"/>
      <family val="2"/>
    </font>
    <font>
      <sz val="10"/>
      <color rgb="FFFF0000"/>
      <name val="Arial"/>
      <family val="2"/>
    </font>
    <font>
      <b/>
      <vertAlign val="superscript"/>
      <sz val="9"/>
      <color theme="1"/>
      <name val="Arial"/>
      <family val="2"/>
    </font>
  </fonts>
  <fills count="16">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6"/>
        <bgColor theme="0"/>
      </patternFill>
    </fill>
    <fill>
      <patternFill patternType="solid">
        <fgColor theme="6" tint="0.79998168889431442"/>
        <bgColor theme="0"/>
      </patternFill>
    </fill>
    <fill>
      <patternFill patternType="solid">
        <fgColor rgb="FFFFFFCC"/>
        <bgColor theme="0"/>
      </patternFill>
    </fill>
    <fill>
      <patternFill patternType="solid">
        <fgColor rgb="FF9BBB59"/>
        <bgColor indexed="64"/>
      </patternFill>
    </fill>
    <fill>
      <patternFill patternType="solid">
        <fgColor rgb="FF76933C"/>
        <bgColor theme="0"/>
      </patternFill>
    </fill>
    <fill>
      <patternFill patternType="solid">
        <fgColor theme="6" tint="0.39997558519241921"/>
        <bgColor theme="0"/>
      </patternFill>
    </fill>
    <fill>
      <patternFill patternType="solid">
        <fgColor theme="6" tint="0.59999389629810485"/>
        <bgColor theme="0"/>
      </patternFill>
    </fill>
    <fill>
      <patternFill patternType="solid">
        <fgColor rgb="FFFFFFCC"/>
        <bgColor indexed="64"/>
      </patternFill>
    </fill>
    <fill>
      <patternFill patternType="solid">
        <fgColor theme="6" tint="-0.249977111117893"/>
        <bgColor theme="0"/>
      </patternFill>
    </fill>
    <fill>
      <patternFill patternType="solid">
        <fgColor rgb="FFFFFFFF"/>
        <bgColor theme="0"/>
      </patternFill>
    </fill>
    <fill>
      <patternFill patternType="solid">
        <fgColor theme="2" tint="-9.9978637043366805E-2"/>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B050"/>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indexed="64"/>
      </top>
      <bottom style="thin">
        <color indexed="64"/>
      </bottom>
      <diagonal/>
    </border>
    <border>
      <left/>
      <right/>
      <top style="medium">
        <color rgb="FF00B050"/>
      </top>
      <bottom/>
      <diagonal/>
    </border>
    <border>
      <left/>
      <right/>
      <top/>
      <bottom style="medium">
        <color rgb="FF00B050"/>
      </bottom>
      <diagonal/>
    </border>
    <border>
      <left style="medium">
        <color rgb="FF00B050"/>
      </left>
      <right style="medium">
        <color rgb="FF00B050"/>
      </right>
      <top style="medium">
        <color rgb="FF00B050"/>
      </top>
      <bottom/>
      <diagonal/>
    </border>
    <border>
      <left/>
      <right style="thin">
        <color rgb="FF00B050"/>
      </right>
      <top style="medium">
        <color rgb="FF00B050"/>
      </top>
      <bottom/>
      <diagonal/>
    </border>
    <border>
      <left style="medium">
        <color rgb="FF00B050"/>
      </left>
      <right style="medium">
        <color rgb="FF00B050"/>
      </right>
      <top/>
      <bottom/>
      <diagonal/>
    </border>
    <border>
      <left/>
      <right style="thin">
        <color rgb="FF00B050"/>
      </right>
      <top/>
      <bottom/>
      <diagonal/>
    </border>
    <border>
      <left style="medium">
        <color rgb="FF00B050"/>
      </left>
      <right style="medium">
        <color rgb="FF00B050"/>
      </right>
      <top/>
      <bottom style="medium">
        <color rgb="FF00B050"/>
      </bottom>
      <diagonal/>
    </border>
    <border>
      <left/>
      <right style="thin">
        <color rgb="FF00B050"/>
      </right>
      <top/>
      <bottom style="medium">
        <color rgb="FF00B050"/>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rgb="FF00B050"/>
      </left>
      <right/>
      <top/>
      <bottom style="medium">
        <color rgb="FF00B050"/>
      </bottom>
      <diagonal/>
    </border>
    <border>
      <left style="medium">
        <color rgb="FF00B050"/>
      </left>
      <right/>
      <top/>
      <bottom/>
      <diagonal/>
    </border>
    <border>
      <left style="medium">
        <color rgb="FF00B050"/>
      </left>
      <right/>
      <top style="medium">
        <color rgb="FF00B050"/>
      </top>
      <bottom/>
      <diagonal/>
    </border>
    <border>
      <left style="medium">
        <color rgb="FF92D050"/>
      </left>
      <right/>
      <top style="medium">
        <color rgb="FF92D050"/>
      </top>
      <bottom/>
      <diagonal/>
    </border>
    <border>
      <left/>
      <right/>
      <top style="medium">
        <color rgb="FF92D050"/>
      </top>
      <bottom/>
      <diagonal/>
    </border>
    <border>
      <left style="medium">
        <color rgb="FF92D050"/>
      </left>
      <right/>
      <top/>
      <bottom/>
      <diagonal/>
    </border>
    <border>
      <left style="medium">
        <color rgb="FF92D050"/>
      </left>
      <right/>
      <top/>
      <bottom style="medium">
        <color rgb="FF92D050"/>
      </bottom>
      <diagonal/>
    </border>
    <border>
      <left/>
      <right/>
      <top/>
      <bottom style="medium">
        <color rgb="FF92D050"/>
      </bottom>
      <diagonal/>
    </border>
  </borders>
  <cellStyleXfs count="8">
    <xf numFmtId="0" fontId="0" fillId="0" borderId="0"/>
    <xf numFmtId="0" fontId="6" fillId="0" borderId="0"/>
    <xf numFmtId="0" fontId="19" fillId="0" borderId="0">
      <alignment vertical="top"/>
    </xf>
    <xf numFmtId="0" fontId="4" fillId="0" borderId="0"/>
    <xf numFmtId="0" fontId="3" fillId="0" borderId="0"/>
    <xf numFmtId="0" fontId="3" fillId="0" borderId="0"/>
    <xf numFmtId="0" fontId="2" fillId="0" borderId="0"/>
    <xf numFmtId="0" fontId="1" fillId="0" borderId="0"/>
  </cellStyleXfs>
  <cellXfs count="321">
    <xf numFmtId="0" fontId="0" fillId="0" borderId="0" xfId="0"/>
    <xf numFmtId="0" fontId="6" fillId="0" borderId="0" xfId="0" applyFont="1"/>
    <xf numFmtId="0" fontId="7" fillId="0" borderId="0" xfId="0" applyFont="1" applyAlignment="1">
      <alignment horizontal="right"/>
    </xf>
    <xf numFmtId="0" fontId="18" fillId="7" borderId="0" xfId="1" applyFont="1" applyFill="1" applyBorder="1" applyAlignment="1">
      <alignment vertical="center"/>
    </xf>
    <xf numFmtId="0" fontId="21" fillId="2" borderId="0" xfId="3" applyFont="1" applyFill="1" applyBorder="1"/>
    <xf numFmtId="0" fontId="21" fillId="2" borderId="0" xfId="3" applyFont="1" applyFill="1" applyBorder="1" applyAlignment="1">
      <alignment horizontal="center"/>
    </xf>
    <xf numFmtId="0" fontId="22" fillId="2" borderId="0" xfId="3" applyFont="1" applyFill="1" applyBorder="1" applyAlignment="1">
      <alignment horizontal="center" vertical="center"/>
    </xf>
    <xf numFmtId="0" fontId="17" fillId="6" borderId="0" xfId="1" applyFont="1" applyFill="1" applyBorder="1" applyAlignment="1">
      <alignment vertical="center"/>
    </xf>
    <xf numFmtId="0" fontId="21" fillId="2" borderId="0" xfId="3" applyFont="1" applyFill="1" applyBorder="1" applyAlignment="1">
      <alignment vertical="center"/>
    </xf>
    <xf numFmtId="164" fontId="21" fillId="2" borderId="0" xfId="3" applyNumberFormat="1" applyFont="1" applyFill="1" applyBorder="1"/>
    <xf numFmtId="164" fontId="4" fillId="2" borderId="0" xfId="3" applyNumberFormat="1" applyFill="1" applyBorder="1" applyAlignment="1">
      <alignment horizontal="center"/>
    </xf>
    <xf numFmtId="0" fontId="5" fillId="7" borderId="0" xfId="1" applyFont="1" applyFill="1" applyBorder="1" applyAlignment="1">
      <alignment vertical="center"/>
    </xf>
    <xf numFmtId="49" fontId="5" fillId="7" borderId="0" xfId="1" applyNumberFormat="1" applyFont="1" applyFill="1" applyBorder="1" applyAlignment="1">
      <alignment vertical="center"/>
    </xf>
    <xf numFmtId="0" fontId="13" fillId="0" borderId="0" xfId="3" applyFont="1" applyAlignment="1">
      <alignment horizontal="center" vertical="center"/>
    </xf>
    <xf numFmtId="165" fontId="15" fillId="0" borderId="0" xfId="3" applyNumberFormat="1" applyFont="1" applyFill="1" applyBorder="1" applyAlignment="1">
      <alignment horizontal="center" vertical="center"/>
    </xf>
    <xf numFmtId="164" fontId="15" fillId="2" borderId="0" xfId="3" applyNumberFormat="1" applyFont="1" applyFill="1" applyAlignment="1">
      <alignment horizontal="center" vertical="center"/>
    </xf>
    <xf numFmtId="164" fontId="15" fillId="0" borderId="0" xfId="3" applyNumberFormat="1" applyFont="1" applyFill="1" applyAlignment="1">
      <alignment horizontal="center" vertical="center"/>
    </xf>
    <xf numFmtId="164" fontId="15" fillId="2" borderId="0" xfId="3" applyNumberFormat="1" applyFont="1" applyFill="1" applyBorder="1" applyAlignment="1">
      <alignment horizontal="center" vertical="center"/>
    </xf>
    <xf numFmtId="0" fontId="23" fillId="0" borderId="0" xfId="3" applyFont="1" applyAlignment="1">
      <alignment horizontal="center" vertical="center"/>
    </xf>
    <xf numFmtId="165" fontId="10" fillId="2" borderId="0" xfId="3" applyNumberFormat="1" applyFont="1" applyFill="1" applyBorder="1" applyAlignment="1">
      <alignment horizontal="center" vertical="center"/>
    </xf>
    <xf numFmtId="0" fontId="4" fillId="3" borderId="0" xfId="3" applyFill="1"/>
    <xf numFmtId="0" fontId="4" fillId="4" borderId="0" xfId="3" applyFill="1" applyBorder="1"/>
    <xf numFmtId="0" fontId="13" fillId="0" borderId="0" xfId="3" applyFont="1" applyAlignment="1">
      <alignment horizontal="left" vertical="center"/>
    </xf>
    <xf numFmtId="0" fontId="17" fillId="6" borderId="0" xfId="1" applyFont="1" applyFill="1" applyBorder="1" applyAlignment="1">
      <alignment horizontal="left" vertical="center"/>
    </xf>
    <xf numFmtId="0" fontId="20" fillId="4" borderId="0" xfId="1" applyFont="1" applyFill="1" applyBorder="1" applyAlignment="1">
      <alignment vertical="center" wrapText="1"/>
    </xf>
    <xf numFmtId="0" fontId="23" fillId="0" borderId="0" xfId="3" applyFont="1" applyAlignment="1">
      <alignment horizontal="left" vertical="center"/>
    </xf>
    <xf numFmtId="0" fontId="18" fillId="4" borderId="0" xfId="1" applyFont="1" applyFill="1" applyBorder="1" applyAlignment="1">
      <alignment vertical="center"/>
    </xf>
    <xf numFmtId="0" fontId="24" fillId="7" borderId="0" xfId="1" applyFont="1" applyFill="1" applyBorder="1" applyAlignment="1">
      <alignment vertical="center" wrapText="1"/>
    </xf>
    <xf numFmtId="0" fontId="24" fillId="4" borderId="0" xfId="1" applyFont="1" applyFill="1" applyBorder="1" applyAlignment="1">
      <alignment vertical="center" wrapText="1"/>
    </xf>
    <xf numFmtId="0" fontId="13" fillId="0" borderId="0" xfId="3" applyFont="1" applyBorder="1" applyAlignment="1">
      <alignment horizontal="center" vertical="center"/>
    </xf>
    <xf numFmtId="0" fontId="23" fillId="0" borderId="0" xfId="3" applyFont="1" applyBorder="1" applyAlignment="1">
      <alignment horizontal="center" vertical="center"/>
    </xf>
    <xf numFmtId="164" fontId="15" fillId="2" borderId="0" xfId="3" applyNumberFormat="1" applyFont="1" applyFill="1" applyBorder="1" applyAlignment="1">
      <alignment horizontal="center" vertical="center" wrapText="1"/>
    </xf>
    <xf numFmtId="22" fontId="15" fillId="0" borderId="2" xfId="3" applyNumberFormat="1" applyFont="1" applyFill="1" applyBorder="1" applyAlignment="1">
      <alignment horizontal="center" vertical="center"/>
    </xf>
    <xf numFmtId="164" fontId="15" fillId="0" borderId="2" xfId="3" applyNumberFormat="1" applyFont="1" applyFill="1" applyBorder="1" applyAlignment="1">
      <alignment horizontal="center" vertical="center"/>
    </xf>
    <xf numFmtId="164" fontId="14" fillId="0" borderId="2" xfId="3" applyNumberFormat="1" applyFont="1" applyFill="1" applyBorder="1" applyAlignment="1">
      <alignment horizontal="center" vertical="center"/>
    </xf>
    <xf numFmtId="0" fontId="23" fillId="0" borderId="0" xfId="3" applyFont="1" applyFill="1" applyAlignment="1">
      <alignment horizontal="center" vertical="center"/>
    </xf>
    <xf numFmtId="0" fontId="9" fillId="4" borderId="0" xfId="1" applyFont="1" applyFill="1" applyBorder="1" applyAlignment="1">
      <alignment horizontal="center" vertical="center"/>
    </xf>
    <xf numFmtId="0" fontId="24" fillId="7" borderId="0" xfId="1" applyFont="1" applyFill="1" applyBorder="1" applyAlignment="1">
      <alignment vertical="center"/>
    </xf>
    <xf numFmtId="0" fontId="14" fillId="7" borderId="0" xfId="1" applyFont="1" applyFill="1" applyBorder="1" applyAlignment="1">
      <alignment vertical="center"/>
    </xf>
    <xf numFmtId="0" fontId="13" fillId="6" borderId="0" xfId="1" applyFont="1" applyFill="1" applyBorder="1" applyAlignment="1">
      <alignment vertical="center"/>
    </xf>
    <xf numFmtId="0" fontId="14" fillId="7" borderId="0" xfId="1" applyFont="1" applyFill="1" applyBorder="1" applyAlignment="1">
      <alignment vertical="center" wrapText="1"/>
    </xf>
    <xf numFmtId="0" fontId="23" fillId="2" borderId="0" xfId="3" applyFont="1" applyFill="1" applyBorder="1" applyAlignment="1">
      <alignment horizontal="center"/>
    </xf>
    <xf numFmtId="0" fontId="12" fillId="2" borderId="0" xfId="3" applyFont="1" applyFill="1" applyBorder="1" applyAlignment="1">
      <alignment horizontal="center" vertical="center"/>
    </xf>
    <xf numFmtId="0" fontId="15" fillId="7" borderId="0" xfId="1" applyFont="1" applyFill="1" applyBorder="1" applyAlignment="1">
      <alignment vertical="center"/>
    </xf>
    <xf numFmtId="49" fontId="14" fillId="7" borderId="0" xfId="1" applyNumberFormat="1" applyFont="1" applyFill="1" applyBorder="1" applyAlignment="1">
      <alignment vertical="center"/>
    </xf>
    <xf numFmtId="0" fontId="26" fillId="7" borderId="0" xfId="1" applyFont="1" applyFill="1" applyBorder="1" applyAlignment="1">
      <alignment vertical="center"/>
    </xf>
    <xf numFmtId="0" fontId="27" fillId="2" borderId="0" xfId="3" applyFont="1" applyFill="1" applyBorder="1"/>
    <xf numFmtId="20" fontId="25" fillId="8" borderId="2" xfId="3" applyNumberFormat="1" applyFont="1" applyFill="1" applyBorder="1" applyAlignment="1">
      <alignment horizontal="center" vertical="center"/>
    </xf>
    <xf numFmtId="0" fontId="25" fillId="8" borderId="2" xfId="3" applyFont="1" applyFill="1" applyBorder="1" applyAlignment="1">
      <alignment horizontal="center" vertical="center" wrapText="1"/>
    </xf>
    <xf numFmtId="0" fontId="25" fillId="8" borderId="2" xfId="3" applyFont="1" applyFill="1" applyBorder="1" applyAlignment="1">
      <alignment horizontal="center" vertical="center"/>
    </xf>
    <xf numFmtId="0" fontId="18" fillId="7" borderId="0" xfId="1" applyFont="1" applyFill="1" applyBorder="1" applyAlignment="1">
      <alignment horizontal="left" vertical="center"/>
    </xf>
    <xf numFmtId="0" fontId="17" fillId="6" borderId="0" xfId="1" applyFont="1" applyFill="1" applyBorder="1" applyAlignment="1">
      <alignment horizontal="right" vertical="center"/>
    </xf>
    <xf numFmtId="0" fontId="8" fillId="5" borderId="2" xfId="0" applyFont="1" applyFill="1" applyBorder="1" applyAlignment="1">
      <alignment horizontal="center" vertical="center" wrapText="1"/>
    </xf>
    <xf numFmtId="164" fontId="19" fillId="0" borderId="0" xfId="2" applyNumberFormat="1" applyAlignment="1">
      <alignment horizontal="center"/>
    </xf>
    <xf numFmtId="0" fontId="21" fillId="2" borderId="0" xfId="3" applyFont="1" applyFill="1" applyBorder="1" applyAlignment="1"/>
    <xf numFmtId="2" fontId="15" fillId="2" borderId="2" xfId="3" applyNumberFormat="1" applyFont="1" applyFill="1" applyBorder="1" applyAlignment="1">
      <alignment horizontal="center" vertical="center"/>
    </xf>
    <xf numFmtId="0" fontId="6" fillId="4" borderId="0" xfId="0" applyFont="1" applyFill="1"/>
    <xf numFmtId="0" fontId="6" fillId="4" borderId="0" xfId="0" applyFont="1" applyFill="1" applyAlignment="1">
      <alignment horizontal="center" vertical="center"/>
    </xf>
    <xf numFmtId="0" fontId="6" fillId="4" borderId="0" xfId="0" applyFont="1" applyFill="1" applyAlignment="1">
      <alignment horizontal="center"/>
    </xf>
    <xf numFmtId="0" fontId="6" fillId="3" borderId="0" xfId="0" applyFont="1" applyFill="1"/>
    <xf numFmtId="0" fontId="5" fillId="4" borderId="0" xfId="1" applyFont="1" applyFill="1"/>
    <xf numFmtId="0" fontId="5" fillId="3" borderId="0" xfId="1" applyFont="1" applyFill="1"/>
    <xf numFmtId="0" fontId="5" fillId="0" borderId="0" xfId="1" applyFont="1"/>
    <xf numFmtId="0" fontId="17" fillId="6" borderId="0" xfId="1" applyFont="1" applyFill="1" applyAlignment="1">
      <alignment vertical="center"/>
    </xf>
    <xf numFmtId="0" fontId="5" fillId="0" borderId="0" xfId="1" applyFont="1" applyAlignment="1">
      <alignment horizontal="center"/>
    </xf>
    <xf numFmtId="0" fontId="18" fillId="7" borderId="0" xfId="1" applyFont="1" applyFill="1" applyAlignment="1">
      <alignment vertical="center"/>
    </xf>
    <xf numFmtId="0" fontId="5" fillId="3" borderId="0" xfId="1" applyFont="1" applyFill="1" applyAlignment="1">
      <alignment vertical="center"/>
    </xf>
    <xf numFmtId="0" fontId="8" fillId="3" borderId="0" xfId="1" applyFont="1" applyFill="1" applyAlignment="1">
      <alignment vertical="center"/>
    </xf>
    <xf numFmtId="0" fontId="8" fillId="3" borderId="0" xfId="1" applyFont="1" applyFill="1" applyAlignment="1">
      <alignment horizontal="center" vertical="center"/>
    </xf>
    <xf numFmtId="0" fontId="5" fillId="3" borderId="0" xfId="1" applyFont="1" applyFill="1" applyAlignment="1">
      <alignment horizontal="center" vertical="center"/>
    </xf>
    <xf numFmtId="0" fontId="6" fillId="3" borderId="0" xfId="1" applyFill="1"/>
    <xf numFmtId="0" fontId="6" fillId="0" borderId="0" xfId="1"/>
    <xf numFmtId="164" fontId="5" fillId="3" borderId="2" xfId="1" applyNumberFormat="1" applyFont="1" applyFill="1" applyBorder="1" applyAlignment="1">
      <alignment horizontal="center" vertical="center"/>
    </xf>
    <xf numFmtId="0" fontId="5" fillId="7" borderId="2" xfId="1" applyFont="1" applyFill="1" applyBorder="1" applyAlignment="1">
      <alignment horizontal="center" vertical="center"/>
    </xf>
    <xf numFmtId="22" fontId="5" fillId="3" borderId="2" xfId="1" applyNumberFormat="1" applyFont="1" applyFill="1" applyBorder="1" applyAlignment="1">
      <alignment horizontal="center" vertical="center"/>
    </xf>
    <xf numFmtId="164" fontId="5" fillId="0" borderId="2" xfId="1" applyNumberFormat="1" applyFont="1" applyBorder="1" applyAlignment="1">
      <alignment horizontal="center"/>
    </xf>
    <xf numFmtId="166" fontId="5" fillId="3" borderId="2" xfId="1" applyNumberFormat="1" applyFont="1" applyFill="1" applyBorder="1" applyAlignment="1">
      <alignment horizontal="center" vertical="center"/>
    </xf>
    <xf numFmtId="1" fontId="5" fillId="7" borderId="2" xfId="1" applyNumberFormat="1" applyFont="1" applyFill="1" applyBorder="1" applyAlignment="1">
      <alignment horizontal="center"/>
    </xf>
    <xf numFmtId="0" fontId="6" fillId="4" borderId="0" xfId="1" applyFill="1"/>
    <xf numFmtId="0" fontId="12" fillId="10" borderId="16" xfId="1" applyFont="1" applyFill="1" applyBorder="1" applyAlignment="1">
      <alignment vertical="center"/>
    </xf>
    <xf numFmtId="0" fontId="12" fillId="10" borderId="17" xfId="1" applyFont="1" applyFill="1" applyBorder="1" applyAlignment="1">
      <alignment vertical="center"/>
    </xf>
    <xf numFmtId="0" fontId="12" fillId="10" borderId="17" xfId="1" applyFont="1" applyFill="1" applyBorder="1" applyAlignment="1">
      <alignment horizontal="center" vertical="center"/>
    </xf>
    <xf numFmtId="0" fontId="12" fillId="10" borderId="18" xfId="1" applyFont="1" applyFill="1" applyBorder="1" applyAlignment="1">
      <alignment vertical="center"/>
    </xf>
    <xf numFmtId="0" fontId="6" fillId="4" borderId="0" xfId="1" applyFill="1" applyAlignment="1">
      <alignment horizontal="center"/>
    </xf>
    <xf numFmtId="0" fontId="5" fillId="0" borderId="0" xfId="1" applyFont="1" applyAlignment="1">
      <alignment vertical="center"/>
    </xf>
    <xf numFmtId="0" fontId="5" fillId="0" borderId="0" xfId="1" applyFont="1" applyAlignment="1">
      <alignment horizontal="center" vertical="center"/>
    </xf>
    <xf numFmtId="0" fontId="6" fillId="0" borderId="0" xfId="1" applyAlignment="1">
      <alignment horizontal="center"/>
    </xf>
    <xf numFmtId="0" fontId="8" fillId="10" borderId="2" xfId="1" applyFont="1" applyFill="1" applyBorder="1" applyAlignment="1">
      <alignment horizontal="center" vertical="center" wrapText="1"/>
    </xf>
    <xf numFmtId="166" fontId="5" fillId="0" borderId="2" xfId="1" applyNumberFormat="1" applyFont="1" applyBorder="1" applyAlignment="1">
      <alignment horizontal="center"/>
    </xf>
    <xf numFmtId="0" fontId="5" fillId="3" borderId="2" xfId="1" applyFont="1" applyFill="1" applyBorder="1" applyAlignment="1">
      <alignment horizontal="center" vertical="center"/>
    </xf>
    <xf numFmtId="164" fontId="8" fillId="11" borderId="2" xfId="1" applyNumberFormat="1" applyFont="1" applyFill="1" applyBorder="1" applyAlignment="1">
      <alignment horizontal="center"/>
    </xf>
    <xf numFmtId="0" fontId="6" fillId="4" borderId="0" xfId="1" applyFill="1" applyAlignment="1">
      <alignment horizontal="center" vertical="center"/>
    </xf>
    <xf numFmtId="0" fontId="6" fillId="3" borderId="21" xfId="1" applyFill="1" applyBorder="1"/>
    <xf numFmtId="0" fontId="5" fillId="4" borderId="0" xfId="1" applyFont="1" applyFill="1" applyAlignment="1">
      <alignment horizontal="center"/>
    </xf>
    <xf numFmtId="0" fontId="5" fillId="7" borderId="1" xfId="1" applyFont="1" applyFill="1" applyBorder="1" applyAlignment="1">
      <alignment horizontal="left" vertical="center"/>
    </xf>
    <xf numFmtId="0" fontId="17" fillId="3" borderId="0" xfId="1" applyFont="1" applyFill="1" applyAlignment="1">
      <alignment horizontal="left"/>
    </xf>
    <xf numFmtId="0" fontId="7" fillId="4" borderId="0" xfId="1" applyFont="1" applyFill="1" applyAlignment="1">
      <alignment vertical="center" wrapText="1"/>
    </xf>
    <xf numFmtId="0" fontId="33" fillId="4" borderId="0" xfId="1" applyFont="1" applyFill="1" applyAlignment="1">
      <alignment vertical="center"/>
    </xf>
    <xf numFmtId="0" fontId="8" fillId="6" borderId="13" xfId="1" applyFont="1" applyFill="1" applyBorder="1" applyAlignment="1">
      <alignment horizontal="center" vertical="center"/>
    </xf>
    <xf numFmtId="0" fontId="33" fillId="4" borderId="0" xfId="1" applyFont="1" applyFill="1" applyAlignment="1">
      <alignment horizontal="center" vertical="center"/>
    </xf>
    <xf numFmtId="0" fontId="7" fillId="4" borderId="0" xfId="1" applyFont="1" applyFill="1" applyAlignment="1">
      <alignment horizontal="center" vertical="center"/>
    </xf>
    <xf numFmtId="0" fontId="5" fillId="7" borderId="14" xfId="1" applyFont="1" applyFill="1" applyBorder="1"/>
    <xf numFmtId="0" fontId="5" fillId="7" borderId="26" xfId="1" applyFont="1" applyFill="1" applyBorder="1"/>
    <xf numFmtId="164" fontId="5" fillId="7" borderId="14" xfId="1" applyNumberFormat="1" applyFont="1" applyFill="1" applyBorder="1" applyAlignment="1">
      <alignment vertical="center"/>
    </xf>
    <xf numFmtId="0" fontId="5" fillId="7" borderId="26" xfId="1" applyFont="1" applyFill="1" applyBorder="1" applyAlignment="1">
      <alignment vertical="center"/>
    </xf>
    <xf numFmtId="0" fontId="6" fillId="3" borderId="0" xfId="1" applyFill="1" applyAlignment="1">
      <alignment horizontal="center" vertical="center"/>
    </xf>
    <xf numFmtId="0" fontId="8" fillId="10" borderId="2" xfId="1" applyFont="1" applyFill="1" applyBorder="1" applyAlignment="1">
      <alignment horizontal="center" vertical="center" wrapText="1"/>
    </xf>
    <xf numFmtId="164" fontId="5" fillId="6" borderId="2" xfId="1" applyNumberFormat="1" applyFont="1" applyFill="1" applyBorder="1" applyAlignment="1">
      <alignment horizontal="center" vertical="center" wrapText="1"/>
    </xf>
    <xf numFmtId="164" fontId="5" fillId="6" borderId="13" xfId="1" applyNumberFormat="1" applyFont="1" applyFill="1" applyBorder="1" applyAlignment="1">
      <alignment horizontal="center" vertical="center" wrapText="1"/>
    </xf>
    <xf numFmtId="164" fontId="5" fillId="6" borderId="2" xfId="1" applyNumberFormat="1" applyFont="1" applyFill="1" applyBorder="1" applyAlignment="1">
      <alignment horizontal="center" vertical="center"/>
    </xf>
    <xf numFmtId="166" fontId="5" fillId="7" borderId="13" xfId="1" applyNumberFormat="1" applyFont="1" applyFill="1" applyBorder="1" applyAlignment="1">
      <alignment horizontal="center" vertical="center"/>
    </xf>
    <xf numFmtId="166" fontId="5" fillId="6" borderId="2" xfId="1" applyNumberFormat="1" applyFont="1" applyFill="1" applyBorder="1" applyAlignment="1">
      <alignment horizontal="center" vertical="center"/>
    </xf>
    <xf numFmtId="164" fontId="5" fillId="7" borderId="14" xfId="1" applyNumberFormat="1" applyFont="1" applyFill="1" applyBorder="1"/>
    <xf numFmtId="166" fontId="5" fillId="7" borderId="2" xfId="1" applyNumberFormat="1" applyFont="1" applyFill="1" applyBorder="1" applyAlignment="1">
      <alignment horizontal="center" vertical="center"/>
    </xf>
    <xf numFmtId="0" fontId="5" fillId="7" borderId="13" xfId="1" applyFont="1" applyFill="1" applyBorder="1" applyAlignment="1">
      <alignment horizontal="center" vertical="center"/>
    </xf>
    <xf numFmtId="0" fontId="6" fillId="2" borderId="0" xfId="1" applyFill="1"/>
    <xf numFmtId="0" fontId="6" fillId="0" borderId="0" xfId="1" applyAlignment="1">
      <alignment horizontal="center" vertical="center"/>
    </xf>
    <xf numFmtId="0" fontId="8" fillId="10" borderId="13" xfId="1" applyFont="1" applyFill="1" applyBorder="1" applyAlignment="1">
      <alignment horizontal="center" vertical="center" wrapText="1"/>
    </xf>
    <xf numFmtId="0" fontId="17" fillId="6" borderId="0" xfId="1" applyFont="1" applyFill="1" applyAlignment="1">
      <alignment horizontal="left" vertical="center"/>
    </xf>
    <xf numFmtId="0" fontId="14" fillId="4" borderId="0" xfId="1" applyFont="1" applyFill="1" applyAlignment="1">
      <alignment horizontal="center"/>
    </xf>
    <xf numFmtId="0" fontId="18" fillId="7" borderId="1" xfId="1" applyFont="1" applyFill="1" applyBorder="1" applyAlignment="1">
      <alignment vertical="center"/>
    </xf>
    <xf numFmtId="0" fontId="12" fillId="4" borderId="0" xfId="1" applyFont="1" applyFill="1" applyAlignment="1">
      <alignment vertical="center" wrapText="1"/>
    </xf>
    <xf numFmtId="0" fontId="8" fillId="10" borderId="0" xfId="1" applyFont="1" applyFill="1" applyAlignment="1">
      <alignment horizontal="center" vertical="center"/>
    </xf>
    <xf numFmtId="22" fontId="5" fillId="7" borderId="1" xfId="1" applyNumberFormat="1" applyFont="1" applyFill="1" applyBorder="1" applyAlignment="1">
      <alignment vertical="center"/>
    </xf>
    <xf numFmtId="22" fontId="5" fillId="3" borderId="1" xfId="1" applyNumberFormat="1" applyFont="1" applyFill="1" applyBorder="1" applyAlignment="1">
      <alignment vertical="center"/>
    </xf>
    <xf numFmtId="22" fontId="5" fillId="3" borderId="0" xfId="1" applyNumberFormat="1" applyFont="1" applyFill="1" applyAlignment="1">
      <alignment vertical="center"/>
    </xf>
    <xf numFmtId="0" fontId="5" fillId="3" borderId="35" xfId="1" applyFont="1" applyFill="1" applyBorder="1" applyAlignment="1">
      <alignment horizontal="left" vertical="center"/>
    </xf>
    <xf numFmtId="0" fontId="8" fillId="6" borderId="36" xfId="1" applyFont="1" applyFill="1" applyBorder="1" applyAlignment="1">
      <alignment vertical="center"/>
    </xf>
    <xf numFmtId="0" fontId="8" fillId="6" borderId="37" xfId="1" applyFont="1" applyFill="1" applyBorder="1" applyAlignment="1">
      <alignment horizontal="center" vertical="center"/>
    </xf>
    <xf numFmtId="0" fontId="7" fillId="3" borderId="0" xfId="1" applyFont="1" applyFill="1" applyAlignment="1">
      <alignment horizontal="center" vertical="center"/>
    </xf>
    <xf numFmtId="0" fontId="7" fillId="0" borderId="0" xfId="1" applyFont="1" applyAlignment="1">
      <alignment horizontal="center" vertical="center"/>
    </xf>
    <xf numFmtId="22" fontId="5" fillId="3" borderId="0" xfId="1" applyNumberFormat="1" applyFont="1" applyFill="1" applyAlignment="1">
      <alignment horizontal="left" vertical="center"/>
    </xf>
    <xf numFmtId="20" fontId="5" fillId="3" borderId="0" xfId="1" applyNumberFormat="1" applyFont="1" applyFill="1" applyAlignment="1">
      <alignment horizontal="left" vertical="center"/>
    </xf>
    <xf numFmtId="0" fontId="5" fillId="3" borderId="0" xfId="1" applyFont="1" applyFill="1" applyAlignment="1">
      <alignment horizontal="left" vertical="center"/>
    </xf>
    <xf numFmtId="0" fontId="8" fillId="3" borderId="0" xfId="1" applyFont="1" applyFill="1" applyAlignment="1">
      <alignment horizontal="right" vertical="center"/>
    </xf>
    <xf numFmtId="168" fontId="8" fillId="7" borderId="1" xfId="1" applyNumberFormat="1" applyFont="1" applyFill="1" applyBorder="1" applyAlignment="1">
      <alignment horizontal="center" vertical="center"/>
    </xf>
    <xf numFmtId="14" fontId="5" fillId="3" borderId="0" xfId="1" applyNumberFormat="1" applyFont="1" applyFill="1" applyAlignment="1">
      <alignment vertical="center"/>
    </xf>
    <xf numFmtId="14" fontId="8" fillId="3" borderId="0" xfId="1" applyNumberFormat="1" applyFont="1" applyFill="1" applyAlignment="1">
      <alignment horizontal="center" vertical="center"/>
    </xf>
    <xf numFmtId="2" fontId="8" fillId="3" borderId="0" xfId="1" applyNumberFormat="1" applyFont="1" applyFill="1" applyAlignment="1">
      <alignment horizontal="center" vertical="center"/>
    </xf>
    <xf numFmtId="14" fontId="8" fillId="3" borderId="0" xfId="1" applyNumberFormat="1" applyFont="1" applyFill="1" applyAlignment="1">
      <alignment vertical="center"/>
    </xf>
    <xf numFmtId="164" fontId="5" fillId="7" borderId="1" xfId="1" applyNumberFormat="1" applyFont="1" applyFill="1" applyBorder="1"/>
    <xf numFmtId="0" fontId="5" fillId="4" borderId="38" xfId="1" applyFont="1" applyFill="1" applyBorder="1"/>
    <xf numFmtId="0" fontId="5" fillId="7" borderId="1" xfId="1" applyFont="1" applyFill="1" applyBorder="1"/>
    <xf numFmtId="0" fontId="6" fillId="0" borderId="0" xfId="0" applyFont="1" applyFill="1"/>
    <xf numFmtId="0" fontId="5" fillId="0" borderId="0" xfId="1" applyFont="1" applyFill="1"/>
    <xf numFmtId="0" fontId="18" fillId="0" borderId="0" xfId="1" applyFont="1" applyFill="1" applyAlignment="1">
      <alignment vertical="center"/>
    </xf>
    <xf numFmtId="0" fontId="6" fillId="0" borderId="0" xfId="1" applyFill="1"/>
    <xf numFmtId="0" fontId="15" fillId="3" borderId="0" xfId="1" applyFont="1" applyFill="1"/>
    <xf numFmtId="0" fontId="15" fillId="3" borderId="0" xfId="1" applyFont="1" applyFill="1" applyAlignment="1">
      <alignment horizontal="center"/>
    </xf>
    <xf numFmtId="0" fontId="15" fillId="3" borderId="0" xfId="1" applyFont="1" applyFill="1" applyAlignment="1">
      <alignment horizontal="center" vertical="center"/>
    </xf>
    <xf numFmtId="0" fontId="15" fillId="0" borderId="0" xfId="1" applyFont="1"/>
    <xf numFmtId="0" fontId="14" fillId="3" borderId="0" xfId="1" applyFont="1" applyFill="1"/>
    <xf numFmtId="0" fontId="14" fillId="0" borderId="0" xfId="1" applyFont="1"/>
    <xf numFmtId="0" fontId="14" fillId="3" borderId="0" xfId="1" applyFont="1" applyFill="1" applyAlignment="1">
      <alignment vertical="center"/>
    </xf>
    <xf numFmtId="0" fontId="14" fillId="3" borderId="0" xfId="1" applyFont="1" applyFill="1" applyAlignment="1">
      <alignment horizontal="center" vertical="center"/>
    </xf>
    <xf numFmtId="0" fontId="16" fillId="3" borderId="0" xfId="1" applyFont="1" applyFill="1" applyAlignment="1">
      <alignment horizontal="center" vertical="center" wrapText="1"/>
    </xf>
    <xf numFmtId="0" fontId="14" fillId="0" borderId="0" xfId="1" applyFont="1" applyAlignment="1">
      <alignment vertical="center"/>
    </xf>
    <xf numFmtId="0" fontId="14" fillId="4" borderId="0" xfId="1" applyFont="1" applyFill="1"/>
    <xf numFmtId="0" fontId="13" fillId="3" borderId="0" xfId="1" applyFont="1" applyFill="1" applyAlignment="1">
      <alignment horizontal="center" vertical="center"/>
    </xf>
    <xf numFmtId="0" fontId="36" fillId="4" borderId="0" xfId="1" applyFont="1" applyFill="1" applyAlignment="1">
      <alignment horizontal="center" vertical="center" wrapText="1"/>
    </xf>
    <xf numFmtId="0" fontId="13" fillId="3" borderId="0" xfId="1" applyFont="1" applyFill="1"/>
    <xf numFmtId="0" fontId="13" fillId="0" borderId="0" xfId="1" applyFont="1"/>
    <xf numFmtId="14" fontId="13" fillId="10" borderId="2" xfId="1" applyNumberFormat="1" applyFont="1" applyFill="1" applyBorder="1" applyAlignment="1">
      <alignment horizontal="center" vertical="center" wrapText="1"/>
    </xf>
    <xf numFmtId="0" fontId="37" fillId="3" borderId="2" xfId="1" applyFont="1" applyFill="1" applyBorder="1" applyAlignment="1">
      <alignment horizontal="center" vertical="center" wrapText="1"/>
    </xf>
    <xf numFmtId="0" fontId="15" fillId="3" borderId="2" xfId="1" applyFont="1" applyFill="1" applyBorder="1" applyAlignment="1">
      <alignment horizontal="center"/>
    </xf>
    <xf numFmtId="0" fontId="38" fillId="3" borderId="2" xfId="1" applyFont="1" applyFill="1" applyBorder="1" applyAlignment="1">
      <alignment horizontal="center" vertical="center"/>
    </xf>
    <xf numFmtId="0" fontId="37" fillId="14" borderId="0" xfId="1" applyFont="1" applyFill="1" applyAlignment="1">
      <alignment horizontal="center" vertical="center" wrapText="1"/>
    </xf>
    <xf numFmtId="0" fontId="37" fillId="3" borderId="0" xfId="1" applyFont="1" applyFill="1" applyAlignment="1">
      <alignment horizontal="center" vertical="center" wrapText="1"/>
    </xf>
    <xf numFmtId="0" fontId="37" fillId="14" borderId="0" xfId="1" applyFont="1" applyFill="1" applyAlignment="1">
      <alignment horizontal="center" vertical="center"/>
    </xf>
    <xf numFmtId="0" fontId="13" fillId="3" borderId="0" xfId="1" quotePrefix="1" applyFont="1" applyFill="1" applyAlignment="1">
      <alignment horizontal="right" vertical="center"/>
    </xf>
    <xf numFmtId="169" fontId="37" fillId="3" borderId="0" xfId="1" applyNumberFormat="1" applyFont="1" applyFill="1" applyAlignment="1">
      <alignment horizontal="center" vertical="center" wrapText="1"/>
    </xf>
    <xf numFmtId="170" fontId="39" fillId="0" borderId="0" xfId="1" applyNumberFormat="1" applyFont="1" applyAlignment="1">
      <alignment horizontal="center" vertical="center"/>
    </xf>
    <xf numFmtId="170" fontId="39" fillId="0" borderId="0" xfId="1" applyNumberFormat="1" applyFont="1" applyAlignment="1">
      <alignment horizontal="center" vertical="center" wrapText="1"/>
    </xf>
    <xf numFmtId="0" fontId="18" fillId="0" borderId="0" xfId="1" applyFont="1"/>
    <xf numFmtId="0" fontId="35" fillId="0" borderId="0" xfId="1" applyFont="1"/>
    <xf numFmtId="0" fontId="32" fillId="0" borderId="0" xfId="1" applyFont="1"/>
    <xf numFmtId="170" fontId="25" fillId="15" borderId="2" xfId="1" applyNumberFormat="1" applyFont="1" applyFill="1" applyBorder="1" applyAlignment="1">
      <alignment horizontal="center" vertical="center"/>
    </xf>
    <xf numFmtId="0" fontId="12" fillId="15" borderId="2" xfId="1" applyFont="1" applyFill="1" applyBorder="1" applyAlignment="1">
      <alignment horizontal="center" vertical="center" wrapText="1"/>
    </xf>
    <xf numFmtId="170" fontId="40" fillId="0" borderId="0" xfId="1" applyNumberFormat="1" applyFont="1" applyAlignment="1">
      <alignment horizontal="center" vertical="center" wrapText="1"/>
    </xf>
    <xf numFmtId="0" fontId="35" fillId="0" borderId="0" xfId="1" applyFont="1" applyAlignment="1">
      <alignment horizontal="center" vertical="center"/>
    </xf>
    <xf numFmtId="0" fontId="6" fillId="0" borderId="2" xfId="1" applyBorder="1" applyAlignment="1">
      <alignment horizontal="center"/>
    </xf>
    <xf numFmtId="0" fontId="6" fillId="0" borderId="2" xfId="1" applyBorder="1" applyAlignment="1">
      <alignment horizontal="center" vertical="center"/>
    </xf>
    <xf numFmtId="164" fontId="37" fillId="3" borderId="0" xfId="1" applyNumberFormat="1" applyFont="1" applyFill="1" applyAlignment="1">
      <alignment horizontal="center" vertical="center" wrapText="1"/>
    </xf>
    <xf numFmtId="0" fontId="13" fillId="3" borderId="0" xfId="1" applyFont="1" applyFill="1" applyAlignment="1">
      <alignment horizontal="right" vertical="center"/>
    </xf>
    <xf numFmtId="0" fontId="15" fillId="3" borderId="0" xfId="1" applyFont="1" applyFill="1" applyAlignment="1">
      <alignment vertical="top" wrapText="1"/>
    </xf>
    <xf numFmtId="0" fontId="15" fillId="0" borderId="0" xfId="1" applyFont="1" applyAlignment="1">
      <alignment horizontal="center"/>
    </xf>
    <xf numFmtId="0" fontId="15" fillId="0" borderId="0" xfId="1" applyFont="1" applyAlignment="1">
      <alignment horizontal="center" vertical="center"/>
    </xf>
    <xf numFmtId="0" fontId="37" fillId="14" borderId="2" xfId="1" applyFont="1" applyFill="1" applyBorder="1" applyAlignment="1">
      <alignment horizontal="center" vertical="center" wrapText="1"/>
    </xf>
    <xf numFmtId="0" fontId="15" fillId="3" borderId="0" xfId="1" quotePrefix="1" applyFont="1" applyFill="1" applyAlignment="1">
      <alignment horizontal="left" vertical="center"/>
    </xf>
    <xf numFmtId="164" fontId="13" fillId="10" borderId="2" xfId="1" applyNumberFormat="1" applyFont="1" applyFill="1" applyBorder="1" applyAlignment="1">
      <alignment horizontal="center" vertical="center"/>
    </xf>
    <xf numFmtId="171" fontId="37" fillId="0" borderId="2" xfId="1" applyNumberFormat="1" applyFont="1" applyBorder="1" applyAlignment="1">
      <alignment horizontal="center" vertical="center" wrapText="1"/>
    </xf>
    <xf numFmtId="171" fontId="25" fillId="0" borderId="2" xfId="1" applyNumberFormat="1" applyFont="1" applyBorder="1" applyAlignment="1">
      <alignment horizontal="center" vertical="center" wrapText="1"/>
    </xf>
    <xf numFmtId="14" fontId="14" fillId="0" borderId="0" xfId="1" applyNumberFormat="1" applyFont="1" applyAlignment="1">
      <alignment horizontal="left"/>
    </xf>
    <xf numFmtId="0" fontId="13" fillId="3" borderId="0" xfId="1" applyFont="1" applyFill="1" applyAlignment="1">
      <alignment horizontal="left" vertical="center"/>
    </xf>
    <xf numFmtId="171" fontId="37" fillId="3" borderId="2" xfId="1" applyNumberFormat="1" applyFont="1" applyFill="1" applyBorder="1" applyAlignment="1">
      <alignment horizontal="center" vertical="center" wrapText="1"/>
    </xf>
    <xf numFmtId="171" fontId="37" fillId="3" borderId="2" xfId="0" applyNumberFormat="1" applyFont="1" applyFill="1" applyBorder="1" applyAlignment="1">
      <alignment horizontal="center" vertical="center" wrapText="1"/>
    </xf>
    <xf numFmtId="0" fontId="15" fillId="3" borderId="2" xfId="1" applyFont="1" applyFill="1" applyBorder="1" applyAlignment="1">
      <alignment horizontal="center" vertical="center"/>
    </xf>
    <xf numFmtId="0" fontId="42" fillId="2" borderId="0" xfId="1" applyFont="1" applyFill="1"/>
    <xf numFmtId="164" fontId="8" fillId="7" borderId="2" xfId="1" applyNumberFormat="1" applyFont="1" applyFill="1" applyBorder="1" applyAlignment="1">
      <alignment horizontal="center" vertical="center"/>
    </xf>
    <xf numFmtId="0" fontId="8" fillId="5" borderId="2" xfId="1" applyFont="1" applyFill="1" applyBorder="1" applyAlignment="1">
      <alignment horizontal="center" vertical="center" wrapText="1"/>
    </xf>
    <xf numFmtId="1" fontId="5" fillId="3" borderId="2" xfId="1" applyNumberFormat="1" applyFont="1" applyFill="1" applyBorder="1" applyAlignment="1">
      <alignment horizontal="center" vertical="center"/>
    </xf>
    <xf numFmtId="164" fontId="5" fillId="4" borderId="2" xfId="1" applyNumberFormat="1" applyFont="1" applyFill="1" applyBorder="1" applyAlignment="1">
      <alignment horizontal="center" vertical="center"/>
    </xf>
    <xf numFmtId="14" fontId="5" fillId="4" borderId="3" xfId="1" applyNumberFormat="1" applyFont="1" applyFill="1" applyBorder="1" applyAlignment="1">
      <alignment horizontal="center" vertical="center"/>
    </xf>
    <xf numFmtId="14" fontId="5" fillId="4" borderId="2" xfId="1" applyNumberFormat="1" applyFont="1" applyFill="1" applyBorder="1" applyAlignment="1">
      <alignment horizontal="center" vertical="center"/>
    </xf>
    <xf numFmtId="0" fontId="8" fillId="5" borderId="3" xfId="1" applyFont="1" applyFill="1" applyBorder="1" applyAlignment="1">
      <alignment horizontal="center" vertical="center" wrapText="1"/>
    </xf>
    <xf numFmtId="22" fontId="18" fillId="0" borderId="2" xfId="7" applyNumberFormat="1" applyFont="1" applyBorder="1" applyAlignment="1">
      <alignment horizontal="center" vertical="center"/>
    </xf>
    <xf numFmtId="22" fontId="15" fillId="0" borderId="2" xfId="7" applyNumberFormat="1" applyFont="1" applyBorder="1" applyAlignment="1">
      <alignment horizontal="center" vertical="center"/>
    </xf>
    <xf numFmtId="0" fontId="1" fillId="3" borderId="0" xfId="7" applyFill="1"/>
    <xf numFmtId="0" fontId="18" fillId="4" borderId="0" xfId="1" applyFont="1" applyFill="1" applyAlignment="1">
      <alignment vertical="center"/>
    </xf>
    <xf numFmtId="0" fontId="18" fillId="7" borderId="0" xfId="1" applyFont="1" applyFill="1" applyAlignment="1">
      <alignment horizontal="left" vertical="center"/>
    </xf>
    <xf numFmtId="0" fontId="24" fillId="7" borderId="0" xfId="1" applyFont="1" applyFill="1" applyAlignment="1">
      <alignment vertical="center" wrapText="1"/>
    </xf>
    <xf numFmtId="49" fontId="5" fillId="7" borderId="0" xfId="1" applyNumberFormat="1" applyFont="1" applyFill="1" applyAlignment="1">
      <alignment vertical="center"/>
    </xf>
    <xf numFmtId="0" fontId="17" fillId="6" borderId="0" xfId="1" applyFont="1" applyFill="1" applyAlignment="1">
      <alignment horizontal="right" vertical="center"/>
    </xf>
    <xf numFmtId="0" fontId="5" fillId="7" borderId="0" xfId="1" applyFont="1" applyFill="1" applyAlignment="1">
      <alignment vertical="center"/>
    </xf>
    <xf numFmtId="0" fontId="10" fillId="4" borderId="39" xfId="1" applyFont="1" applyFill="1" applyBorder="1" applyAlignment="1">
      <alignment vertical="center" wrapText="1"/>
    </xf>
    <xf numFmtId="0" fontId="10" fillId="4" borderId="40" xfId="1" applyFont="1" applyFill="1" applyBorder="1" applyAlignment="1">
      <alignment vertical="center" wrapText="1"/>
    </xf>
    <xf numFmtId="0" fontId="10" fillId="4" borderId="41" xfId="1" applyFont="1" applyFill="1" applyBorder="1" applyAlignment="1">
      <alignment vertical="center" wrapText="1"/>
    </xf>
    <xf numFmtId="0" fontId="13" fillId="0" borderId="0" xfId="3" applyFont="1" applyFill="1" applyBorder="1" applyAlignment="1">
      <alignment horizontal="center" vertical="center"/>
    </xf>
    <xf numFmtId="0" fontId="13" fillId="0" borderId="0" xfId="3" applyFont="1" applyFill="1" applyBorder="1" applyAlignment="1">
      <alignment horizontal="left" vertical="center"/>
    </xf>
    <xf numFmtId="0" fontId="17" fillId="3" borderId="0" xfId="1" applyFont="1" applyFill="1" applyBorder="1" applyAlignment="1">
      <alignment horizontal="left" vertical="center"/>
    </xf>
    <xf numFmtId="0" fontId="18" fillId="3" borderId="0" xfId="1" applyFont="1" applyFill="1" applyBorder="1" applyAlignment="1">
      <alignment horizontal="left" vertical="center"/>
    </xf>
    <xf numFmtId="0" fontId="18" fillId="3" borderId="0" xfId="1" applyFont="1" applyFill="1" applyBorder="1" applyAlignment="1">
      <alignment horizontal="center" vertical="center"/>
    </xf>
    <xf numFmtId="0" fontId="5" fillId="2" borderId="0" xfId="1" applyFont="1" applyFill="1" applyBorder="1" applyAlignment="1">
      <alignment horizontal="center"/>
    </xf>
    <xf numFmtId="0" fontId="5" fillId="2" borderId="0" xfId="1" applyFont="1" applyFill="1" applyBorder="1"/>
    <xf numFmtId="0" fontId="17" fillId="3" borderId="0" xfId="1" applyFont="1" applyFill="1" applyBorder="1" applyAlignment="1">
      <alignment vertical="center"/>
    </xf>
    <xf numFmtId="0" fontId="5" fillId="0" borderId="0" xfId="1" applyFont="1" applyBorder="1" applyAlignment="1">
      <alignment horizontal="center"/>
    </xf>
    <xf numFmtId="0" fontId="14" fillId="4" borderId="0" xfId="1" applyFont="1" applyFill="1" applyBorder="1" applyAlignment="1">
      <alignment horizontal="center"/>
    </xf>
    <xf numFmtId="164" fontId="18" fillId="2" borderId="0" xfId="3" applyNumberFormat="1" applyFont="1" applyFill="1" applyBorder="1" applyAlignment="1">
      <alignment vertical="center"/>
    </xf>
    <xf numFmtId="0" fontId="18" fillId="2" borderId="0" xfId="3" applyFont="1" applyFill="1" applyBorder="1" applyAlignment="1"/>
    <xf numFmtId="164" fontId="13" fillId="2" borderId="2" xfId="3" applyNumberFormat="1" applyFont="1" applyFill="1" applyBorder="1" applyAlignment="1">
      <alignment horizontal="center" vertical="center"/>
    </xf>
    <xf numFmtId="22" fontId="15" fillId="0" borderId="0" xfId="3" applyNumberFormat="1" applyFont="1" applyFill="1" applyBorder="1" applyAlignment="1">
      <alignment horizontal="center" vertical="center"/>
    </xf>
    <xf numFmtId="164" fontId="15" fillId="0" borderId="0" xfId="3" applyNumberFormat="1" applyFont="1" applyFill="1" applyBorder="1" applyAlignment="1">
      <alignment horizontal="center" vertical="center"/>
    </xf>
    <xf numFmtId="49" fontId="5" fillId="7" borderId="0" xfId="1" applyNumberFormat="1" applyFont="1" applyFill="1" applyBorder="1" applyAlignment="1">
      <alignment vertical="center" wrapText="1"/>
    </xf>
    <xf numFmtId="164" fontId="15" fillId="0" borderId="0" xfId="0" applyNumberFormat="1" applyFont="1" applyAlignment="1">
      <alignment horizontal="center" vertical="center"/>
    </xf>
    <xf numFmtId="164" fontId="18" fillId="2" borderId="0" xfId="3" applyNumberFormat="1" applyFont="1" applyFill="1" applyAlignment="1">
      <alignment vertical="center"/>
    </xf>
    <xf numFmtId="164" fontId="15" fillId="8" borderId="2" xfId="3" applyNumberFormat="1" applyFont="1" applyFill="1" applyBorder="1" applyAlignment="1">
      <alignment horizontal="center" vertical="center"/>
    </xf>
    <xf numFmtId="0" fontId="21" fillId="2" borderId="2" xfId="3" applyFont="1" applyFill="1" applyBorder="1" applyAlignment="1">
      <alignment horizontal="center"/>
    </xf>
    <xf numFmtId="0" fontId="10" fillId="8" borderId="2" xfId="3" applyFont="1" applyFill="1" applyBorder="1" applyAlignment="1">
      <alignment horizontal="center" vertical="center"/>
    </xf>
    <xf numFmtId="0" fontId="16" fillId="9" borderId="0" xfId="1" applyFont="1" applyFill="1" applyAlignment="1">
      <alignment horizontal="center" vertical="center"/>
    </xf>
    <xf numFmtId="0" fontId="13" fillId="6" borderId="0" xfId="1" applyFont="1" applyFill="1" applyAlignment="1">
      <alignment horizontal="left" vertical="center"/>
    </xf>
    <xf numFmtId="0" fontId="15" fillId="7" borderId="0" xfId="1" applyFont="1" applyFill="1" applyBorder="1" applyAlignment="1">
      <alignment horizontal="left" vertical="center"/>
    </xf>
    <xf numFmtId="0" fontId="13" fillId="0" borderId="0" xfId="3" applyFont="1" applyFill="1" applyBorder="1" applyAlignment="1">
      <alignment horizontal="center" vertical="center"/>
    </xf>
    <xf numFmtId="165" fontId="10" fillId="8" borderId="7" xfId="3" applyNumberFormat="1" applyFont="1" applyFill="1" applyBorder="1" applyAlignment="1">
      <alignment horizontal="center" vertical="center"/>
    </xf>
    <xf numFmtId="165" fontId="10" fillId="8" borderId="8" xfId="3" applyNumberFormat="1" applyFont="1" applyFill="1" applyBorder="1" applyAlignment="1">
      <alignment horizontal="center" vertical="center"/>
    </xf>
    <xf numFmtId="165" fontId="10" fillId="8" borderId="9" xfId="3" applyNumberFormat="1" applyFont="1" applyFill="1" applyBorder="1" applyAlignment="1">
      <alignment horizontal="center" vertical="center"/>
    </xf>
    <xf numFmtId="165" fontId="10" fillId="8" borderId="10" xfId="3" applyNumberFormat="1" applyFont="1" applyFill="1" applyBorder="1" applyAlignment="1">
      <alignment horizontal="center" vertical="center"/>
    </xf>
    <xf numFmtId="165" fontId="10" fillId="8" borderId="0" xfId="3" applyNumberFormat="1" applyFont="1" applyFill="1" applyBorder="1" applyAlignment="1">
      <alignment horizontal="center" vertical="center"/>
    </xf>
    <xf numFmtId="165" fontId="10" fillId="8" borderId="6" xfId="3" applyNumberFormat="1" applyFont="1" applyFill="1" applyBorder="1" applyAlignment="1">
      <alignment horizontal="center" vertical="center"/>
    </xf>
    <xf numFmtId="165" fontId="10" fillId="8" borderId="11" xfId="3" applyNumberFormat="1" applyFont="1" applyFill="1" applyBorder="1" applyAlignment="1">
      <alignment horizontal="center" vertical="center"/>
    </xf>
    <xf numFmtId="165" fontId="10" fillId="8" borderId="1" xfId="3" applyNumberFormat="1" applyFont="1" applyFill="1" applyBorder="1" applyAlignment="1">
      <alignment horizontal="center" vertical="center"/>
    </xf>
    <xf numFmtId="165" fontId="10" fillId="8" borderId="12" xfId="3" applyNumberFormat="1" applyFont="1" applyFill="1" applyBorder="1" applyAlignment="1">
      <alignment horizontal="center" vertical="center"/>
    </xf>
    <xf numFmtId="0" fontId="9" fillId="9" borderId="0" xfId="1" applyFont="1" applyFill="1" applyAlignment="1">
      <alignment horizontal="center" vertical="center"/>
    </xf>
    <xf numFmtId="0" fontId="5" fillId="7" borderId="0" xfId="1" applyFont="1" applyFill="1" applyBorder="1" applyAlignment="1">
      <alignment horizontal="justify" vertical="center" wrapText="1"/>
    </xf>
    <xf numFmtId="165" fontId="15" fillId="0" borderId="3" xfId="3" applyNumberFormat="1" applyFont="1" applyFill="1" applyBorder="1" applyAlignment="1">
      <alignment horizontal="center" vertical="center"/>
    </xf>
    <xf numFmtId="165" fontId="15" fillId="0" borderId="4" xfId="3" applyNumberFormat="1" applyFont="1" applyFill="1" applyBorder="1" applyAlignment="1">
      <alignment horizontal="center" vertical="center"/>
    </xf>
    <xf numFmtId="165" fontId="15" fillId="0" borderId="5" xfId="3" applyNumberFormat="1" applyFont="1" applyFill="1" applyBorder="1" applyAlignment="1">
      <alignment horizontal="center" vertical="center"/>
    </xf>
    <xf numFmtId="0" fontId="8" fillId="5" borderId="2" xfId="1" applyFont="1" applyFill="1" applyBorder="1" applyAlignment="1">
      <alignment horizontal="center" vertical="center" wrapText="1"/>
    </xf>
    <xf numFmtId="0" fontId="10" fillId="5" borderId="27" xfId="1" applyFont="1" applyFill="1" applyBorder="1" applyAlignment="1">
      <alignment horizontal="center" vertical="center" wrapText="1"/>
    </xf>
    <xf numFmtId="0" fontId="10" fillId="5" borderId="30" xfId="1" applyFont="1" applyFill="1" applyBorder="1" applyAlignment="1">
      <alignment horizontal="center" vertical="center" wrapText="1"/>
    </xf>
    <xf numFmtId="0" fontId="10" fillId="5" borderId="0" xfId="1" applyFont="1" applyFill="1" applyAlignment="1">
      <alignment horizontal="center" vertical="center" wrapText="1"/>
    </xf>
    <xf numFmtId="0" fontId="10" fillId="5" borderId="32" xfId="1" applyFont="1" applyFill="1" applyBorder="1" applyAlignment="1">
      <alignment horizontal="center" vertical="center" wrapText="1"/>
    </xf>
    <xf numFmtId="0" fontId="10" fillId="5" borderId="28" xfId="1" applyFont="1" applyFill="1" applyBorder="1" applyAlignment="1">
      <alignment horizontal="center" vertical="center" wrapText="1"/>
    </xf>
    <xf numFmtId="0" fontId="10" fillId="5" borderId="34" xfId="1" applyFont="1" applyFill="1" applyBorder="1" applyAlignment="1">
      <alignment horizontal="center" vertical="center" wrapText="1"/>
    </xf>
    <xf numFmtId="0" fontId="5" fillId="7" borderId="0" xfId="1" applyFont="1" applyFill="1" applyAlignment="1">
      <alignment horizontal="center" vertical="center" wrapText="1"/>
    </xf>
    <xf numFmtId="0" fontId="8" fillId="10" borderId="0" xfId="1" applyFont="1" applyFill="1" applyAlignment="1">
      <alignment horizontal="center" vertical="center"/>
    </xf>
    <xf numFmtId="0" fontId="6" fillId="4" borderId="29" xfId="1" applyFill="1" applyBorder="1" applyAlignment="1">
      <alignment horizontal="center"/>
    </xf>
    <xf numFmtId="0" fontId="6" fillId="4" borderId="31" xfId="1" applyFill="1" applyBorder="1" applyAlignment="1">
      <alignment horizontal="center"/>
    </xf>
    <xf numFmtId="0" fontId="6" fillId="4" borderId="33" xfId="1" applyFill="1" applyBorder="1" applyAlignment="1">
      <alignment horizontal="center"/>
    </xf>
    <xf numFmtId="0" fontId="16" fillId="13" borderId="0" xfId="1" applyFont="1" applyFill="1" applyAlignment="1">
      <alignment horizontal="center" vertical="center"/>
    </xf>
    <xf numFmtId="0" fontId="17" fillId="6" borderId="0" xfId="1" applyFont="1" applyFill="1" applyBorder="1" applyAlignment="1">
      <alignment horizontal="left" vertical="center"/>
    </xf>
    <xf numFmtId="0" fontId="5" fillId="7" borderId="0" xfId="1" applyFont="1" applyFill="1" applyBorder="1" applyAlignment="1">
      <alignment horizontal="left" vertical="center" wrapText="1"/>
    </xf>
    <xf numFmtId="167" fontId="5" fillId="3" borderId="1" xfId="1" applyNumberFormat="1" applyFont="1" applyFill="1" applyBorder="1" applyAlignment="1">
      <alignment horizontal="center" vertical="center"/>
    </xf>
    <xf numFmtId="0" fontId="8" fillId="3" borderId="0" xfId="1" applyFont="1" applyFill="1" applyAlignment="1">
      <alignment horizontal="center"/>
    </xf>
    <xf numFmtId="0" fontId="12" fillId="10" borderId="2" xfId="1" applyFont="1" applyFill="1" applyBorder="1" applyAlignment="1">
      <alignment horizontal="center" vertical="center"/>
    </xf>
    <xf numFmtId="0" fontId="5" fillId="6" borderId="2" xfId="1" applyFont="1" applyFill="1" applyBorder="1" applyAlignment="1">
      <alignment horizontal="justify" vertical="center" wrapText="1"/>
    </xf>
    <xf numFmtId="0" fontId="9" fillId="13" borderId="0" xfId="1" applyFont="1" applyFill="1" applyAlignment="1">
      <alignment horizontal="center" vertical="center"/>
    </xf>
    <xf numFmtId="0" fontId="6" fillId="4" borderId="2" xfId="1" applyFill="1" applyBorder="1" applyAlignment="1">
      <alignment horizontal="center"/>
    </xf>
    <xf numFmtId="0" fontId="10" fillId="8" borderId="2" xfId="6" applyFont="1" applyFill="1" applyBorder="1" applyAlignment="1">
      <alignment horizontal="center" vertical="center"/>
    </xf>
    <xf numFmtId="0" fontId="8" fillId="6" borderId="0" xfId="1" applyFont="1" applyFill="1" applyAlignment="1">
      <alignment horizontal="left" vertical="center"/>
    </xf>
    <xf numFmtId="0" fontId="5" fillId="12" borderId="0" xfId="1" applyFont="1" applyFill="1" applyAlignment="1">
      <alignment horizontal="left" vertical="center"/>
    </xf>
    <xf numFmtId="0" fontId="17" fillId="6" borderId="0" xfId="1" applyFont="1" applyFill="1" applyAlignment="1">
      <alignment horizontal="left" vertical="center"/>
    </xf>
    <xf numFmtId="0" fontId="7" fillId="10" borderId="22" xfId="1" applyFont="1" applyFill="1" applyBorder="1" applyAlignment="1">
      <alignment horizontal="center" vertical="center" wrapText="1"/>
    </xf>
    <xf numFmtId="0" fontId="32" fillId="6" borderId="22" xfId="1" applyFont="1" applyFill="1" applyBorder="1" applyAlignment="1">
      <alignment horizontal="center" vertical="center"/>
    </xf>
    <xf numFmtId="0" fontId="6" fillId="7" borderId="23" xfId="1" applyFont="1" applyFill="1" applyBorder="1" applyAlignment="1">
      <alignment horizontal="center" vertical="center"/>
    </xf>
    <xf numFmtId="0" fontId="6" fillId="7" borderId="24" xfId="1" applyFont="1" applyFill="1" applyBorder="1" applyAlignment="1">
      <alignment horizontal="center" vertical="center"/>
    </xf>
    <xf numFmtId="0" fontId="6" fillId="7" borderId="25" xfId="1" applyFont="1" applyFill="1" applyBorder="1" applyAlignment="1">
      <alignment horizontal="center" vertical="center"/>
    </xf>
    <xf numFmtId="166" fontId="5" fillId="6" borderId="2" xfId="1" applyNumberFormat="1" applyFont="1" applyFill="1" applyBorder="1" applyAlignment="1">
      <alignment horizontal="center" vertical="center"/>
    </xf>
    <xf numFmtId="0" fontId="33" fillId="11" borderId="13" xfId="1" applyFont="1" applyFill="1" applyBorder="1" applyAlignment="1">
      <alignment horizontal="center" vertical="center"/>
    </xf>
    <xf numFmtId="0" fontId="33" fillId="11" borderId="14" xfId="1" applyFont="1" applyFill="1" applyBorder="1" applyAlignment="1">
      <alignment horizontal="center" vertical="center"/>
    </xf>
    <xf numFmtId="0" fontId="33" fillId="11" borderId="26" xfId="1" applyFont="1" applyFill="1" applyBorder="1" applyAlignment="1">
      <alignment horizontal="center" vertical="center"/>
    </xf>
    <xf numFmtId="0" fontId="8" fillId="6" borderId="14" xfId="1" applyFont="1" applyFill="1" applyBorder="1" applyAlignment="1">
      <alignment horizontal="right" vertical="center"/>
    </xf>
    <xf numFmtId="22" fontId="8" fillId="6" borderId="14" xfId="1" applyNumberFormat="1" applyFont="1" applyFill="1" applyBorder="1" applyAlignment="1">
      <alignment horizontal="left" vertical="center"/>
    </xf>
    <xf numFmtId="0" fontId="8" fillId="6" borderId="26" xfId="1" applyFont="1" applyFill="1" applyBorder="1" applyAlignment="1">
      <alignment horizontal="left" vertical="center"/>
    </xf>
    <xf numFmtId="0" fontId="8" fillId="6" borderId="13" xfId="1" applyFont="1" applyFill="1" applyBorder="1" applyAlignment="1">
      <alignment horizontal="center"/>
    </xf>
    <xf numFmtId="0" fontId="8" fillId="6" borderId="14" xfId="1" applyFont="1" applyFill="1" applyBorder="1" applyAlignment="1">
      <alignment horizontal="center"/>
    </xf>
    <xf numFmtId="0" fontId="8" fillId="10" borderId="2" xfId="1" applyFont="1" applyFill="1" applyBorder="1" applyAlignment="1">
      <alignment horizontal="center" vertical="center" wrapText="1"/>
    </xf>
    <xf numFmtId="0" fontId="5" fillId="6" borderId="19" xfId="1" applyFont="1" applyFill="1" applyBorder="1" applyAlignment="1">
      <alignment horizontal="left" vertical="center" wrapText="1"/>
    </xf>
    <xf numFmtId="0" fontId="8" fillId="6" borderId="15" xfId="1" applyFont="1" applyFill="1" applyBorder="1" applyAlignment="1">
      <alignment horizontal="left" vertical="center" wrapText="1"/>
    </xf>
    <xf numFmtId="0" fontId="8" fillId="6" borderId="20" xfId="1" applyFont="1" applyFill="1" applyBorder="1" applyAlignment="1">
      <alignment horizontal="left" vertical="center" wrapText="1"/>
    </xf>
    <xf numFmtId="49" fontId="5" fillId="7" borderId="0" xfId="1" applyNumberFormat="1" applyFont="1" applyFill="1" applyBorder="1" applyAlignment="1">
      <alignment vertical="center"/>
    </xf>
    <xf numFmtId="0" fontId="6" fillId="4" borderId="2" xfId="0" applyFont="1" applyFill="1" applyBorder="1" applyAlignment="1">
      <alignment horizontal="center"/>
    </xf>
    <xf numFmtId="0" fontId="10" fillId="5" borderId="2" xfId="0" applyFont="1" applyFill="1" applyBorder="1" applyAlignment="1">
      <alignment horizontal="center" vertical="center" wrapText="1"/>
    </xf>
    <xf numFmtId="0" fontId="18" fillId="7" borderId="0" xfId="1" applyFont="1" applyFill="1" applyBorder="1" applyAlignment="1">
      <alignment horizontal="left" vertical="center"/>
    </xf>
    <xf numFmtId="49" fontId="18" fillId="7" borderId="0" xfId="1" applyNumberFormat="1" applyFont="1" applyFill="1" applyBorder="1" applyAlignment="1">
      <alignment horizontal="left" vertical="center"/>
    </xf>
    <xf numFmtId="0" fontId="5" fillId="3" borderId="2" xfId="1" applyFont="1" applyFill="1" applyBorder="1" applyAlignment="1">
      <alignment horizontal="center" vertical="center" wrapText="1"/>
    </xf>
    <xf numFmtId="0" fontId="12" fillId="10" borderId="2" xfId="1" applyFont="1" applyFill="1" applyBorder="1" applyAlignment="1">
      <alignment horizontal="center" vertical="center" wrapText="1"/>
    </xf>
    <xf numFmtId="0" fontId="13" fillId="10" borderId="2" xfId="1" applyFont="1" applyFill="1" applyBorder="1" applyAlignment="1">
      <alignment horizontal="center" vertical="center"/>
    </xf>
    <xf numFmtId="0" fontId="13" fillId="10" borderId="2" xfId="1" applyFont="1" applyFill="1" applyBorder="1" applyAlignment="1">
      <alignment horizontal="center" vertical="center" wrapText="1"/>
    </xf>
    <xf numFmtId="14" fontId="13" fillId="10" borderId="2" xfId="1" applyNumberFormat="1" applyFont="1" applyFill="1" applyBorder="1" applyAlignment="1">
      <alignment horizontal="center" vertical="center" wrapText="1"/>
    </xf>
    <xf numFmtId="0" fontId="14" fillId="4" borderId="2" xfId="1" applyFont="1" applyFill="1" applyBorder="1" applyAlignment="1">
      <alignment horizontal="center"/>
    </xf>
    <xf numFmtId="0" fontId="10" fillId="5" borderId="42"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5" fillId="7" borderId="0" xfId="1" applyFont="1" applyFill="1" applyBorder="1" applyAlignment="1">
      <alignment horizontal="center" vertical="center" wrapText="1"/>
    </xf>
    <xf numFmtId="14" fontId="13" fillId="10" borderId="2" xfId="0" applyNumberFormat="1" applyFont="1" applyFill="1" applyBorder="1" applyAlignment="1">
      <alignment horizontal="center" vertical="center" wrapText="1"/>
    </xf>
    <xf numFmtId="0" fontId="14" fillId="14" borderId="13" xfId="1" applyFont="1" applyFill="1" applyBorder="1" applyAlignment="1">
      <alignment horizontal="center" vertical="center" wrapText="1"/>
    </xf>
    <xf numFmtId="0" fontId="14" fillId="14" borderId="26" xfId="1" applyFont="1" applyFill="1" applyBorder="1" applyAlignment="1">
      <alignment horizontal="center" vertical="center" wrapText="1"/>
    </xf>
    <xf numFmtId="0" fontId="7" fillId="0" borderId="0" xfId="0" applyFont="1" applyAlignment="1">
      <alignment horizontal="left" vertical="center" wrapText="1"/>
    </xf>
  </cellXfs>
  <cellStyles count="8">
    <cellStyle name="Normal" xfId="0" builtinId="0"/>
    <cellStyle name="Normal 2" xfId="1" xr:uid="{00000000-0005-0000-0000-000001000000}"/>
    <cellStyle name="Normal 3" xfId="2" xr:uid="{00000000-0005-0000-0000-000002000000}"/>
    <cellStyle name="Normal 3 2" xfId="4" xr:uid="{3BEA27E6-C7BC-42AC-B593-EC6A2CE367C1}"/>
    <cellStyle name="Normal 4" xfId="3" xr:uid="{00000000-0005-0000-0000-000003000000}"/>
    <cellStyle name="Normal 4 2" xfId="5" xr:uid="{515BB5DE-7FA2-4D8A-B336-16E1F3815DA9}"/>
    <cellStyle name="Normal 4 3" xfId="6" xr:uid="{EEE3EDD7-74ED-479E-BA53-094FCBABAF22}"/>
    <cellStyle name="Normal 4 4" xfId="7" xr:uid="{9F60915E-B3BA-4AE5-879A-695DF5A92E30}"/>
  </cellStyles>
  <dxfs count="1">
    <dxf>
      <font>
        <color rgb="FFFF0000"/>
      </font>
      <fill>
        <patternFill>
          <bgColor rgb="FFFFCCCC"/>
        </patternFill>
      </fill>
    </dxf>
  </dxfs>
  <tableStyles count="0" defaultTableStyle="TableStyleMedium9" defaultPivotStyle="PivotStyleLight16"/>
  <colors>
    <mruColors>
      <color rgb="FF9999FF"/>
      <color rgb="FF9966FF"/>
      <color rgb="FF9BBB5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04998461366572E-2"/>
          <c:y val="5.9700854700854698E-2"/>
          <c:w val="0.88852461572212393"/>
          <c:h val="0.71412179487179483"/>
        </c:manualLayout>
      </c:layout>
      <c:barChart>
        <c:barDir val="col"/>
        <c:grouping val="clustered"/>
        <c:varyColors val="0"/>
        <c:ser>
          <c:idx val="0"/>
          <c:order val="0"/>
          <c:tx>
            <c:strRef>
              <c:f>'8.Conc. de Metales PM10'!$M$54</c:f>
              <c:strCache>
                <c:ptCount val="1"/>
                <c:pt idx="0">
                  <c:v>Pb en PM₁₀</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'8.Conc. de Metales PM10'!$M$56:$M$60</c:f>
              <c:strCache>
                <c:ptCount val="5"/>
                <c:pt idx="0">
                  <c:v>13/07/2020 16:40 a 14/07/2020 15:40</c:v>
                </c:pt>
                <c:pt idx="1">
                  <c:v>14/07/2020 15:45 a 15/07/2020 14:45</c:v>
                </c:pt>
                <c:pt idx="2">
                  <c:v>15/07/2020 14:50 a 16/07/2020 13:50</c:v>
                </c:pt>
                <c:pt idx="3">
                  <c:v>16/07/2020 13:55 a 17/07/2020 12:55</c:v>
                </c:pt>
                <c:pt idx="4">
                  <c:v>17/07/2020 13:00 a 18/07/2020 12:00</c:v>
                </c:pt>
              </c:strCache>
            </c:strRef>
          </c:cat>
          <c:val>
            <c:numRef>
              <c:f>'8.Conc. de Metales PM10'!$E$78:$I$78</c:f>
              <c:numCache>
                <c:formatCode>0.0000</c:formatCode>
                <c:ptCount val="5"/>
                <c:pt idx="0">
                  <c:v>8.379449694638651E-3</c:v>
                </c:pt>
                <c:pt idx="1">
                  <c:v>2.3618250122798543E-2</c:v>
                </c:pt>
                <c:pt idx="2">
                  <c:v>2.1507868551775569E-2</c:v>
                </c:pt>
                <c:pt idx="3">
                  <c:v>2.5294131464312714E-2</c:v>
                </c:pt>
                <c:pt idx="4">
                  <c:v>2.5873490354274092E-2</c:v>
                </c:pt>
              </c:numCache>
            </c:numRef>
          </c:val>
          <c:extLst>
            <c:ext xmlns:c16="http://schemas.microsoft.com/office/drawing/2014/chart" uri="{C3380CC4-5D6E-409C-BE32-E72D297353CC}">
              <c16:uniqueId val="{00000000-75E6-46B4-ADB4-AAB7D8CCB548}"/>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'8.Conc. de Metales PM10'!$R$55</c:f>
              <c:strCache>
                <c:ptCount val="1"/>
                <c:pt idx="0">
                  <c:v>AAQC Pb</c:v>
                </c:pt>
              </c:strCache>
            </c:strRef>
          </c:tx>
          <c:spPr>
            <a:ln w="12700" cap="rnd">
              <a:solidFill>
                <a:srgbClr val="FF0000"/>
              </a:solidFill>
              <a:prstDash val="sysDash"/>
              <a:round/>
            </a:ln>
            <a:effectLst/>
          </c:spPr>
          <c:marker>
            <c:symbol val="none"/>
          </c:marker>
          <c:xVal>
            <c:numRef>
              <c:f>'8.Conc. de Metales PM10'!$Q$56:$Q$57</c:f>
              <c:numCache>
                <c:formatCode>General</c:formatCode>
                <c:ptCount val="2"/>
                <c:pt idx="0">
                  <c:v>0</c:v>
                </c:pt>
                <c:pt idx="1">
                  <c:v>1</c:v>
                </c:pt>
              </c:numCache>
            </c:numRef>
          </c:xVal>
          <c:yVal>
            <c:numRef>
              <c:f>'8.Conc. de Metales PM10'!$R$56:$R$57</c:f>
              <c:numCache>
                <c:formatCode>General</c:formatCode>
                <c:ptCount val="2"/>
                <c:pt idx="0">
                  <c:v>0.5</c:v>
                </c:pt>
                <c:pt idx="1">
                  <c:v>0.5</c:v>
                </c:pt>
              </c:numCache>
            </c:numRef>
          </c:yVal>
          <c:smooth val="1"/>
          <c:extLst>
            <c:ext xmlns:c16="http://schemas.microsoft.com/office/drawing/2014/chart" uri="{C3380CC4-5D6E-409C-BE32-E72D297353CC}">
              <c16:uniqueId val="{00000001-75E6-46B4-ADB4-AAB7D8CCB548}"/>
            </c:ext>
          </c:extLst>
        </c:ser>
        <c:dLbls>
          <c:showLegendKey val="0"/>
          <c:showVal val="0"/>
          <c:showCatName val="0"/>
          <c:showSerName val="0"/>
          <c:showPercent val="0"/>
          <c:showBubbleSize val="0"/>
        </c:dLbls>
        <c:axId val="417165296"/>
        <c:axId val="41716726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92520"/>
        <c:crosses val="autoZero"/>
        <c:auto val="1"/>
        <c:lblAlgn val="ctr"/>
        <c:lblOffset val="100"/>
        <c:noMultiLvlLbl val="0"/>
      </c:catAx>
      <c:valAx>
        <c:axId val="403992520"/>
        <c:scaling>
          <c:orientation val="minMax"/>
          <c:max val="0.5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r>
                  <a:rPr lang="es-PE"/>
                  <a:t>Concentración de Pb en PM₁₀  (µg/m³ )</a:t>
                </a:r>
              </a:p>
            </c:rich>
          </c:tx>
          <c:layout>
            <c:manualLayout>
              <c:xMode val="edge"/>
              <c:yMode val="edge"/>
              <c:x val="1.6457624104984914E-2"/>
              <c:y val="0.11081080100126671"/>
            </c:manualLayout>
          </c:layout>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title>
        <c:numFmt formatCode="0.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86288"/>
        <c:crosses val="autoZero"/>
        <c:crossBetween val="between"/>
      </c:valAx>
      <c:valAx>
        <c:axId val="417167264"/>
        <c:scaling>
          <c:orientation val="minMax"/>
        </c:scaling>
        <c:delete val="1"/>
        <c:axPos val="r"/>
        <c:numFmt formatCode="General" sourceLinked="1"/>
        <c:majorTickMark val="out"/>
        <c:minorTickMark val="none"/>
        <c:tickLblPos val="nextTo"/>
        <c:crossAx val="417165296"/>
        <c:crosses val="max"/>
        <c:crossBetween val="midCat"/>
      </c:valAx>
      <c:valAx>
        <c:axId val="417165296"/>
        <c:scaling>
          <c:orientation val="minMax"/>
          <c:max val="1"/>
        </c:scaling>
        <c:delete val="1"/>
        <c:axPos val="t"/>
        <c:numFmt formatCode="General" sourceLinked="1"/>
        <c:majorTickMark val="out"/>
        <c:minorTickMark val="none"/>
        <c:tickLblPos val="nextTo"/>
        <c:crossAx val="417167264"/>
        <c:crosses val="max"/>
        <c:crossBetween val="midCat"/>
      </c:valAx>
      <c:spPr>
        <a:noFill/>
        <a:ln>
          <a:noFill/>
        </a:ln>
        <a:effectLst/>
      </c:spPr>
    </c:plotArea>
    <c:legend>
      <c:legendPos val="b"/>
      <c:layout>
        <c:manualLayout>
          <c:xMode val="edge"/>
          <c:yMode val="edge"/>
          <c:x val="0.30748203703703703"/>
          <c:y val="0.89213076923076917"/>
          <c:w val="0.33438152186167036"/>
          <c:h val="8.5045238095238104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sz="700">
          <a:solidFill>
            <a:schemeClr val="tx1"/>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1555555555556"/>
          <c:y val="5.9700854700854698E-2"/>
          <c:w val="0.87201407407407405"/>
          <c:h val="0.73428055555555549"/>
        </c:manualLayout>
      </c:layout>
      <c:barChart>
        <c:barDir val="col"/>
        <c:grouping val="clustered"/>
        <c:varyColors val="0"/>
        <c:ser>
          <c:idx val="0"/>
          <c:order val="0"/>
          <c:tx>
            <c:strRef>
              <c:f>'9.Conc. de Metales PM10'!$I$92:$I$94</c:f>
              <c:strCache>
                <c:ptCount val="3"/>
                <c:pt idx="0">
                  <c:v>Promedio mensual (µg/m³)</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'9.Conc. de Metales PM10'!$B$95</c:f>
              <c:strCache>
                <c:ptCount val="1"/>
                <c:pt idx="0">
                  <c:v>Julio</c:v>
                </c:pt>
              </c:strCache>
            </c:strRef>
          </c:cat>
          <c:val>
            <c:numRef>
              <c:f>'9.Conc. de Metales PM10'!$I$95</c:f>
              <c:numCache>
                <c:formatCode>0.0000</c:formatCode>
                <c:ptCount val="1"/>
                <c:pt idx="0">
                  <c:v>1.3630791627307775E-2</c:v>
                </c:pt>
              </c:numCache>
            </c:numRef>
          </c:val>
          <c:extLst>
            <c:ext xmlns:c16="http://schemas.microsoft.com/office/drawing/2014/chart" uri="{C3380CC4-5D6E-409C-BE32-E72D297353CC}">
              <c16:uniqueId val="{00000000-0A00-43C3-A659-6E61B8C920C4}"/>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'9.Conc. de Metales PM10'!$C$99</c:f>
              <c:strCache>
                <c:ptCount val="1"/>
                <c:pt idx="0">
                  <c:v>ECA Pb en PM₁₀</c:v>
                </c:pt>
              </c:strCache>
            </c:strRef>
          </c:tx>
          <c:spPr>
            <a:ln w="19050" cap="rnd">
              <a:solidFill>
                <a:srgbClr val="FF0000"/>
              </a:solidFill>
              <a:prstDash val="sysDash"/>
              <a:round/>
            </a:ln>
            <a:effectLst/>
          </c:spPr>
          <c:marker>
            <c:symbol val="none"/>
          </c:marker>
          <c:xVal>
            <c:numRef>
              <c:f>'9.Conc. de Metales PM10'!$B$100:$B$101</c:f>
              <c:numCache>
                <c:formatCode>General</c:formatCode>
                <c:ptCount val="2"/>
                <c:pt idx="0">
                  <c:v>0</c:v>
                </c:pt>
                <c:pt idx="1">
                  <c:v>1</c:v>
                </c:pt>
              </c:numCache>
            </c:numRef>
          </c:xVal>
          <c:yVal>
            <c:numRef>
              <c:f>'9.Conc. de Metales PM10'!$C$100:$C$101</c:f>
              <c:numCache>
                <c:formatCode>General</c:formatCode>
                <c:ptCount val="2"/>
                <c:pt idx="0">
                  <c:v>1.5</c:v>
                </c:pt>
                <c:pt idx="1">
                  <c:v>1.5</c:v>
                </c:pt>
              </c:numCache>
            </c:numRef>
          </c:yVal>
          <c:smooth val="1"/>
          <c:extLst>
            <c:ext xmlns:c16="http://schemas.microsoft.com/office/drawing/2014/chart" uri="{C3380CC4-5D6E-409C-BE32-E72D297353CC}">
              <c16:uniqueId val="{00000001-0A00-43C3-A659-6E61B8C920C4}"/>
            </c:ext>
          </c:extLst>
        </c:ser>
        <c:dLbls>
          <c:showLegendKey val="0"/>
          <c:showVal val="0"/>
          <c:showCatName val="0"/>
          <c:showSerName val="0"/>
          <c:showPercent val="0"/>
          <c:showBubbleSize val="0"/>
        </c:dLbls>
        <c:axId val="231173408"/>
        <c:axId val="23116750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mn-cs"/>
              </a:defRPr>
            </a:pPr>
            <a:endParaRPr lang="es-PE"/>
          </a:p>
        </c:txPr>
        <c:crossAx val="403992520"/>
        <c:crosses val="autoZero"/>
        <c:auto val="1"/>
        <c:lblAlgn val="ctr"/>
        <c:lblOffset val="100"/>
        <c:noMultiLvlLbl val="0"/>
      </c:catAx>
      <c:valAx>
        <c:axId val="403992520"/>
        <c:scaling>
          <c:orientation val="minMax"/>
          <c:max val="1.6"/>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sz="700" b="0" i="0" u="none" strike="noStrike" baseline="0">
                    <a:effectLst/>
                    <a:latin typeface="Arial" panose="020B0604020202020204" pitchFamily="34" charset="0"/>
                    <a:cs typeface="Arial" panose="020B0604020202020204" pitchFamily="34" charset="0"/>
                  </a:rPr>
                  <a:t>concentración de Pb en PM₁₀  (µg/m³ )</a:t>
                </a:r>
                <a:endParaRPr lang="es-PE" sz="700">
                  <a:latin typeface="Arial" panose="020B0604020202020204" pitchFamily="34" charset="0"/>
                  <a:cs typeface="Arial" panose="020B0604020202020204" pitchFamily="34" charset="0"/>
                </a:endParaRPr>
              </a:p>
            </c:rich>
          </c:tx>
          <c:layout>
            <c:manualLayout>
              <c:xMode val="edge"/>
              <c:yMode val="edge"/>
              <c:x val="1.1426653704554876E-2"/>
              <c:y val="0.139428007882138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0"/>
        <c:majorTickMark val="out"/>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3986288"/>
        <c:crosses val="autoZero"/>
        <c:crossBetween val="between"/>
        <c:majorUnit val="0.5"/>
      </c:valAx>
      <c:valAx>
        <c:axId val="231167504"/>
        <c:scaling>
          <c:orientation val="minMax"/>
        </c:scaling>
        <c:delete val="1"/>
        <c:axPos val="r"/>
        <c:numFmt formatCode="General" sourceLinked="1"/>
        <c:majorTickMark val="out"/>
        <c:minorTickMark val="none"/>
        <c:tickLblPos val="nextTo"/>
        <c:crossAx val="231173408"/>
        <c:crosses val="max"/>
        <c:crossBetween val="midCat"/>
      </c:valAx>
      <c:valAx>
        <c:axId val="231173408"/>
        <c:scaling>
          <c:orientation val="minMax"/>
          <c:max val="1"/>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es-PE"/>
          </a:p>
        </c:txPr>
        <c:crossAx val="231167504"/>
        <c:crosses val="max"/>
        <c:crossBetween val="midCat"/>
      </c:valAx>
      <c:spPr>
        <a:noFill/>
        <a:ln>
          <a:noFill/>
        </a:ln>
        <a:effectLst/>
      </c:spPr>
    </c:plotArea>
    <c:legend>
      <c:legendPos val="b"/>
      <c:layout>
        <c:manualLayout>
          <c:xMode val="edge"/>
          <c:yMode val="edge"/>
          <c:x val="0.30748203703703703"/>
          <c:y val="0.89213076923076917"/>
          <c:w val="0.45415185185185186"/>
          <c:h val="8.621960384217412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a:pPr>
      <a:endParaRPr lang="es-P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04998461366572E-2"/>
          <c:y val="5.9700854700854698E-2"/>
          <c:w val="0.88852461572212393"/>
          <c:h val="0.71412179487179483"/>
        </c:manualLayout>
      </c:layout>
      <c:barChart>
        <c:barDir val="col"/>
        <c:grouping val="clustered"/>
        <c:varyColors val="0"/>
        <c:ser>
          <c:idx val="0"/>
          <c:order val="0"/>
          <c:tx>
            <c:strRef>
              <c:f>'9.Conc. de Metales PM10'!$M$54</c:f>
              <c:strCache>
                <c:ptCount val="1"/>
                <c:pt idx="0">
                  <c:v>Pb en PM₁₀</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'9.Conc. de Metales PM10'!$M$56:$M$60</c:f>
              <c:strCache>
                <c:ptCount val="5"/>
                <c:pt idx="0">
                  <c:v>13/07/2020 16:40 a 14/07/2020 15:40</c:v>
                </c:pt>
                <c:pt idx="1">
                  <c:v>14/07/2020 15:45 a 15/07/2020 14:45</c:v>
                </c:pt>
                <c:pt idx="2">
                  <c:v>15/07/2020 14:50 a 16/07/2020 13:50</c:v>
                </c:pt>
                <c:pt idx="3">
                  <c:v>16/07/2020 13:55 a 17/07/2020 12:55</c:v>
                </c:pt>
                <c:pt idx="4">
                  <c:v>17/07/2020 13:00 a 18/07/2020 12:00</c:v>
                </c:pt>
              </c:strCache>
            </c:strRef>
          </c:cat>
          <c:val>
            <c:numRef>
              <c:f>'9.Conc. de Metales PM10'!$E$78:$I$78</c:f>
              <c:numCache>
                <c:formatCode>0.0000</c:formatCode>
                <c:ptCount val="5"/>
                <c:pt idx="0">
                  <c:v>5.4734762210913862E-3</c:v>
                </c:pt>
                <c:pt idx="1">
                  <c:v>1.5448764098832994E-2</c:v>
                </c:pt>
                <c:pt idx="2">
                  <c:v>1.396288021993373E-2</c:v>
                </c:pt>
                <c:pt idx="3">
                  <c:v>1.6379376568075532E-2</c:v>
                </c:pt>
                <c:pt idx="4">
                  <c:v>1.6889461028605234E-2</c:v>
                </c:pt>
              </c:numCache>
            </c:numRef>
          </c:val>
          <c:extLst>
            <c:ext xmlns:c16="http://schemas.microsoft.com/office/drawing/2014/chart" uri="{C3380CC4-5D6E-409C-BE32-E72D297353CC}">
              <c16:uniqueId val="{00000000-66C9-43ED-9982-66ED2F27855A}"/>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'9.Conc. de Metales PM10'!$R$55</c:f>
              <c:strCache>
                <c:ptCount val="1"/>
                <c:pt idx="0">
                  <c:v>AAQC Pb</c:v>
                </c:pt>
              </c:strCache>
            </c:strRef>
          </c:tx>
          <c:spPr>
            <a:ln w="12700" cap="rnd">
              <a:solidFill>
                <a:srgbClr val="FF0000"/>
              </a:solidFill>
              <a:prstDash val="sysDash"/>
              <a:round/>
            </a:ln>
            <a:effectLst/>
          </c:spPr>
          <c:marker>
            <c:symbol val="none"/>
          </c:marker>
          <c:xVal>
            <c:numRef>
              <c:f>'9.Conc. de Metales PM10'!$Q$56:$Q$57</c:f>
              <c:numCache>
                <c:formatCode>General</c:formatCode>
                <c:ptCount val="2"/>
                <c:pt idx="0">
                  <c:v>0</c:v>
                </c:pt>
                <c:pt idx="1">
                  <c:v>1</c:v>
                </c:pt>
              </c:numCache>
            </c:numRef>
          </c:xVal>
          <c:yVal>
            <c:numRef>
              <c:f>'9.Conc. de Metales PM10'!$R$56:$R$57</c:f>
              <c:numCache>
                <c:formatCode>General</c:formatCode>
                <c:ptCount val="2"/>
                <c:pt idx="0">
                  <c:v>0.5</c:v>
                </c:pt>
                <c:pt idx="1">
                  <c:v>0.5</c:v>
                </c:pt>
              </c:numCache>
            </c:numRef>
          </c:yVal>
          <c:smooth val="1"/>
          <c:extLst>
            <c:ext xmlns:c16="http://schemas.microsoft.com/office/drawing/2014/chart" uri="{C3380CC4-5D6E-409C-BE32-E72D297353CC}">
              <c16:uniqueId val="{00000001-66C9-43ED-9982-66ED2F27855A}"/>
            </c:ext>
          </c:extLst>
        </c:ser>
        <c:dLbls>
          <c:showLegendKey val="0"/>
          <c:showVal val="0"/>
          <c:showCatName val="0"/>
          <c:showSerName val="0"/>
          <c:showPercent val="0"/>
          <c:showBubbleSize val="0"/>
        </c:dLbls>
        <c:axId val="417165296"/>
        <c:axId val="41716726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92520"/>
        <c:crosses val="autoZero"/>
        <c:auto val="1"/>
        <c:lblAlgn val="ctr"/>
        <c:lblOffset val="100"/>
        <c:noMultiLvlLbl val="0"/>
      </c:catAx>
      <c:valAx>
        <c:axId val="403992520"/>
        <c:scaling>
          <c:orientation val="minMax"/>
          <c:max val="0.5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r>
                  <a:rPr lang="es-PE"/>
                  <a:t>Concentración de Pb en PM₁₀  (µg/m³ )</a:t>
                </a:r>
              </a:p>
            </c:rich>
          </c:tx>
          <c:layout>
            <c:manualLayout>
              <c:xMode val="edge"/>
              <c:yMode val="edge"/>
              <c:x val="1.6457624104984914E-2"/>
              <c:y val="0.11081080100126671"/>
            </c:manualLayout>
          </c:layout>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title>
        <c:numFmt formatCode="0.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86288"/>
        <c:crosses val="autoZero"/>
        <c:crossBetween val="between"/>
      </c:valAx>
      <c:valAx>
        <c:axId val="417167264"/>
        <c:scaling>
          <c:orientation val="minMax"/>
        </c:scaling>
        <c:delete val="1"/>
        <c:axPos val="r"/>
        <c:numFmt formatCode="General" sourceLinked="1"/>
        <c:majorTickMark val="out"/>
        <c:minorTickMark val="none"/>
        <c:tickLblPos val="nextTo"/>
        <c:crossAx val="417165296"/>
        <c:crosses val="max"/>
        <c:crossBetween val="midCat"/>
      </c:valAx>
      <c:valAx>
        <c:axId val="417165296"/>
        <c:scaling>
          <c:orientation val="minMax"/>
          <c:max val="1"/>
        </c:scaling>
        <c:delete val="1"/>
        <c:axPos val="t"/>
        <c:numFmt formatCode="General" sourceLinked="1"/>
        <c:majorTickMark val="out"/>
        <c:minorTickMark val="none"/>
        <c:tickLblPos val="nextTo"/>
        <c:crossAx val="417167264"/>
        <c:crosses val="max"/>
        <c:crossBetween val="midCat"/>
      </c:valAx>
      <c:spPr>
        <a:noFill/>
        <a:ln>
          <a:noFill/>
        </a:ln>
        <a:effectLst/>
      </c:spPr>
    </c:plotArea>
    <c:legend>
      <c:legendPos val="b"/>
      <c:layout>
        <c:manualLayout>
          <c:xMode val="edge"/>
          <c:yMode val="edge"/>
          <c:x val="0.30748203703703703"/>
          <c:y val="0.89213076923076917"/>
          <c:w val="0.33438152186167036"/>
          <c:h val="8.5045238095238104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sz="700">
          <a:solidFill>
            <a:schemeClr val="tx1"/>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231323</xdr:colOff>
      <xdr:row>1</xdr:row>
      <xdr:rowOff>40822</xdr:rowOff>
    </xdr:from>
    <xdr:to>
      <xdr:col>3</xdr:col>
      <xdr:colOff>157805</xdr:colOff>
      <xdr:row>3</xdr:row>
      <xdr:rowOff>149585</xdr:rowOff>
    </xdr:to>
    <xdr:pic>
      <xdr:nvPicPr>
        <xdr:cNvPr id="2" name="Imagen 1" descr="Imagen relacionad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999" y="242528"/>
          <a:ext cx="1554537" cy="51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0.37049</cdr:x>
      <cdr:y>0.05118</cdr:y>
    </cdr:from>
    <cdr:to>
      <cdr:x>0.74755</cdr:x>
      <cdr:y>0.13951</cdr:y>
    </cdr:to>
    <cdr:sp macro="" textlink="">
      <cdr:nvSpPr>
        <cdr:cNvPr id="3" name="Rectángulo redondeado 2"/>
        <cdr:cNvSpPr/>
      </cdr:nvSpPr>
      <cdr:spPr>
        <a:xfrm xmlns:a="http://schemas.openxmlformats.org/drawingml/2006/main">
          <a:off x="2000646" y="128983"/>
          <a:ext cx="2036113" cy="22258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ECA Pb</a:t>
          </a:r>
          <a:r>
            <a:rPr lang="es-PE" sz="700" baseline="0">
              <a:solidFill>
                <a:srgbClr val="FF0000"/>
              </a:solidFill>
              <a:latin typeface="Arial" panose="020B0604020202020204" pitchFamily="34" charset="0"/>
              <a:cs typeface="Arial" panose="020B0604020202020204" pitchFamily="34" charset="0"/>
            </a:rPr>
            <a:t> en PM</a:t>
          </a:r>
          <a:r>
            <a:rPr lang="es-PE" sz="700" baseline="-25000">
              <a:solidFill>
                <a:srgbClr val="FF0000"/>
              </a:solidFill>
              <a:latin typeface="Arial" panose="020B0604020202020204" pitchFamily="34" charset="0"/>
              <a:cs typeface="Arial" panose="020B0604020202020204" pitchFamily="34" charset="0"/>
            </a:rPr>
            <a:t>10</a:t>
          </a:r>
          <a:r>
            <a:rPr lang="es-PE" sz="700" baseline="0">
              <a:solidFill>
                <a:srgbClr val="FF0000"/>
              </a:solidFill>
              <a:latin typeface="Arial" panose="020B0604020202020204" pitchFamily="34" charset="0"/>
              <a:cs typeface="Arial" panose="020B0604020202020204" pitchFamily="34" charset="0"/>
            </a:rPr>
            <a:t> (Mensual) = 1,5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11.xml><?xml version="1.0" encoding="utf-8"?>
<c:userShapes xmlns:c="http://schemas.openxmlformats.org/drawingml/2006/chart">
  <cdr:relSizeAnchor xmlns:cdr="http://schemas.openxmlformats.org/drawingml/2006/chartDrawing">
    <cdr:from>
      <cdr:x>0.36567</cdr:x>
      <cdr:y>0.00578</cdr:y>
    </cdr:from>
    <cdr:to>
      <cdr:x>0.69011</cdr:x>
      <cdr:y>0.1094</cdr:y>
    </cdr:to>
    <cdr:sp macro="" textlink="">
      <cdr:nvSpPr>
        <cdr:cNvPr id="2" name="Rectángulo redondeado 1"/>
        <cdr:cNvSpPr/>
      </cdr:nvSpPr>
      <cdr:spPr>
        <a:xfrm xmlns:a="http://schemas.openxmlformats.org/drawingml/2006/main">
          <a:off x="1970216" y="14330"/>
          <a:ext cx="1748049" cy="25694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AAQC Pb </a:t>
          </a:r>
          <a:r>
            <a:rPr lang="es-PE" sz="700" baseline="0">
              <a:solidFill>
                <a:srgbClr val="FF0000"/>
              </a:solidFill>
              <a:latin typeface="Arial" panose="020B0604020202020204" pitchFamily="34" charset="0"/>
              <a:cs typeface="Arial" panose="020B0604020202020204" pitchFamily="34" charset="0"/>
            </a:rPr>
            <a:t>(24 horas) = 0,5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12.xml><?xml version="1.0" encoding="utf-8"?>
<xdr:wsDr xmlns:xdr="http://schemas.openxmlformats.org/drawingml/2006/spreadsheetDrawing" xmlns:a="http://schemas.openxmlformats.org/drawingml/2006/main">
  <xdr:oneCellAnchor>
    <xdr:from>
      <xdr:col>0</xdr:col>
      <xdr:colOff>212693</xdr:colOff>
      <xdr:row>3</xdr:row>
      <xdr:rowOff>41751</xdr:rowOff>
    </xdr:from>
    <xdr:ext cx="1909304" cy="380361"/>
    <xdr:sp macro="" textlink="">
      <xdr:nvSpPr>
        <xdr:cNvPr id="3" name="CuadroTexto 2">
          <a:extLst>
            <a:ext uri="{FF2B5EF4-FFF2-40B4-BE49-F238E27FC236}">
              <a16:creationId xmlns:a16="http://schemas.microsoft.com/office/drawing/2014/main" id="{00000000-0008-0000-0300-000003000000}"/>
            </a:ext>
          </a:extLst>
        </xdr:cNvPr>
        <xdr:cNvSpPr txBox="1"/>
      </xdr:nvSpPr>
      <xdr:spPr>
        <a:xfrm>
          <a:off x="212693" y="994251"/>
          <a:ext cx="190930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𝑄𝑠𝑡𝑑</a:t>
          </a:r>
          <a:r>
            <a:rPr lang="es-PE" sz="1100" i="0">
              <a:latin typeface="Cambria Math" panose="02040503050406030204" pitchFamily="18" charset="0"/>
            </a:rPr>
            <a:t>=</a:t>
          </a:r>
          <a:r>
            <a:rPr lang="es-PE" sz="1100" b="0" i="0">
              <a:latin typeface="Cambria Math" panose="02040503050406030204" pitchFamily="18" charset="0"/>
            </a:rPr>
            <a:t>𝑄𝑎</a:t>
          </a:r>
          <a:r>
            <a:rPr lang="es-PE" sz="1100" b="0" i="0">
              <a:latin typeface="Cambria Math" panose="02040503050406030204" pitchFamily="18" charset="0"/>
              <a:ea typeface="Cambria Math" panose="02040503050406030204" pitchFamily="18" charset="0"/>
            </a:rPr>
            <a:t>×(𝑃𝑎/𝑃𝑠𝑡𝑑)×(𝑇𝑠𝑡𝑑/𝑇𝑎)</a:t>
          </a:r>
          <a:endParaRPr lang="es-PE" sz="1100"/>
        </a:p>
      </xdr:txBody>
    </xdr:sp>
    <xdr:clientData/>
  </xdr:oneCellAnchor>
  <xdr:oneCellAnchor>
    <xdr:from>
      <xdr:col>0</xdr:col>
      <xdr:colOff>542925</xdr:colOff>
      <xdr:row>16</xdr:row>
      <xdr:rowOff>133350</xdr:rowOff>
    </xdr:from>
    <xdr:ext cx="1067022" cy="172227"/>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542925" y="3429000"/>
          <a:ext cx="106702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𝑉𝑠𝑡𝑑</a:t>
          </a:r>
          <a:r>
            <a:rPr lang="es-PE" sz="1100" i="0">
              <a:latin typeface="Cambria Math" panose="02040503050406030204" pitchFamily="18" charset="0"/>
            </a:rPr>
            <a:t>=</a:t>
          </a:r>
          <a:r>
            <a:rPr lang="es-PE" sz="1100" b="0" i="0">
              <a:latin typeface="Cambria Math" panose="02040503050406030204" pitchFamily="18" charset="0"/>
            </a:rPr>
            <a:t>𝑄𝑠𝑡𝑑</a:t>
          </a:r>
          <a:r>
            <a:rPr lang="es-PE" sz="1100" b="0" i="0">
              <a:latin typeface="Cambria Math" panose="02040503050406030204" pitchFamily="18" charset="0"/>
              <a:ea typeface="Cambria Math" panose="02040503050406030204" pitchFamily="18" charset="0"/>
            </a:rPr>
            <a:t>×𝑡</a:t>
          </a:r>
          <a:endParaRPr lang="es-PE" sz="1100"/>
        </a:p>
      </xdr:txBody>
    </xdr:sp>
    <xdr:clientData/>
  </xdr:oneCellAnchor>
  <xdr:oneCellAnchor>
    <xdr:from>
      <xdr:col>0</xdr:col>
      <xdr:colOff>876300</xdr:colOff>
      <xdr:row>26</xdr:row>
      <xdr:rowOff>0</xdr:rowOff>
    </xdr:from>
    <xdr:ext cx="1883914" cy="383823"/>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876300" y="4829175"/>
          <a:ext cx="1883914"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𝑃𝑀10</a:t>
          </a:r>
          <a:r>
            <a:rPr lang="es-PE" sz="1100" i="0">
              <a:latin typeface="Cambria Math" panose="02040503050406030204" pitchFamily="18" charset="0"/>
            </a:rPr>
            <a:t>=(</a:t>
          </a:r>
          <a:r>
            <a:rPr lang="es-PE" sz="1100" b="0" i="0">
              <a:latin typeface="Cambria Math" panose="02040503050406030204" pitchFamily="18" charset="0"/>
            </a:rPr>
            <a:t>𝑊𝑓−𝑊𝑖)</a:t>
          </a:r>
          <a:r>
            <a:rPr lang="es-PE" sz="1100" b="0" i="0">
              <a:latin typeface="Cambria Math" panose="02040503050406030204" pitchFamily="18" charset="0"/>
              <a:ea typeface="Cambria Math" panose="02040503050406030204" pitchFamily="18" charset="0"/>
            </a:rPr>
            <a:t>×(〖10〗^6/𝑉𝑠𝑡𝑑)</a:t>
          </a:r>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5" y="271462"/>
          <a:ext cx="1548000" cy="512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49742</xdr:colOff>
      <xdr:row>0</xdr:row>
      <xdr:rowOff>61384</xdr:rowOff>
    </xdr:from>
    <xdr:ext cx="1328738" cy="552450"/>
    <xdr:pic>
      <xdr:nvPicPr>
        <xdr:cNvPr id="2" name="1 Imagen">
          <a:extLst>
            <a:ext uri="{FF2B5EF4-FFF2-40B4-BE49-F238E27FC236}">
              <a16:creationId xmlns:a16="http://schemas.microsoft.com/office/drawing/2014/main" id="{C70DF968-42F9-43B6-94E4-4B414818A3F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61409" y="61384"/>
          <a:ext cx="1328738"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115225</xdr:colOff>
      <xdr:row>1</xdr:row>
      <xdr:rowOff>47625</xdr:rowOff>
    </xdr:from>
    <xdr:to>
      <xdr:col>3</xdr:col>
      <xdr:colOff>504826</xdr:colOff>
      <xdr:row>4</xdr:row>
      <xdr:rowOff>123825</xdr:rowOff>
    </xdr:to>
    <xdr:pic>
      <xdr:nvPicPr>
        <xdr:cNvPr id="2" name="1 Imagen">
          <a:extLst>
            <a:ext uri="{FF2B5EF4-FFF2-40B4-BE49-F238E27FC236}">
              <a16:creationId xmlns:a16="http://schemas.microsoft.com/office/drawing/2014/main" id="{540E0F47-6BD3-48DA-B9E1-1C31844D9C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28585" y="200025"/>
          <a:ext cx="1753581"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79355</xdr:colOff>
      <xdr:row>1</xdr:row>
      <xdr:rowOff>47625</xdr:rowOff>
    </xdr:from>
    <xdr:ext cx="1577995" cy="576000"/>
    <xdr:pic>
      <xdr:nvPicPr>
        <xdr:cNvPr id="2" name="1 Imagen">
          <a:extLst>
            <a:ext uri="{FF2B5EF4-FFF2-40B4-BE49-F238E27FC236}">
              <a16:creationId xmlns:a16="http://schemas.microsoft.com/office/drawing/2014/main" id="{C073633C-6525-44D8-9ED8-AB08F10494D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6515" y="215265"/>
          <a:ext cx="1577995"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232999</xdr:colOff>
      <xdr:row>1</xdr:row>
      <xdr:rowOff>57150</xdr:rowOff>
    </xdr:from>
    <xdr:ext cx="1271951" cy="511451"/>
    <xdr:pic>
      <xdr:nvPicPr>
        <xdr:cNvPr id="2" name="1 Imagen">
          <a:extLst>
            <a:ext uri="{FF2B5EF4-FFF2-40B4-BE49-F238E27FC236}">
              <a16:creationId xmlns:a16="http://schemas.microsoft.com/office/drawing/2014/main" id="{C5E65428-7754-4182-AE76-F3983031717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599" y="224790"/>
          <a:ext cx="1271951" cy="511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277332</xdr:colOff>
      <xdr:row>1</xdr:row>
      <xdr:rowOff>38721</xdr:rowOff>
    </xdr:from>
    <xdr:ext cx="1416002" cy="507541"/>
    <xdr:pic>
      <xdr:nvPicPr>
        <xdr:cNvPr id="2" name="1 Imagen">
          <a:extLst>
            <a:ext uri="{FF2B5EF4-FFF2-40B4-BE49-F238E27FC236}">
              <a16:creationId xmlns:a16="http://schemas.microsoft.com/office/drawing/2014/main" id="{236D7386-8379-472F-8CE9-F46A1B09FB5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2112" y="183501"/>
          <a:ext cx="1416002"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739587</xdr:colOff>
      <xdr:row>60</xdr:row>
      <xdr:rowOff>158004</xdr:rowOff>
    </xdr:from>
    <xdr:to>
      <xdr:col>17</xdr:col>
      <xdr:colOff>572505</xdr:colOff>
      <xdr:row>75</xdr:row>
      <xdr:rowOff>123063</xdr:rowOff>
    </xdr:to>
    <xdr:graphicFrame macro="">
      <xdr:nvGraphicFramePr>
        <xdr:cNvPr id="3" name="Gráfico 2">
          <a:extLst>
            <a:ext uri="{FF2B5EF4-FFF2-40B4-BE49-F238E27FC236}">
              <a16:creationId xmlns:a16="http://schemas.microsoft.com/office/drawing/2014/main" id="{158DF692-9288-47F3-AD5B-9B27723AA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0.36567</cdr:x>
      <cdr:y>0.00578</cdr:y>
    </cdr:from>
    <cdr:to>
      <cdr:x>0.69011</cdr:x>
      <cdr:y>0.1094</cdr:y>
    </cdr:to>
    <cdr:sp macro="" textlink="">
      <cdr:nvSpPr>
        <cdr:cNvPr id="2" name="Rectángulo redondeado 1"/>
        <cdr:cNvSpPr/>
      </cdr:nvSpPr>
      <cdr:spPr>
        <a:xfrm xmlns:a="http://schemas.openxmlformats.org/drawingml/2006/main">
          <a:off x="1970216" y="14330"/>
          <a:ext cx="1748049" cy="25694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AAQC Pb </a:t>
          </a:r>
          <a:r>
            <a:rPr lang="es-PE" sz="700" baseline="0">
              <a:solidFill>
                <a:srgbClr val="FF0000"/>
              </a:solidFill>
              <a:latin typeface="Arial" panose="020B0604020202020204" pitchFamily="34" charset="0"/>
              <a:cs typeface="Arial" panose="020B0604020202020204" pitchFamily="34" charset="0"/>
            </a:rPr>
            <a:t>(24 horas) = 0,5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9.xml><?xml version="1.0" encoding="utf-8"?>
<xdr:wsDr xmlns:xdr="http://schemas.openxmlformats.org/drawingml/2006/spreadsheetDrawing" xmlns:a="http://schemas.openxmlformats.org/drawingml/2006/main">
  <xdr:oneCellAnchor>
    <xdr:from>
      <xdr:col>1</xdr:col>
      <xdr:colOff>277332</xdr:colOff>
      <xdr:row>1</xdr:row>
      <xdr:rowOff>38721</xdr:rowOff>
    </xdr:from>
    <xdr:ext cx="1416002" cy="507541"/>
    <xdr:pic>
      <xdr:nvPicPr>
        <xdr:cNvPr id="2" name="1 Imagen">
          <a:extLst>
            <a:ext uri="{FF2B5EF4-FFF2-40B4-BE49-F238E27FC236}">
              <a16:creationId xmlns:a16="http://schemas.microsoft.com/office/drawing/2014/main" id="{45063C07-9EBA-4721-8D6C-3D1D68BB298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2112" y="191121"/>
          <a:ext cx="1416002"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538443</xdr:colOff>
      <xdr:row>83</xdr:row>
      <xdr:rowOff>142316</xdr:rowOff>
    </xdr:from>
    <xdr:to>
      <xdr:col>17</xdr:col>
      <xdr:colOff>371361</xdr:colOff>
      <xdr:row>99</xdr:row>
      <xdr:rowOff>18288</xdr:rowOff>
    </xdr:to>
    <xdr:graphicFrame macro="">
      <xdr:nvGraphicFramePr>
        <xdr:cNvPr id="4" name="Gráfico 3">
          <a:extLst>
            <a:ext uri="{FF2B5EF4-FFF2-40B4-BE49-F238E27FC236}">
              <a16:creationId xmlns:a16="http://schemas.microsoft.com/office/drawing/2014/main" id="{74E3B2AE-58EE-4717-811C-4F6CB813E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739587</xdr:colOff>
      <xdr:row>60</xdr:row>
      <xdr:rowOff>158004</xdr:rowOff>
    </xdr:from>
    <xdr:to>
      <xdr:col>17</xdr:col>
      <xdr:colOff>572505</xdr:colOff>
      <xdr:row>75</xdr:row>
      <xdr:rowOff>123063</xdr:rowOff>
    </xdr:to>
    <xdr:graphicFrame macro="">
      <xdr:nvGraphicFramePr>
        <xdr:cNvPr id="5" name="Gráfico 4">
          <a:extLst>
            <a:ext uri="{FF2B5EF4-FFF2-40B4-BE49-F238E27FC236}">
              <a16:creationId xmlns:a16="http://schemas.microsoft.com/office/drawing/2014/main" id="{D1F822B5-549F-47DD-B304-37CB9B4A0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EFA/Teletrabajo%20OEFA/Emergencia%20Salud%20-%20COVID-19/Reportes/La%20Oroya/Mensuales/RES-0XX-2020-STEC/Anexo%203%20b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exo%201%20-%20CA-CC-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nc. horarias"/>
      <sheetName val="2 Conc. prom. móvil 3h"/>
      <sheetName val="3 Datos meteorológicos"/>
      <sheetName val="4 Promedio meteorologia"/>
      <sheetName val="5 Promedio diarios (T y P)"/>
      <sheetName val="6 Flujo promedio"/>
      <sheetName val="7 Cálculo PM10 y VM"/>
      <sheetName val="8 Conc. de Metales PM 10"/>
      <sheetName val="9 Cálculo PM10 y VM (R)"/>
      <sheetName val="10 Conc. de Metales PM 10 (R)"/>
      <sheetName val="Fórmula EPA"/>
    </sheetNames>
    <sheetDataSet>
      <sheetData sheetId="0">
        <row r="8">
          <cell r="F8" t="str">
            <v>CA-CC-01</v>
          </cell>
        </row>
      </sheetData>
      <sheetData sheetId="1"/>
      <sheetData sheetId="2">
        <row r="12">
          <cell r="D12" t="str">
            <v>Estación meteorológica</v>
          </cell>
          <cell r="H12" t="str">
            <v>Campbell Scientific</v>
          </cell>
        </row>
        <row r="14">
          <cell r="D14" t="str">
            <v>CR1000</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Datos meteorológicos"/>
      <sheetName val="SB-24h"/>
      <sheetName val="1.2 Conc. horarias de PM10"/>
      <sheetName val="Promedio diarios (T y P)"/>
      <sheetName val="Flujo promedio"/>
      <sheetName val="1.3 Conc. PM10 y VM"/>
      <sheetName val="Conc. de Metales PM 10"/>
      <sheetName val="1.4 Cálculo PM 2.5"/>
      <sheetName val="Fórmula EPA"/>
    </sheetNames>
    <sheetDataSet>
      <sheetData sheetId="0">
        <row r="8">
          <cell r="C8" t="str">
            <v>CA-CC-01</v>
          </cell>
        </row>
      </sheetData>
      <sheetData sheetId="1"/>
      <sheetData sheetId="2"/>
      <sheetData sheetId="3">
        <row r="15">
          <cell r="D15">
            <v>43846.583333333336</v>
          </cell>
        </row>
        <row r="22">
          <cell r="D22">
            <v>43847.618055555555</v>
          </cell>
        </row>
        <row r="29">
          <cell r="D29">
            <v>43848.586805555555</v>
          </cell>
        </row>
        <row r="36">
          <cell r="D36">
            <v>43849.559027777781</v>
          </cell>
        </row>
        <row r="43">
          <cell r="D43">
            <v>43850.541666666664</v>
          </cell>
        </row>
      </sheetData>
      <sheetData sheetId="4"/>
      <sheetData sheetId="5"/>
      <sheetData sheetId="6">
        <row r="53">
          <cell r="N53" t="str">
            <v>Pb en PM₁₀</v>
          </cell>
        </row>
      </sheetData>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53"/>
  <sheetViews>
    <sheetView showGridLines="0" tabSelected="1" zoomScale="85" zoomScaleNormal="85" zoomScaleSheetLayoutView="75" workbookViewId="0">
      <selection activeCell="F6" sqref="F6"/>
    </sheetView>
  </sheetViews>
  <sheetFormatPr baseColWidth="10" defaultColWidth="11.44140625" defaultRowHeight="13.8" x14ac:dyDescent="0.3"/>
  <cols>
    <col min="1" max="1" width="2.109375" style="4" customWidth="1"/>
    <col min="2" max="2" width="17.5546875" style="4" customWidth="1"/>
    <col min="3" max="4" width="6.6640625" style="4" bestFit="1" customWidth="1"/>
    <col min="5" max="5" width="7.21875" style="4" customWidth="1"/>
    <col min="6" max="6" width="7" style="4" customWidth="1"/>
    <col min="7" max="7" width="6.5546875" style="4" customWidth="1"/>
    <col min="8" max="8" width="6.44140625" style="4" customWidth="1"/>
    <col min="9" max="9" width="7.5546875" style="4" bestFit="1" customWidth="1"/>
    <col min="10" max="12" width="7.21875" style="4" bestFit="1" customWidth="1"/>
    <col min="13" max="14" width="6.6640625" style="4" bestFit="1" customWidth="1"/>
    <col min="15" max="15" width="6.44140625" style="4" bestFit="1" customWidth="1"/>
    <col min="16" max="16" width="6.21875" style="4" bestFit="1" customWidth="1"/>
    <col min="17" max="17" width="6.5546875" style="4" customWidth="1"/>
    <col min="18" max="19" width="7.21875" style="4" bestFit="1" customWidth="1"/>
    <col min="20" max="20" width="6.21875" style="4" bestFit="1" customWidth="1"/>
    <col min="21" max="21" width="6.44140625" style="4" bestFit="1" customWidth="1"/>
    <col min="22" max="22" width="6.5546875" style="4" customWidth="1"/>
    <col min="23" max="23" width="6.44140625" style="4" bestFit="1" customWidth="1"/>
    <col min="24" max="24" width="6.6640625" style="4" customWidth="1"/>
    <col min="25" max="25" width="6.88671875" style="4" customWidth="1"/>
    <col min="26" max="26" width="6.44140625" style="4" bestFit="1" customWidth="1"/>
    <col min="27" max="27" width="6.33203125" style="4" customWidth="1"/>
    <col min="28" max="28" width="7.33203125" style="4" customWidth="1"/>
    <col min="29" max="29" width="6.6640625" style="4" bestFit="1" customWidth="1"/>
    <col min="30" max="30" width="6.44140625" style="4" bestFit="1" customWidth="1"/>
    <col min="31" max="32" width="6.44140625" style="4" customWidth="1"/>
    <col min="33" max="33" width="2.5546875" style="4" customWidth="1"/>
    <col min="34" max="16384" width="11.44140625" style="4"/>
  </cols>
  <sheetData>
    <row r="1" spans="2:32" ht="15.75" customHeight="1" x14ac:dyDescent="0.3"/>
    <row r="2" spans="2:32" ht="15.75" customHeight="1" x14ac:dyDescent="0.3">
      <c r="B2" s="236"/>
      <c r="C2" s="236"/>
      <c r="D2" s="236"/>
      <c r="E2" s="236"/>
      <c r="F2" s="237" t="s">
        <v>228</v>
      </c>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row>
    <row r="3" spans="2:32" ht="15.75" customHeight="1" x14ac:dyDescent="0.3">
      <c r="B3" s="236"/>
      <c r="C3" s="236"/>
      <c r="D3" s="236"/>
      <c r="E3" s="236"/>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row>
    <row r="4" spans="2:32" ht="15.75" customHeight="1" x14ac:dyDescent="0.3">
      <c r="B4" s="236"/>
      <c r="C4" s="236"/>
      <c r="D4" s="236"/>
      <c r="E4" s="236"/>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row>
    <row r="5" spans="2:32" ht="11.25" customHeight="1" x14ac:dyDescent="0.3">
      <c r="B5" s="5"/>
      <c r="C5" s="5"/>
      <c r="D5" s="5"/>
      <c r="E5" s="5"/>
      <c r="F5" s="6"/>
      <c r="G5" s="6"/>
      <c r="H5" s="6"/>
      <c r="I5" s="6"/>
      <c r="J5" s="6"/>
      <c r="K5" s="6"/>
      <c r="L5" s="6"/>
      <c r="M5" s="6"/>
      <c r="N5" s="6"/>
      <c r="O5" s="6"/>
      <c r="P5" s="6"/>
      <c r="Q5" s="6"/>
      <c r="R5" s="6"/>
      <c r="S5" s="6"/>
      <c r="T5" s="6"/>
      <c r="U5" s="6"/>
      <c r="V5" s="6"/>
      <c r="W5" s="6"/>
      <c r="X5" s="6"/>
      <c r="Y5" s="6"/>
      <c r="Z5" s="6"/>
      <c r="AA5" s="6"/>
      <c r="AB5" s="6"/>
      <c r="AC5" s="6"/>
      <c r="AD5" s="6"/>
      <c r="AE5" s="6"/>
      <c r="AF5" s="6"/>
    </row>
    <row r="6" spans="2:32" ht="15.75" customHeight="1" x14ac:dyDescent="0.3">
      <c r="B6" s="239" t="s">
        <v>35</v>
      </c>
      <c r="C6" s="239"/>
      <c r="D6" s="39"/>
      <c r="E6" s="39"/>
      <c r="F6" s="38" t="s">
        <v>244</v>
      </c>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2:32" ht="8.25" customHeight="1" x14ac:dyDescent="0.3">
      <c r="B7" s="41"/>
      <c r="C7" s="41"/>
      <c r="D7" s="41"/>
      <c r="E7" s="41"/>
      <c r="F7" s="42"/>
      <c r="G7" s="42"/>
      <c r="H7" s="42"/>
      <c r="I7" s="42"/>
      <c r="J7" s="42"/>
      <c r="K7" s="42"/>
      <c r="L7" s="42"/>
      <c r="M7" s="42"/>
      <c r="N7" s="42"/>
      <c r="O7" s="42"/>
      <c r="P7" s="42"/>
      <c r="Q7" s="42"/>
      <c r="R7" s="42"/>
      <c r="S7" s="42"/>
      <c r="T7" s="42"/>
      <c r="U7" s="42"/>
      <c r="V7" s="42"/>
      <c r="W7" s="42"/>
      <c r="X7" s="42"/>
      <c r="Y7" s="42"/>
      <c r="Z7" s="42"/>
      <c r="AA7" s="42"/>
      <c r="AB7" s="42"/>
      <c r="AC7" s="42"/>
      <c r="AD7" s="42"/>
      <c r="AE7" s="42"/>
      <c r="AF7" s="42"/>
    </row>
    <row r="8" spans="2:32" ht="15.75" customHeight="1" x14ac:dyDescent="0.3">
      <c r="B8" s="39" t="s">
        <v>38</v>
      </c>
      <c r="C8" s="39"/>
      <c r="D8" s="39"/>
      <c r="E8" s="39"/>
      <c r="F8" s="38" t="s">
        <v>229</v>
      </c>
      <c r="G8" s="43"/>
      <c r="H8" s="43"/>
      <c r="I8" s="43"/>
      <c r="J8" s="43"/>
      <c r="K8" s="43"/>
      <c r="L8" s="43"/>
      <c r="M8" s="43"/>
      <c r="N8" s="43"/>
      <c r="O8" s="43"/>
      <c r="P8" s="43"/>
      <c r="Q8" s="7" t="s">
        <v>47</v>
      </c>
      <c r="R8" s="39"/>
      <c r="S8" s="39"/>
      <c r="T8" s="39"/>
      <c r="U8" s="39"/>
      <c r="V8" s="44" t="s">
        <v>230</v>
      </c>
      <c r="W8" s="43"/>
      <c r="X8" s="43"/>
      <c r="Y8" s="43"/>
      <c r="Z8" s="43"/>
      <c r="AA8" s="43"/>
      <c r="AB8" s="43"/>
      <c r="AC8" s="43"/>
      <c r="AD8" s="43"/>
      <c r="AE8" s="43"/>
      <c r="AF8" s="43"/>
    </row>
    <row r="9" spans="2:32" ht="7.5" customHeight="1" x14ac:dyDescent="0.3">
      <c r="B9" s="41"/>
      <c r="C9" s="41"/>
      <c r="D9" s="41"/>
      <c r="E9" s="41"/>
      <c r="F9" s="42"/>
      <c r="G9" s="42"/>
      <c r="H9" s="42"/>
      <c r="I9" s="42"/>
      <c r="J9" s="42"/>
      <c r="K9" s="42"/>
      <c r="L9" s="42"/>
      <c r="M9" s="42"/>
      <c r="N9" s="42"/>
      <c r="O9" s="42"/>
      <c r="P9" s="42"/>
      <c r="Q9" s="42"/>
      <c r="R9" s="42"/>
      <c r="S9" s="42"/>
      <c r="T9" s="42"/>
      <c r="U9" s="42"/>
      <c r="V9" s="42"/>
      <c r="W9" s="42"/>
      <c r="X9" s="42"/>
      <c r="Y9" s="42"/>
      <c r="Z9" s="42"/>
      <c r="AA9" s="42"/>
      <c r="AB9" s="42"/>
      <c r="AC9" s="42"/>
      <c r="AD9" s="42"/>
      <c r="AE9" s="42"/>
      <c r="AF9" s="42"/>
    </row>
    <row r="10" spans="2:32" ht="15.75" customHeight="1" x14ac:dyDescent="0.3">
      <c r="B10" s="238" t="s">
        <v>36</v>
      </c>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row>
    <row r="11" spans="2:32" ht="7.5" customHeight="1" x14ac:dyDescent="0.3">
      <c r="B11" s="41"/>
      <c r="C11" s="41"/>
      <c r="D11" s="41"/>
      <c r="E11" s="41"/>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row>
    <row r="12" spans="2:32" ht="15.75" customHeight="1" x14ac:dyDescent="0.3">
      <c r="B12" s="39" t="s">
        <v>3</v>
      </c>
      <c r="C12" s="39"/>
      <c r="D12" s="39"/>
      <c r="E12" s="39"/>
      <c r="F12" s="43" t="s">
        <v>42</v>
      </c>
      <c r="G12" s="43"/>
      <c r="H12" s="43"/>
      <c r="I12" s="43"/>
      <c r="J12" s="43"/>
      <c r="K12" s="43"/>
      <c r="L12" s="43"/>
      <c r="M12" s="43"/>
      <c r="N12" s="43"/>
      <c r="O12" s="43"/>
      <c r="P12" s="43"/>
      <c r="Q12" s="39" t="s">
        <v>0</v>
      </c>
      <c r="R12" s="39"/>
      <c r="S12" s="39"/>
      <c r="T12" s="39"/>
      <c r="U12" s="39"/>
      <c r="V12" s="45" t="s">
        <v>43</v>
      </c>
      <c r="W12" s="43"/>
      <c r="X12" s="43"/>
      <c r="Y12" s="43"/>
      <c r="Z12" s="43"/>
      <c r="AA12" s="43"/>
      <c r="AB12" s="43"/>
      <c r="AC12" s="43"/>
      <c r="AD12" s="43"/>
      <c r="AE12" s="43"/>
      <c r="AF12" s="43"/>
    </row>
    <row r="13" spans="2:32" ht="7.5" customHeight="1" x14ac:dyDescent="0.3">
      <c r="B13" s="41"/>
      <c r="C13" s="41"/>
      <c r="D13" s="41"/>
      <c r="E13" s="41"/>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row>
    <row r="14" spans="2:32" ht="15.75" customHeight="1" x14ac:dyDescent="0.3">
      <c r="B14" s="39" t="s">
        <v>1</v>
      </c>
      <c r="C14" s="39"/>
      <c r="D14" s="39"/>
      <c r="E14" s="39"/>
      <c r="F14" s="43" t="s">
        <v>243</v>
      </c>
      <c r="G14" s="43"/>
      <c r="H14" s="43"/>
      <c r="I14" s="43"/>
      <c r="J14" s="43"/>
      <c r="K14" s="43"/>
      <c r="L14" s="43"/>
      <c r="M14" s="43"/>
      <c r="N14" s="43"/>
      <c r="O14" s="43"/>
      <c r="P14" s="43"/>
      <c r="Q14" s="39" t="s">
        <v>2</v>
      </c>
      <c r="R14" s="39"/>
      <c r="S14" s="39"/>
      <c r="T14" s="39"/>
      <c r="U14" s="39"/>
      <c r="V14" s="240">
        <v>825231929</v>
      </c>
      <c r="W14" s="240"/>
      <c r="X14" s="43"/>
      <c r="Y14" s="43"/>
      <c r="Z14" s="43"/>
      <c r="AA14" s="43"/>
      <c r="AB14" s="43"/>
      <c r="AC14" s="43"/>
      <c r="AD14" s="43"/>
      <c r="AE14" s="43"/>
      <c r="AF14" s="43"/>
    </row>
    <row r="15" spans="2:32" ht="11.25" customHeight="1" x14ac:dyDescent="0.3">
      <c r="B15" s="5"/>
      <c r="C15" s="5"/>
      <c r="D15" s="5"/>
      <c r="E15" s="5"/>
      <c r="F15" s="6"/>
      <c r="G15" s="6"/>
      <c r="H15" s="6"/>
      <c r="I15" s="6"/>
      <c r="J15" s="6"/>
      <c r="K15" s="6"/>
      <c r="L15" s="6"/>
      <c r="M15" s="6"/>
      <c r="N15" s="6"/>
      <c r="O15" s="6"/>
      <c r="P15" s="6"/>
      <c r="Q15" s="6"/>
      <c r="R15" s="6"/>
      <c r="S15" s="6"/>
      <c r="T15" s="6"/>
      <c r="U15" s="6"/>
      <c r="V15" s="6"/>
      <c r="W15" s="6"/>
      <c r="X15" s="6"/>
      <c r="Y15" s="6"/>
      <c r="Z15" s="6"/>
      <c r="AA15" s="6"/>
      <c r="AB15" s="6"/>
      <c r="AC15" s="6"/>
      <c r="AD15" s="6"/>
      <c r="AE15" s="6"/>
      <c r="AF15" s="6"/>
    </row>
    <row r="16" spans="2:32" ht="29.4" customHeight="1" x14ac:dyDescent="0.3">
      <c r="B16" s="48" t="s">
        <v>37</v>
      </c>
      <c r="C16" s="49">
        <v>1</v>
      </c>
      <c r="D16" s="49">
        <v>2</v>
      </c>
      <c r="E16" s="49">
        <v>3</v>
      </c>
      <c r="F16" s="49">
        <v>4</v>
      </c>
      <c r="G16" s="49">
        <v>5</v>
      </c>
      <c r="H16" s="49">
        <v>6</v>
      </c>
      <c r="I16" s="49">
        <v>7</v>
      </c>
      <c r="J16" s="49">
        <v>8</v>
      </c>
      <c r="K16" s="49">
        <v>9</v>
      </c>
      <c r="L16" s="49">
        <v>10</v>
      </c>
      <c r="M16" s="49">
        <v>11</v>
      </c>
      <c r="N16" s="49">
        <v>12</v>
      </c>
      <c r="O16" s="49">
        <v>13</v>
      </c>
      <c r="P16" s="49">
        <v>14</v>
      </c>
      <c r="Q16" s="49">
        <v>15</v>
      </c>
      <c r="R16" s="49">
        <v>16</v>
      </c>
      <c r="S16" s="49">
        <v>17</v>
      </c>
      <c r="T16" s="49">
        <v>18</v>
      </c>
      <c r="U16" s="49">
        <v>19</v>
      </c>
      <c r="V16" s="49">
        <v>20</v>
      </c>
      <c r="W16" s="49">
        <v>21</v>
      </c>
      <c r="X16" s="49">
        <v>22</v>
      </c>
      <c r="Y16" s="49">
        <v>23</v>
      </c>
      <c r="Z16" s="49">
        <v>24</v>
      </c>
      <c r="AA16" s="49">
        <v>25</v>
      </c>
      <c r="AB16" s="49">
        <v>26</v>
      </c>
      <c r="AC16" s="49">
        <v>27</v>
      </c>
      <c r="AD16" s="49">
        <v>28</v>
      </c>
      <c r="AE16" s="49">
        <v>29</v>
      </c>
      <c r="AF16" s="49">
        <v>30</v>
      </c>
    </row>
    <row r="17" spans="2:32" s="8" customFormat="1" x14ac:dyDescent="0.25">
      <c r="B17" s="47">
        <v>0</v>
      </c>
      <c r="C17" s="55" t="s">
        <v>234</v>
      </c>
      <c r="D17" s="55" t="s">
        <v>234</v>
      </c>
      <c r="E17" s="55" t="s">
        <v>234</v>
      </c>
      <c r="F17" s="55" t="s">
        <v>234</v>
      </c>
      <c r="G17" s="55" t="s">
        <v>234</v>
      </c>
      <c r="H17" s="55" t="s">
        <v>234</v>
      </c>
      <c r="I17" s="55" t="s">
        <v>234</v>
      </c>
      <c r="J17" s="55" t="s">
        <v>234</v>
      </c>
      <c r="K17" s="55" t="s">
        <v>234</v>
      </c>
      <c r="L17" s="55" t="s">
        <v>234</v>
      </c>
      <c r="M17" s="55" t="s">
        <v>234</v>
      </c>
      <c r="N17" s="55" t="s">
        <v>236</v>
      </c>
      <c r="O17" s="55" t="s">
        <v>236</v>
      </c>
      <c r="P17" s="55">
        <v>17.5</v>
      </c>
      <c r="Q17" s="55">
        <v>16.559999999999999</v>
      </c>
      <c r="R17" s="55">
        <v>16.010000000000002</v>
      </c>
      <c r="S17" s="55">
        <v>15.75</v>
      </c>
      <c r="T17" s="55">
        <v>15.09</v>
      </c>
      <c r="U17" s="55">
        <v>14.91</v>
      </c>
      <c r="V17" s="55">
        <v>14.88</v>
      </c>
      <c r="W17" s="55">
        <v>14.88</v>
      </c>
      <c r="X17" s="55">
        <v>14.15</v>
      </c>
      <c r="Y17" s="55">
        <v>14.07</v>
      </c>
      <c r="Z17" s="55" t="s">
        <v>235</v>
      </c>
      <c r="AA17" s="55">
        <v>13.91</v>
      </c>
      <c r="AB17" s="55">
        <v>13.91</v>
      </c>
      <c r="AC17" s="55">
        <v>14.46</v>
      </c>
      <c r="AD17" s="55">
        <v>14.46</v>
      </c>
      <c r="AE17" s="55">
        <v>14.99</v>
      </c>
      <c r="AF17" s="55">
        <v>15.54</v>
      </c>
    </row>
    <row r="18" spans="2:32" s="8" customFormat="1" x14ac:dyDescent="0.25">
      <c r="B18" s="47">
        <v>4.1666666666666664E-2</v>
      </c>
      <c r="C18" s="55" t="s">
        <v>234</v>
      </c>
      <c r="D18" s="55" t="s">
        <v>234</v>
      </c>
      <c r="E18" s="55" t="s">
        <v>234</v>
      </c>
      <c r="F18" s="55" t="s">
        <v>234</v>
      </c>
      <c r="G18" s="55" t="s">
        <v>234</v>
      </c>
      <c r="H18" s="55" t="s">
        <v>234</v>
      </c>
      <c r="I18" s="55" t="s">
        <v>234</v>
      </c>
      <c r="J18" s="55" t="s">
        <v>234</v>
      </c>
      <c r="K18" s="55" t="s">
        <v>234</v>
      </c>
      <c r="L18" s="55" t="s">
        <v>234</v>
      </c>
      <c r="M18" s="55" t="s">
        <v>234</v>
      </c>
      <c r="N18" s="55" t="s">
        <v>236</v>
      </c>
      <c r="O18" s="55" t="s">
        <v>236</v>
      </c>
      <c r="P18" s="55">
        <v>17.34</v>
      </c>
      <c r="Q18" s="55">
        <v>16.43</v>
      </c>
      <c r="R18" s="55">
        <v>16.27</v>
      </c>
      <c r="S18" s="55">
        <v>15.41</v>
      </c>
      <c r="T18" s="55">
        <v>15.2</v>
      </c>
      <c r="U18" s="55">
        <v>14.72</v>
      </c>
      <c r="V18" s="55">
        <v>14.88</v>
      </c>
      <c r="W18" s="55">
        <v>14.75</v>
      </c>
      <c r="X18" s="55">
        <v>14.04</v>
      </c>
      <c r="Y18" s="55">
        <v>14.1</v>
      </c>
      <c r="Z18" s="55" t="s">
        <v>235</v>
      </c>
      <c r="AA18" s="55">
        <v>13.78</v>
      </c>
      <c r="AB18" s="55">
        <v>13.78</v>
      </c>
      <c r="AC18" s="55">
        <v>14.33</v>
      </c>
      <c r="AD18" s="55">
        <v>14.28</v>
      </c>
      <c r="AE18" s="55">
        <v>14.93</v>
      </c>
      <c r="AF18" s="55">
        <v>15.38</v>
      </c>
    </row>
    <row r="19" spans="2:32" s="8" customFormat="1" x14ac:dyDescent="0.25">
      <c r="B19" s="47">
        <v>8.3333333333333329E-2</v>
      </c>
      <c r="C19" s="55" t="s">
        <v>234</v>
      </c>
      <c r="D19" s="55" t="s">
        <v>234</v>
      </c>
      <c r="E19" s="55" t="s">
        <v>234</v>
      </c>
      <c r="F19" s="55" t="s">
        <v>234</v>
      </c>
      <c r="G19" s="55" t="s">
        <v>234</v>
      </c>
      <c r="H19" s="55" t="s">
        <v>234</v>
      </c>
      <c r="I19" s="55" t="s">
        <v>234</v>
      </c>
      <c r="J19" s="55" t="s">
        <v>234</v>
      </c>
      <c r="K19" s="55" t="s">
        <v>234</v>
      </c>
      <c r="L19" s="55" t="s">
        <v>234</v>
      </c>
      <c r="M19" s="55" t="s">
        <v>234</v>
      </c>
      <c r="N19" s="55" t="s">
        <v>236</v>
      </c>
      <c r="O19" s="55" t="s">
        <v>236</v>
      </c>
      <c r="P19" s="55">
        <v>17.399999999999999</v>
      </c>
      <c r="Q19" s="55">
        <v>16.190000000000001</v>
      </c>
      <c r="R19" s="55">
        <v>16.11</v>
      </c>
      <c r="S19" s="55">
        <v>15.41</v>
      </c>
      <c r="T19" s="55">
        <v>14.91</v>
      </c>
      <c r="U19" s="55">
        <v>14.38</v>
      </c>
      <c r="V19" s="55">
        <v>14.99</v>
      </c>
      <c r="W19" s="55">
        <v>14.54</v>
      </c>
      <c r="X19" s="55">
        <v>14.12</v>
      </c>
      <c r="Y19" s="55">
        <v>13.83</v>
      </c>
      <c r="Z19" s="55" t="s">
        <v>235</v>
      </c>
      <c r="AA19" s="55">
        <v>13.57</v>
      </c>
      <c r="AB19" s="55">
        <v>13.36</v>
      </c>
      <c r="AC19" s="55">
        <v>14.12</v>
      </c>
      <c r="AD19" s="55">
        <v>14.38</v>
      </c>
      <c r="AE19" s="55">
        <v>14.67</v>
      </c>
      <c r="AF19" s="55">
        <v>15.33</v>
      </c>
    </row>
    <row r="20" spans="2:32" s="8" customFormat="1" x14ac:dyDescent="0.25">
      <c r="B20" s="47">
        <v>0.125</v>
      </c>
      <c r="C20" s="55" t="s">
        <v>234</v>
      </c>
      <c r="D20" s="55" t="s">
        <v>234</v>
      </c>
      <c r="E20" s="55" t="s">
        <v>234</v>
      </c>
      <c r="F20" s="55" t="s">
        <v>234</v>
      </c>
      <c r="G20" s="55" t="s">
        <v>234</v>
      </c>
      <c r="H20" s="55" t="s">
        <v>234</v>
      </c>
      <c r="I20" s="55" t="s">
        <v>234</v>
      </c>
      <c r="J20" s="55" t="s">
        <v>234</v>
      </c>
      <c r="K20" s="55" t="s">
        <v>234</v>
      </c>
      <c r="L20" s="55" t="s">
        <v>234</v>
      </c>
      <c r="M20" s="55" t="s">
        <v>234</v>
      </c>
      <c r="N20" s="55" t="s">
        <v>236</v>
      </c>
      <c r="O20" s="55" t="s">
        <v>236</v>
      </c>
      <c r="P20" s="55">
        <v>16.87</v>
      </c>
      <c r="Q20" s="55">
        <v>16.03</v>
      </c>
      <c r="R20" s="55">
        <v>16.03</v>
      </c>
      <c r="S20" s="55">
        <v>15.33</v>
      </c>
      <c r="T20" s="55">
        <v>14.78</v>
      </c>
      <c r="U20" s="55">
        <v>14.62</v>
      </c>
      <c r="V20" s="55">
        <v>14.96</v>
      </c>
      <c r="W20" s="55">
        <v>14.54</v>
      </c>
      <c r="X20" s="55">
        <v>14.07</v>
      </c>
      <c r="Y20" s="55">
        <v>13.96</v>
      </c>
      <c r="Z20" s="55">
        <v>13.62</v>
      </c>
      <c r="AA20" s="55">
        <v>13.44</v>
      </c>
      <c r="AB20" s="55">
        <v>13.34</v>
      </c>
      <c r="AC20" s="55">
        <v>13.96</v>
      </c>
      <c r="AD20" s="55">
        <v>14.49</v>
      </c>
      <c r="AE20" s="55">
        <v>14.72</v>
      </c>
      <c r="AF20" s="55">
        <v>15.41</v>
      </c>
    </row>
    <row r="21" spans="2:32" s="8" customFormat="1" x14ac:dyDescent="0.25">
      <c r="B21" s="47">
        <v>0.16666666666666666</v>
      </c>
      <c r="C21" s="55" t="s">
        <v>234</v>
      </c>
      <c r="D21" s="55" t="s">
        <v>234</v>
      </c>
      <c r="E21" s="55" t="s">
        <v>234</v>
      </c>
      <c r="F21" s="55" t="s">
        <v>234</v>
      </c>
      <c r="G21" s="55" t="s">
        <v>234</v>
      </c>
      <c r="H21" s="55" t="s">
        <v>234</v>
      </c>
      <c r="I21" s="55" t="s">
        <v>234</v>
      </c>
      <c r="J21" s="55" t="s">
        <v>234</v>
      </c>
      <c r="K21" s="55" t="s">
        <v>234</v>
      </c>
      <c r="L21" s="55" t="s">
        <v>234</v>
      </c>
      <c r="M21" s="55" t="s">
        <v>234</v>
      </c>
      <c r="N21" s="55" t="s">
        <v>236</v>
      </c>
      <c r="O21" s="55" t="s">
        <v>236</v>
      </c>
      <c r="P21" s="55">
        <v>17.03</v>
      </c>
      <c r="Q21" s="55">
        <v>15.98</v>
      </c>
      <c r="R21" s="55">
        <v>16.170000000000002</v>
      </c>
      <c r="S21" s="55">
        <v>15.56</v>
      </c>
      <c r="T21" s="55">
        <v>15.09</v>
      </c>
      <c r="U21" s="55">
        <v>14.57</v>
      </c>
      <c r="V21" s="55">
        <v>14.99</v>
      </c>
      <c r="W21" s="55">
        <v>14.41</v>
      </c>
      <c r="X21" s="55">
        <v>13.96</v>
      </c>
      <c r="Y21" s="55">
        <v>13.68</v>
      </c>
      <c r="Z21" s="55">
        <v>13.55</v>
      </c>
      <c r="AA21" s="55">
        <v>13.57</v>
      </c>
      <c r="AB21" s="55">
        <v>13.36</v>
      </c>
      <c r="AC21" s="55">
        <v>13.6</v>
      </c>
      <c r="AD21" s="55">
        <v>14.46</v>
      </c>
      <c r="AE21" s="55">
        <v>14.78</v>
      </c>
      <c r="AF21" s="55">
        <v>15.17</v>
      </c>
    </row>
    <row r="22" spans="2:32" s="8" customFormat="1" x14ac:dyDescent="0.25">
      <c r="B22" s="47">
        <v>0.20833333333333334</v>
      </c>
      <c r="C22" s="55" t="s">
        <v>234</v>
      </c>
      <c r="D22" s="55" t="s">
        <v>234</v>
      </c>
      <c r="E22" s="55" t="s">
        <v>234</v>
      </c>
      <c r="F22" s="55" t="s">
        <v>234</v>
      </c>
      <c r="G22" s="55" t="s">
        <v>234</v>
      </c>
      <c r="H22" s="55" t="s">
        <v>234</v>
      </c>
      <c r="I22" s="55" t="s">
        <v>234</v>
      </c>
      <c r="J22" s="55" t="s">
        <v>234</v>
      </c>
      <c r="K22" s="55" t="s">
        <v>234</v>
      </c>
      <c r="L22" s="55" t="s">
        <v>234</v>
      </c>
      <c r="M22" s="55" t="s">
        <v>234</v>
      </c>
      <c r="N22" s="55" t="s">
        <v>236</v>
      </c>
      <c r="O22" s="55" t="s">
        <v>236</v>
      </c>
      <c r="P22" s="55">
        <v>16.95</v>
      </c>
      <c r="Q22" s="55">
        <v>15.85</v>
      </c>
      <c r="R22" s="55">
        <v>15.69</v>
      </c>
      <c r="S22" s="55">
        <v>15.33</v>
      </c>
      <c r="T22" s="55">
        <v>15.04</v>
      </c>
      <c r="U22" s="55">
        <v>14.38</v>
      </c>
      <c r="V22" s="55">
        <v>14.83</v>
      </c>
      <c r="W22" s="55">
        <v>14.36</v>
      </c>
      <c r="X22" s="55">
        <v>13.81</v>
      </c>
      <c r="Y22" s="55">
        <v>13.55</v>
      </c>
      <c r="Z22" s="55">
        <v>13.68</v>
      </c>
      <c r="AA22" s="55">
        <v>13.6</v>
      </c>
      <c r="AB22" s="55">
        <v>13.31</v>
      </c>
      <c r="AC22" s="55">
        <v>13.78</v>
      </c>
      <c r="AD22" s="55">
        <v>14.31</v>
      </c>
      <c r="AE22" s="55">
        <v>14.7</v>
      </c>
      <c r="AF22" s="55">
        <v>14.96</v>
      </c>
    </row>
    <row r="23" spans="2:32" s="8" customFormat="1" x14ac:dyDescent="0.25">
      <c r="B23" s="47">
        <v>0.25</v>
      </c>
      <c r="C23" s="55" t="s">
        <v>234</v>
      </c>
      <c r="D23" s="55" t="s">
        <v>234</v>
      </c>
      <c r="E23" s="55" t="s">
        <v>234</v>
      </c>
      <c r="F23" s="55" t="s">
        <v>234</v>
      </c>
      <c r="G23" s="55" t="s">
        <v>234</v>
      </c>
      <c r="H23" s="55" t="s">
        <v>234</v>
      </c>
      <c r="I23" s="55" t="s">
        <v>234</v>
      </c>
      <c r="J23" s="55" t="s">
        <v>234</v>
      </c>
      <c r="K23" s="55" t="s">
        <v>234</v>
      </c>
      <c r="L23" s="55" t="s">
        <v>234</v>
      </c>
      <c r="M23" s="55" t="s">
        <v>234</v>
      </c>
      <c r="N23" s="55" t="s">
        <v>236</v>
      </c>
      <c r="O23" s="55" t="s">
        <v>236</v>
      </c>
      <c r="P23" s="55">
        <v>17.27</v>
      </c>
      <c r="Q23" s="55">
        <v>15.67</v>
      </c>
      <c r="R23" s="55">
        <v>16.11</v>
      </c>
      <c r="S23" s="55">
        <v>15.72</v>
      </c>
      <c r="T23" s="55">
        <v>14.99</v>
      </c>
      <c r="U23" s="55">
        <v>14.59</v>
      </c>
      <c r="V23" s="55">
        <v>15.04</v>
      </c>
      <c r="W23" s="55">
        <v>14.38</v>
      </c>
      <c r="X23" s="55">
        <v>13.96</v>
      </c>
      <c r="Y23" s="55">
        <v>13.86</v>
      </c>
      <c r="Z23" s="55">
        <v>13.49</v>
      </c>
      <c r="AA23" s="55">
        <v>13.52</v>
      </c>
      <c r="AB23" s="55">
        <v>13.76</v>
      </c>
      <c r="AC23" s="55">
        <v>14.15</v>
      </c>
      <c r="AD23" s="55">
        <v>14.38</v>
      </c>
      <c r="AE23" s="55">
        <v>14.65</v>
      </c>
      <c r="AF23" s="55">
        <v>14.78</v>
      </c>
    </row>
    <row r="24" spans="2:32" s="8" customFormat="1" x14ac:dyDescent="0.25">
      <c r="B24" s="47">
        <v>0.29166666666666669</v>
      </c>
      <c r="C24" s="55" t="s">
        <v>234</v>
      </c>
      <c r="D24" s="55" t="s">
        <v>234</v>
      </c>
      <c r="E24" s="55" t="s">
        <v>234</v>
      </c>
      <c r="F24" s="55" t="s">
        <v>234</v>
      </c>
      <c r="G24" s="55" t="s">
        <v>234</v>
      </c>
      <c r="H24" s="55" t="s">
        <v>234</v>
      </c>
      <c r="I24" s="55" t="s">
        <v>234</v>
      </c>
      <c r="J24" s="55" t="s">
        <v>234</v>
      </c>
      <c r="K24" s="55" t="s">
        <v>234</v>
      </c>
      <c r="L24" s="55" t="s">
        <v>234</v>
      </c>
      <c r="M24" s="55" t="s">
        <v>234</v>
      </c>
      <c r="N24" s="55" t="s">
        <v>236</v>
      </c>
      <c r="O24" s="55" t="s">
        <v>236</v>
      </c>
      <c r="P24" s="55">
        <v>17.27</v>
      </c>
      <c r="Q24" s="55">
        <v>15.51</v>
      </c>
      <c r="R24" s="55">
        <v>16.010000000000002</v>
      </c>
      <c r="S24" s="55">
        <v>15.46</v>
      </c>
      <c r="T24" s="55">
        <v>15.07</v>
      </c>
      <c r="U24" s="55">
        <v>14.88</v>
      </c>
      <c r="V24" s="55">
        <v>14.8</v>
      </c>
      <c r="W24" s="55">
        <v>14.62</v>
      </c>
      <c r="X24" s="55">
        <v>13.73</v>
      </c>
      <c r="Y24" s="55">
        <v>13.78</v>
      </c>
      <c r="Z24" s="55">
        <v>13.52</v>
      </c>
      <c r="AA24" s="55">
        <v>13.57</v>
      </c>
      <c r="AB24" s="55">
        <v>13.55</v>
      </c>
      <c r="AC24" s="55">
        <v>14.23</v>
      </c>
      <c r="AD24" s="55">
        <v>14.75</v>
      </c>
      <c r="AE24" s="55">
        <v>14.62</v>
      </c>
      <c r="AF24" s="55">
        <v>15.07</v>
      </c>
    </row>
    <row r="25" spans="2:32" s="8" customFormat="1" x14ac:dyDescent="0.25">
      <c r="B25" s="47">
        <v>0.33333333333333331</v>
      </c>
      <c r="C25" s="55" t="s">
        <v>234</v>
      </c>
      <c r="D25" s="55" t="s">
        <v>234</v>
      </c>
      <c r="E25" s="55" t="s">
        <v>234</v>
      </c>
      <c r="F25" s="55" t="s">
        <v>234</v>
      </c>
      <c r="G25" s="55" t="s">
        <v>234</v>
      </c>
      <c r="H25" s="55" t="s">
        <v>234</v>
      </c>
      <c r="I25" s="55" t="s">
        <v>234</v>
      </c>
      <c r="J25" s="55" t="s">
        <v>235</v>
      </c>
      <c r="K25" s="55" t="s">
        <v>234</v>
      </c>
      <c r="L25" s="55" t="s">
        <v>234</v>
      </c>
      <c r="M25" s="55" t="s">
        <v>234</v>
      </c>
      <c r="N25" s="55" t="s">
        <v>236</v>
      </c>
      <c r="O25" s="55" t="s">
        <v>236</v>
      </c>
      <c r="P25" s="55">
        <v>16.98</v>
      </c>
      <c r="Q25" s="55">
        <v>15.51</v>
      </c>
      <c r="R25" s="55">
        <v>16.27</v>
      </c>
      <c r="S25" s="55">
        <v>15.67</v>
      </c>
      <c r="T25" s="55">
        <v>15.25</v>
      </c>
      <c r="U25" s="55">
        <v>14.83</v>
      </c>
      <c r="V25" s="55">
        <v>14.99</v>
      </c>
      <c r="W25" s="55">
        <v>14.49</v>
      </c>
      <c r="X25" s="55">
        <v>13.81</v>
      </c>
      <c r="Y25" s="55">
        <v>13.6</v>
      </c>
      <c r="Z25" s="55">
        <v>13.36</v>
      </c>
      <c r="AA25" s="55">
        <v>13.57</v>
      </c>
      <c r="AB25" s="55">
        <v>13.31</v>
      </c>
      <c r="AC25" s="55">
        <v>14.2</v>
      </c>
      <c r="AD25" s="55">
        <v>14.86</v>
      </c>
      <c r="AE25" s="55">
        <v>14.62</v>
      </c>
      <c r="AF25" s="55">
        <v>15.12</v>
      </c>
    </row>
    <row r="26" spans="2:32" s="8" customFormat="1" x14ac:dyDescent="0.25">
      <c r="B26" s="47">
        <v>0.375</v>
      </c>
      <c r="C26" s="55" t="s">
        <v>234</v>
      </c>
      <c r="D26" s="55" t="s">
        <v>234</v>
      </c>
      <c r="E26" s="55" t="s">
        <v>234</v>
      </c>
      <c r="F26" s="55" t="s">
        <v>234</v>
      </c>
      <c r="G26" s="55" t="s">
        <v>234</v>
      </c>
      <c r="H26" s="55" t="s">
        <v>234</v>
      </c>
      <c r="I26" s="55" t="s">
        <v>234</v>
      </c>
      <c r="J26" s="55" t="s">
        <v>235</v>
      </c>
      <c r="K26" s="55" t="s">
        <v>234</v>
      </c>
      <c r="L26" s="55" t="s">
        <v>234</v>
      </c>
      <c r="M26" s="55" t="s">
        <v>234</v>
      </c>
      <c r="N26" s="55" t="s">
        <v>236</v>
      </c>
      <c r="O26" s="55" t="s">
        <v>236</v>
      </c>
      <c r="P26" s="55">
        <v>16.87</v>
      </c>
      <c r="Q26" s="55">
        <v>15.43</v>
      </c>
      <c r="R26" s="55">
        <v>15.96</v>
      </c>
      <c r="S26" s="55">
        <v>15.14</v>
      </c>
      <c r="T26" s="55">
        <v>14.93</v>
      </c>
      <c r="U26" s="55">
        <v>14.7</v>
      </c>
      <c r="V26" s="55">
        <v>14.75</v>
      </c>
      <c r="W26" s="55">
        <v>14.33</v>
      </c>
      <c r="X26" s="55">
        <v>13.7</v>
      </c>
      <c r="Y26" s="55">
        <v>13.34</v>
      </c>
      <c r="Z26" s="55">
        <v>13.07</v>
      </c>
      <c r="AA26" s="55">
        <v>13.2</v>
      </c>
      <c r="AB26" s="55">
        <v>13.31</v>
      </c>
      <c r="AC26" s="55">
        <v>14.2</v>
      </c>
      <c r="AD26" s="55">
        <v>14.57</v>
      </c>
      <c r="AE26" s="55">
        <v>14.33</v>
      </c>
      <c r="AF26" s="55">
        <v>14.88</v>
      </c>
    </row>
    <row r="27" spans="2:32" s="8" customFormat="1" x14ac:dyDescent="0.25">
      <c r="B27" s="47">
        <v>0.41666666666666669</v>
      </c>
      <c r="C27" s="55" t="s">
        <v>234</v>
      </c>
      <c r="D27" s="55" t="s">
        <v>234</v>
      </c>
      <c r="E27" s="55" t="s">
        <v>234</v>
      </c>
      <c r="F27" s="55" t="s">
        <v>234</v>
      </c>
      <c r="G27" s="55" t="s">
        <v>234</v>
      </c>
      <c r="H27" s="55" t="s">
        <v>234</v>
      </c>
      <c r="I27" s="55" t="s">
        <v>234</v>
      </c>
      <c r="J27" s="55" t="s">
        <v>235</v>
      </c>
      <c r="K27" s="55" t="s">
        <v>234</v>
      </c>
      <c r="L27" s="55" t="s">
        <v>234</v>
      </c>
      <c r="M27" s="55" t="s">
        <v>234</v>
      </c>
      <c r="N27" s="55" t="s">
        <v>236</v>
      </c>
      <c r="O27" s="55" t="s">
        <v>236</v>
      </c>
      <c r="P27" s="55">
        <v>16.98</v>
      </c>
      <c r="Q27" s="55">
        <v>15.33</v>
      </c>
      <c r="R27" s="55">
        <v>15.82</v>
      </c>
      <c r="S27" s="55">
        <v>15.3</v>
      </c>
      <c r="T27" s="55">
        <v>14.99</v>
      </c>
      <c r="U27" s="55">
        <v>14.72</v>
      </c>
      <c r="V27" s="55">
        <v>14.72</v>
      </c>
      <c r="W27" s="55">
        <v>14.1</v>
      </c>
      <c r="X27" s="55">
        <v>13.73</v>
      </c>
      <c r="Y27" s="55">
        <v>13.2</v>
      </c>
      <c r="Z27" s="55">
        <v>13.15</v>
      </c>
      <c r="AA27" s="55">
        <v>13.18</v>
      </c>
      <c r="AB27" s="55">
        <v>13.44</v>
      </c>
      <c r="AC27" s="55">
        <v>14.31</v>
      </c>
      <c r="AD27" s="55">
        <v>14.88</v>
      </c>
      <c r="AE27" s="55">
        <v>14.49</v>
      </c>
      <c r="AF27" s="55">
        <v>14.72</v>
      </c>
    </row>
    <row r="28" spans="2:32" s="8" customFormat="1" x14ac:dyDescent="0.25">
      <c r="B28" s="47">
        <v>0.45833333333333331</v>
      </c>
      <c r="C28" s="55" t="s">
        <v>234</v>
      </c>
      <c r="D28" s="55" t="s">
        <v>234</v>
      </c>
      <c r="E28" s="55" t="s">
        <v>234</v>
      </c>
      <c r="F28" s="55" t="s">
        <v>234</v>
      </c>
      <c r="G28" s="55" t="s">
        <v>234</v>
      </c>
      <c r="H28" s="55" t="s">
        <v>234</v>
      </c>
      <c r="I28" s="55" t="s">
        <v>234</v>
      </c>
      <c r="J28" s="55" t="s">
        <v>235</v>
      </c>
      <c r="K28" s="55" t="s">
        <v>234</v>
      </c>
      <c r="L28" s="55" t="s">
        <v>234</v>
      </c>
      <c r="M28" s="55" t="s">
        <v>234</v>
      </c>
      <c r="N28" s="55" t="s">
        <v>236</v>
      </c>
      <c r="O28" s="55" t="s">
        <v>236</v>
      </c>
      <c r="P28" s="55">
        <v>16.95</v>
      </c>
      <c r="Q28" s="55">
        <v>15.43</v>
      </c>
      <c r="R28" s="55">
        <v>15.93</v>
      </c>
      <c r="S28" s="55">
        <v>15.12</v>
      </c>
      <c r="T28" s="55">
        <v>14.91</v>
      </c>
      <c r="U28" s="55">
        <v>14.62</v>
      </c>
      <c r="V28" s="55">
        <v>15.14</v>
      </c>
      <c r="W28" s="55">
        <v>13.99</v>
      </c>
      <c r="X28" s="55">
        <v>13.99</v>
      </c>
      <c r="Y28" s="55">
        <v>13.6</v>
      </c>
      <c r="Z28" s="55">
        <v>13.31</v>
      </c>
      <c r="AA28" s="55">
        <v>13.26</v>
      </c>
      <c r="AB28" s="55">
        <v>13.94</v>
      </c>
      <c r="AC28" s="55">
        <v>14.62</v>
      </c>
      <c r="AD28" s="55">
        <v>15.25</v>
      </c>
      <c r="AE28" s="55">
        <v>14.62</v>
      </c>
      <c r="AF28" s="55">
        <v>15.09</v>
      </c>
    </row>
    <row r="29" spans="2:32" s="8" customFormat="1" x14ac:dyDescent="0.25">
      <c r="B29" s="47">
        <v>0.5</v>
      </c>
      <c r="C29" s="55" t="s">
        <v>234</v>
      </c>
      <c r="D29" s="55" t="s">
        <v>234</v>
      </c>
      <c r="E29" s="55" t="s">
        <v>234</v>
      </c>
      <c r="F29" s="55" t="s">
        <v>234</v>
      </c>
      <c r="G29" s="55" t="s">
        <v>234</v>
      </c>
      <c r="H29" s="55" t="s">
        <v>234</v>
      </c>
      <c r="I29" s="55" t="s">
        <v>234</v>
      </c>
      <c r="J29" s="55" t="s">
        <v>235</v>
      </c>
      <c r="K29" s="55" t="s">
        <v>234</v>
      </c>
      <c r="L29" s="55" t="s">
        <v>234</v>
      </c>
      <c r="M29" s="55" t="s">
        <v>50</v>
      </c>
      <c r="N29" s="55" t="s">
        <v>236</v>
      </c>
      <c r="O29" s="55">
        <v>16.190000000000001</v>
      </c>
      <c r="P29" s="55">
        <v>17.37</v>
      </c>
      <c r="Q29" s="55">
        <v>15.8</v>
      </c>
      <c r="R29" s="55">
        <v>15.85</v>
      </c>
      <c r="S29" s="55">
        <v>15.33</v>
      </c>
      <c r="T29" s="55">
        <v>15.09</v>
      </c>
      <c r="U29" s="55">
        <v>14.46</v>
      </c>
      <c r="V29" s="55">
        <v>15.07</v>
      </c>
      <c r="W29" s="55">
        <v>14.33</v>
      </c>
      <c r="X29" s="55">
        <v>14.36</v>
      </c>
      <c r="Y29" s="55">
        <v>14.25</v>
      </c>
      <c r="Z29" s="55">
        <v>13.68</v>
      </c>
      <c r="AA29" s="55">
        <v>13.94</v>
      </c>
      <c r="AB29" s="55">
        <v>14.59</v>
      </c>
      <c r="AC29" s="55">
        <v>14.12</v>
      </c>
      <c r="AD29" s="55">
        <v>15.33</v>
      </c>
      <c r="AE29" s="55">
        <v>14.93</v>
      </c>
      <c r="AF29" s="55">
        <v>15.27</v>
      </c>
    </row>
    <row r="30" spans="2:32" s="8" customFormat="1" x14ac:dyDescent="0.25">
      <c r="B30" s="47">
        <v>0.54166666666666663</v>
      </c>
      <c r="C30" s="55" t="s">
        <v>234</v>
      </c>
      <c r="D30" s="55" t="s">
        <v>234</v>
      </c>
      <c r="E30" s="55" t="s">
        <v>234</v>
      </c>
      <c r="F30" s="55" t="s">
        <v>234</v>
      </c>
      <c r="G30" s="55" t="s">
        <v>234</v>
      </c>
      <c r="H30" s="55" t="s">
        <v>234</v>
      </c>
      <c r="I30" s="55" t="s">
        <v>234</v>
      </c>
      <c r="J30" s="55" t="s">
        <v>235</v>
      </c>
      <c r="K30" s="55" t="s">
        <v>234</v>
      </c>
      <c r="L30" s="55" t="s">
        <v>234</v>
      </c>
      <c r="M30" s="55" t="s">
        <v>50</v>
      </c>
      <c r="N30" s="55" t="s">
        <v>236</v>
      </c>
      <c r="O30" s="55">
        <v>16.98</v>
      </c>
      <c r="P30" s="55">
        <v>17.61</v>
      </c>
      <c r="Q30" s="55">
        <v>16.059999999999999</v>
      </c>
      <c r="R30" s="55">
        <v>16.43</v>
      </c>
      <c r="S30" s="55">
        <v>15.54</v>
      </c>
      <c r="T30" s="55">
        <v>15.59</v>
      </c>
      <c r="U30" s="55">
        <v>14.33</v>
      </c>
      <c r="V30" s="55">
        <v>15.2</v>
      </c>
      <c r="W30" s="55">
        <v>14.44</v>
      </c>
      <c r="X30" s="55">
        <v>14.62</v>
      </c>
      <c r="Y30" s="55">
        <v>14.49</v>
      </c>
      <c r="Z30" s="55">
        <v>13.86</v>
      </c>
      <c r="AA30" s="55">
        <v>14.15</v>
      </c>
      <c r="AB30" s="55">
        <v>14.86</v>
      </c>
      <c r="AC30" s="55">
        <v>14.25</v>
      </c>
      <c r="AD30" s="55">
        <v>15.51</v>
      </c>
      <c r="AE30" s="55">
        <v>15.3</v>
      </c>
      <c r="AF30" s="55">
        <v>15.51</v>
      </c>
    </row>
    <row r="31" spans="2:32" s="8" customFormat="1" x14ac:dyDescent="0.25">
      <c r="B31" s="47">
        <v>0.58333333333333337</v>
      </c>
      <c r="C31" s="55" t="s">
        <v>234</v>
      </c>
      <c r="D31" s="55" t="s">
        <v>234</v>
      </c>
      <c r="E31" s="55" t="s">
        <v>234</v>
      </c>
      <c r="F31" s="55" t="s">
        <v>234</v>
      </c>
      <c r="G31" s="55" t="s">
        <v>234</v>
      </c>
      <c r="H31" s="55" t="s">
        <v>234</v>
      </c>
      <c r="I31" s="55" t="s">
        <v>234</v>
      </c>
      <c r="J31" s="55" t="s">
        <v>235</v>
      </c>
      <c r="K31" s="55" t="s">
        <v>234</v>
      </c>
      <c r="L31" s="55" t="s">
        <v>234</v>
      </c>
      <c r="M31" s="55" t="s">
        <v>50</v>
      </c>
      <c r="N31" s="55" t="s">
        <v>236</v>
      </c>
      <c r="O31" s="55">
        <v>17.37</v>
      </c>
      <c r="P31" s="55">
        <v>17.84</v>
      </c>
      <c r="Q31" s="55">
        <v>16.11</v>
      </c>
      <c r="R31" s="55">
        <v>16.559999999999999</v>
      </c>
      <c r="S31" s="55">
        <v>15.41</v>
      </c>
      <c r="T31" s="55">
        <v>15.59</v>
      </c>
      <c r="U31" s="55">
        <v>14.65</v>
      </c>
      <c r="V31" s="55">
        <v>15.33</v>
      </c>
      <c r="W31" s="55">
        <v>14.78</v>
      </c>
      <c r="X31" s="55">
        <v>14.83</v>
      </c>
      <c r="Y31" s="55">
        <v>14.57</v>
      </c>
      <c r="Z31" s="55">
        <v>14.31</v>
      </c>
      <c r="AA31" s="55">
        <v>14.57</v>
      </c>
      <c r="AB31" s="55">
        <v>14.8</v>
      </c>
      <c r="AC31" s="55">
        <v>14.99</v>
      </c>
      <c r="AD31" s="55">
        <v>15.59</v>
      </c>
      <c r="AE31" s="55">
        <v>15.64</v>
      </c>
      <c r="AF31" s="55">
        <v>15.8</v>
      </c>
    </row>
    <row r="32" spans="2:32" s="8" customFormat="1" x14ac:dyDescent="0.25">
      <c r="B32" s="47">
        <v>0.625</v>
      </c>
      <c r="C32" s="55" t="s">
        <v>234</v>
      </c>
      <c r="D32" s="55" t="s">
        <v>234</v>
      </c>
      <c r="E32" s="55" t="s">
        <v>234</v>
      </c>
      <c r="F32" s="55" t="s">
        <v>234</v>
      </c>
      <c r="G32" s="55" t="s">
        <v>234</v>
      </c>
      <c r="H32" s="55" t="s">
        <v>234</v>
      </c>
      <c r="I32" s="55" t="s">
        <v>234</v>
      </c>
      <c r="J32" s="55" t="s">
        <v>235</v>
      </c>
      <c r="K32" s="55" t="s">
        <v>234</v>
      </c>
      <c r="L32" s="55" t="s">
        <v>234</v>
      </c>
      <c r="M32" s="55" t="s">
        <v>50</v>
      </c>
      <c r="N32" s="55" t="s">
        <v>236</v>
      </c>
      <c r="O32" s="55">
        <v>17.61</v>
      </c>
      <c r="P32" s="55">
        <v>18.13</v>
      </c>
      <c r="Q32" s="55">
        <v>16.239999999999998</v>
      </c>
      <c r="R32" s="55">
        <v>16.66</v>
      </c>
      <c r="S32" s="55">
        <v>15.88</v>
      </c>
      <c r="T32" s="55">
        <v>15.75</v>
      </c>
      <c r="U32" s="55">
        <v>14.78</v>
      </c>
      <c r="V32" s="55">
        <v>15.64</v>
      </c>
      <c r="W32" s="55">
        <v>14.62</v>
      </c>
      <c r="X32" s="55">
        <v>14.62</v>
      </c>
      <c r="Y32" s="55">
        <v>14.88</v>
      </c>
      <c r="Z32" s="55">
        <v>14.54</v>
      </c>
      <c r="AA32" s="55">
        <v>15.07</v>
      </c>
      <c r="AB32" s="55">
        <v>15.17</v>
      </c>
      <c r="AC32" s="55">
        <v>14.99</v>
      </c>
      <c r="AD32" s="55" t="s">
        <v>48</v>
      </c>
      <c r="AE32" s="55">
        <v>15.72</v>
      </c>
      <c r="AF32" s="55">
        <v>15.33</v>
      </c>
    </row>
    <row r="33" spans="2:35" s="8" customFormat="1" x14ac:dyDescent="0.25">
      <c r="B33" s="47">
        <v>0.66666666666666663</v>
      </c>
      <c r="C33" s="55" t="s">
        <v>234</v>
      </c>
      <c r="D33" s="55" t="s">
        <v>234</v>
      </c>
      <c r="E33" s="55" t="s">
        <v>234</v>
      </c>
      <c r="F33" s="55" t="s">
        <v>234</v>
      </c>
      <c r="G33" s="55" t="s">
        <v>234</v>
      </c>
      <c r="H33" s="55" t="s">
        <v>234</v>
      </c>
      <c r="I33" s="55" t="s">
        <v>234</v>
      </c>
      <c r="J33" s="55" t="s">
        <v>235</v>
      </c>
      <c r="K33" s="55" t="s">
        <v>234</v>
      </c>
      <c r="L33" s="55" t="s">
        <v>234</v>
      </c>
      <c r="M33" s="55" t="s">
        <v>50</v>
      </c>
      <c r="N33" s="55" t="s">
        <v>236</v>
      </c>
      <c r="O33" s="55">
        <v>18.079999999999998</v>
      </c>
      <c r="P33" s="55">
        <v>17.97</v>
      </c>
      <c r="Q33" s="55">
        <v>16.579999999999998</v>
      </c>
      <c r="R33" s="55">
        <v>16.350000000000001</v>
      </c>
      <c r="S33" s="55">
        <v>15.93</v>
      </c>
      <c r="T33" s="55">
        <v>15.41</v>
      </c>
      <c r="U33" s="55">
        <v>15.14</v>
      </c>
      <c r="V33" s="55">
        <v>15.43</v>
      </c>
      <c r="W33" s="55">
        <v>14.72</v>
      </c>
      <c r="X33" s="55">
        <v>14.57</v>
      </c>
      <c r="Y33" s="55">
        <v>14.99</v>
      </c>
      <c r="Z33" s="55">
        <v>14.67</v>
      </c>
      <c r="AA33" s="55">
        <v>15.14</v>
      </c>
      <c r="AB33" s="55">
        <v>15.04</v>
      </c>
      <c r="AC33" s="55">
        <v>15.04</v>
      </c>
      <c r="AD33" s="55" t="s">
        <v>48</v>
      </c>
      <c r="AE33" s="55">
        <v>15.75</v>
      </c>
      <c r="AF33" s="55">
        <v>15.25</v>
      </c>
    </row>
    <row r="34" spans="2:35" s="8" customFormat="1" x14ac:dyDescent="0.25">
      <c r="B34" s="47">
        <v>0.70833333333333337</v>
      </c>
      <c r="C34" s="55" t="s">
        <v>234</v>
      </c>
      <c r="D34" s="55" t="s">
        <v>234</v>
      </c>
      <c r="E34" s="55" t="s">
        <v>234</v>
      </c>
      <c r="F34" s="55" t="s">
        <v>234</v>
      </c>
      <c r="G34" s="55" t="s">
        <v>234</v>
      </c>
      <c r="H34" s="55" t="s">
        <v>234</v>
      </c>
      <c r="I34" s="55" t="s">
        <v>234</v>
      </c>
      <c r="J34" s="55" t="s">
        <v>234</v>
      </c>
      <c r="K34" s="55" t="s">
        <v>234</v>
      </c>
      <c r="L34" s="55" t="s">
        <v>234</v>
      </c>
      <c r="M34" s="55" t="s">
        <v>50</v>
      </c>
      <c r="N34" s="55" t="s">
        <v>236</v>
      </c>
      <c r="O34" s="55">
        <v>18.260000000000002</v>
      </c>
      <c r="P34" s="55">
        <v>18.079999999999998</v>
      </c>
      <c r="Q34" s="55">
        <v>16.48</v>
      </c>
      <c r="R34" s="55">
        <v>16.399999999999999</v>
      </c>
      <c r="S34" s="55">
        <v>15.93</v>
      </c>
      <c r="T34" s="55">
        <v>15.56</v>
      </c>
      <c r="U34" s="55">
        <v>15.01</v>
      </c>
      <c r="V34" s="55">
        <v>15.41</v>
      </c>
      <c r="W34" s="55">
        <v>14.62</v>
      </c>
      <c r="X34" s="55">
        <v>14.25</v>
      </c>
      <c r="Y34" s="55">
        <v>14.88</v>
      </c>
      <c r="Z34" s="55">
        <v>14.72</v>
      </c>
      <c r="AA34" s="55">
        <v>15.09</v>
      </c>
      <c r="AB34" s="55">
        <v>15.14</v>
      </c>
      <c r="AC34" s="55">
        <v>15.09</v>
      </c>
      <c r="AD34" s="55">
        <v>15.88</v>
      </c>
      <c r="AE34" s="55">
        <v>15.88</v>
      </c>
      <c r="AF34" s="55">
        <v>15.8</v>
      </c>
    </row>
    <row r="35" spans="2:35" s="8" customFormat="1" x14ac:dyDescent="0.25">
      <c r="B35" s="47">
        <v>0.75</v>
      </c>
      <c r="C35" s="55" t="s">
        <v>234</v>
      </c>
      <c r="D35" s="55" t="s">
        <v>234</v>
      </c>
      <c r="E35" s="55" t="s">
        <v>234</v>
      </c>
      <c r="F35" s="55" t="s">
        <v>234</v>
      </c>
      <c r="G35" s="55" t="s">
        <v>234</v>
      </c>
      <c r="H35" s="55" t="s">
        <v>234</v>
      </c>
      <c r="I35" s="55" t="s">
        <v>234</v>
      </c>
      <c r="J35" s="55" t="s">
        <v>234</v>
      </c>
      <c r="K35" s="55" t="s">
        <v>234</v>
      </c>
      <c r="L35" s="55" t="s">
        <v>234</v>
      </c>
      <c r="M35" s="55" t="s">
        <v>50</v>
      </c>
      <c r="N35" s="55" t="s">
        <v>236</v>
      </c>
      <c r="O35" s="55">
        <v>18.239999999999998</v>
      </c>
      <c r="P35" s="55">
        <v>17.84</v>
      </c>
      <c r="Q35" s="55">
        <v>16.72</v>
      </c>
      <c r="R35" s="55">
        <v>16.350000000000001</v>
      </c>
      <c r="S35" s="55">
        <v>15.77</v>
      </c>
      <c r="T35" s="55">
        <v>15.75</v>
      </c>
      <c r="U35" s="55">
        <v>15.25</v>
      </c>
      <c r="V35" s="55">
        <v>15.51</v>
      </c>
      <c r="W35" s="55">
        <v>14.59</v>
      </c>
      <c r="X35" s="55">
        <v>14.41</v>
      </c>
      <c r="Y35" s="55">
        <v>15.2</v>
      </c>
      <c r="Z35" s="55">
        <v>14.72</v>
      </c>
      <c r="AA35" s="55">
        <v>14.93</v>
      </c>
      <c r="AB35" s="55">
        <v>15.07</v>
      </c>
      <c r="AC35" s="55">
        <v>15.33</v>
      </c>
      <c r="AD35" s="55">
        <v>15.85</v>
      </c>
      <c r="AE35" s="55">
        <v>15.98</v>
      </c>
      <c r="AF35" s="55">
        <v>15.67</v>
      </c>
    </row>
    <row r="36" spans="2:35" s="8" customFormat="1" x14ac:dyDescent="0.25">
      <c r="B36" s="47">
        <v>0.79166666666666663</v>
      </c>
      <c r="C36" s="55" t="s">
        <v>234</v>
      </c>
      <c r="D36" s="55" t="s">
        <v>234</v>
      </c>
      <c r="E36" s="55" t="s">
        <v>234</v>
      </c>
      <c r="F36" s="55" t="s">
        <v>234</v>
      </c>
      <c r="G36" s="55" t="s">
        <v>234</v>
      </c>
      <c r="H36" s="55" t="s">
        <v>234</v>
      </c>
      <c r="I36" s="55" t="s">
        <v>234</v>
      </c>
      <c r="J36" s="55" t="s">
        <v>234</v>
      </c>
      <c r="K36" s="55" t="s">
        <v>234</v>
      </c>
      <c r="L36" s="55" t="s">
        <v>234</v>
      </c>
      <c r="M36" s="55" t="s">
        <v>50</v>
      </c>
      <c r="N36" s="55" t="s">
        <v>236</v>
      </c>
      <c r="O36" s="55">
        <v>18.13</v>
      </c>
      <c r="P36" s="55">
        <v>17.66</v>
      </c>
      <c r="Q36" s="55">
        <v>16.79</v>
      </c>
      <c r="R36" s="55">
        <v>16.38</v>
      </c>
      <c r="S36" s="55">
        <v>15.96</v>
      </c>
      <c r="T36" s="55">
        <v>15.64</v>
      </c>
      <c r="U36" s="55">
        <v>14.96</v>
      </c>
      <c r="V36" s="55">
        <v>15.46</v>
      </c>
      <c r="W36" s="55">
        <v>14.7</v>
      </c>
      <c r="X36" s="55">
        <v>14.49</v>
      </c>
      <c r="Y36" s="55">
        <v>14.88</v>
      </c>
      <c r="Z36" s="55">
        <v>14.46</v>
      </c>
      <c r="AA36" s="55">
        <v>14.93</v>
      </c>
      <c r="AB36" s="55">
        <v>14.93</v>
      </c>
      <c r="AC36" s="55">
        <v>15.22</v>
      </c>
      <c r="AD36" s="55">
        <v>16.010000000000002</v>
      </c>
      <c r="AE36" s="55">
        <v>15.88</v>
      </c>
      <c r="AF36" s="55">
        <v>15.85</v>
      </c>
    </row>
    <row r="37" spans="2:35" s="8" customFormat="1" x14ac:dyDescent="0.25">
      <c r="B37" s="47">
        <v>0.83333333333333337</v>
      </c>
      <c r="C37" s="55" t="s">
        <v>234</v>
      </c>
      <c r="D37" s="55" t="s">
        <v>234</v>
      </c>
      <c r="E37" s="55" t="s">
        <v>234</v>
      </c>
      <c r="F37" s="55" t="s">
        <v>234</v>
      </c>
      <c r="G37" s="55" t="s">
        <v>235</v>
      </c>
      <c r="H37" s="55" t="s">
        <v>234</v>
      </c>
      <c r="I37" s="55" t="s">
        <v>234</v>
      </c>
      <c r="J37" s="55" t="s">
        <v>234</v>
      </c>
      <c r="K37" s="55" t="s">
        <v>234</v>
      </c>
      <c r="L37" s="55" t="s">
        <v>234</v>
      </c>
      <c r="M37" s="55" t="s">
        <v>50</v>
      </c>
      <c r="N37" s="55" t="s">
        <v>236</v>
      </c>
      <c r="O37" s="55">
        <v>17.87</v>
      </c>
      <c r="P37" s="55">
        <v>17.239999999999998</v>
      </c>
      <c r="Q37" s="55">
        <v>16.45</v>
      </c>
      <c r="R37" s="55">
        <v>16.399999999999999</v>
      </c>
      <c r="S37" s="55">
        <v>15.77</v>
      </c>
      <c r="T37" s="55">
        <v>15.48</v>
      </c>
      <c r="U37" s="55">
        <v>15.01</v>
      </c>
      <c r="V37" s="55">
        <v>15.07</v>
      </c>
      <c r="W37" s="55">
        <v>14.78</v>
      </c>
      <c r="X37" s="55">
        <v>14.62</v>
      </c>
      <c r="Y37" s="55">
        <v>14.72</v>
      </c>
      <c r="Z37" s="55">
        <v>14.38</v>
      </c>
      <c r="AA37" s="55">
        <v>14.54</v>
      </c>
      <c r="AB37" s="55">
        <v>14.86</v>
      </c>
      <c r="AC37" s="55">
        <v>15.25</v>
      </c>
      <c r="AD37" s="55">
        <v>15.77</v>
      </c>
      <c r="AE37" s="55">
        <v>15.9</v>
      </c>
      <c r="AF37" s="55">
        <v>15.48</v>
      </c>
    </row>
    <row r="38" spans="2:35" s="8" customFormat="1" x14ac:dyDescent="0.25">
      <c r="B38" s="47">
        <v>0.875</v>
      </c>
      <c r="C38" s="55" t="s">
        <v>234</v>
      </c>
      <c r="D38" s="55" t="s">
        <v>234</v>
      </c>
      <c r="E38" s="55" t="s">
        <v>234</v>
      </c>
      <c r="F38" s="55" t="s">
        <v>234</v>
      </c>
      <c r="G38" s="55" t="s">
        <v>235</v>
      </c>
      <c r="H38" s="55" t="s">
        <v>234</v>
      </c>
      <c r="I38" s="55" t="s">
        <v>234</v>
      </c>
      <c r="J38" s="55" t="s">
        <v>234</v>
      </c>
      <c r="K38" s="55" t="s">
        <v>234</v>
      </c>
      <c r="L38" s="55" t="s">
        <v>234</v>
      </c>
      <c r="M38" s="55" t="s">
        <v>236</v>
      </c>
      <c r="N38" s="55" t="s">
        <v>236</v>
      </c>
      <c r="O38" s="55">
        <v>18.100000000000001</v>
      </c>
      <c r="P38" s="55">
        <v>17.079999999999998</v>
      </c>
      <c r="Q38" s="55">
        <v>16.399999999999999</v>
      </c>
      <c r="R38" s="55">
        <v>16.03</v>
      </c>
      <c r="S38" s="55">
        <v>15.85</v>
      </c>
      <c r="T38" s="55">
        <v>15.33</v>
      </c>
      <c r="U38" s="55">
        <v>14.99</v>
      </c>
      <c r="V38" s="55">
        <v>14.88</v>
      </c>
      <c r="W38" s="55">
        <v>14.78</v>
      </c>
      <c r="X38" s="55">
        <v>14.41</v>
      </c>
      <c r="Y38" s="55">
        <v>14.49</v>
      </c>
      <c r="Z38" s="55">
        <v>14.28</v>
      </c>
      <c r="AA38" s="55">
        <v>14.44</v>
      </c>
      <c r="AB38" s="55">
        <v>14.83</v>
      </c>
      <c r="AC38" s="55">
        <v>14.91</v>
      </c>
      <c r="AD38" s="55">
        <v>15.67</v>
      </c>
      <c r="AE38" s="55">
        <v>15.51</v>
      </c>
      <c r="AF38" s="55">
        <v>15.62</v>
      </c>
    </row>
    <row r="39" spans="2:35" s="8" customFormat="1" x14ac:dyDescent="0.25">
      <c r="B39" s="47">
        <v>0.91666666666666663</v>
      </c>
      <c r="C39" s="55" t="s">
        <v>234</v>
      </c>
      <c r="D39" s="55" t="s">
        <v>234</v>
      </c>
      <c r="E39" s="55" t="s">
        <v>234</v>
      </c>
      <c r="F39" s="55" t="s">
        <v>234</v>
      </c>
      <c r="G39" s="55" t="s">
        <v>235</v>
      </c>
      <c r="H39" s="55" t="s">
        <v>234</v>
      </c>
      <c r="I39" s="55" t="s">
        <v>234</v>
      </c>
      <c r="J39" s="55" t="s">
        <v>234</v>
      </c>
      <c r="K39" s="55" t="s">
        <v>234</v>
      </c>
      <c r="L39" s="55" t="s">
        <v>234</v>
      </c>
      <c r="M39" s="55" t="s">
        <v>236</v>
      </c>
      <c r="N39" s="55" t="s">
        <v>236</v>
      </c>
      <c r="O39" s="55">
        <v>17.5</v>
      </c>
      <c r="P39" s="55">
        <v>16.72</v>
      </c>
      <c r="Q39" s="55">
        <v>16.45</v>
      </c>
      <c r="R39" s="55">
        <v>15.98</v>
      </c>
      <c r="S39" s="55">
        <v>15.41</v>
      </c>
      <c r="T39" s="55">
        <v>15.12</v>
      </c>
      <c r="U39" s="55">
        <v>14.8</v>
      </c>
      <c r="V39" s="55">
        <v>14.8</v>
      </c>
      <c r="W39" s="55">
        <v>14.57</v>
      </c>
      <c r="X39" s="55">
        <v>14.51</v>
      </c>
      <c r="Y39" s="55" t="s">
        <v>235</v>
      </c>
      <c r="Z39" s="55">
        <v>14.04</v>
      </c>
      <c r="AA39" s="55">
        <v>14.2</v>
      </c>
      <c r="AB39" s="55">
        <v>14.8</v>
      </c>
      <c r="AC39" s="55">
        <v>14.8</v>
      </c>
      <c r="AD39" s="55">
        <v>15.33</v>
      </c>
      <c r="AE39" s="55">
        <v>15.43</v>
      </c>
      <c r="AF39" s="55">
        <v>15.12</v>
      </c>
    </row>
    <row r="40" spans="2:35" s="8" customFormat="1" x14ac:dyDescent="0.25">
      <c r="B40" s="47">
        <v>0.95833333333333337</v>
      </c>
      <c r="C40" s="55" t="s">
        <v>234</v>
      </c>
      <c r="D40" s="55" t="s">
        <v>234</v>
      </c>
      <c r="E40" s="55" t="s">
        <v>234</v>
      </c>
      <c r="F40" s="55" t="s">
        <v>234</v>
      </c>
      <c r="G40" s="55" t="s">
        <v>234</v>
      </c>
      <c r="H40" s="55" t="s">
        <v>234</v>
      </c>
      <c r="I40" s="55" t="s">
        <v>234</v>
      </c>
      <c r="J40" s="55" t="s">
        <v>234</v>
      </c>
      <c r="K40" s="55" t="s">
        <v>234</v>
      </c>
      <c r="L40" s="55" t="s">
        <v>234</v>
      </c>
      <c r="M40" s="55" t="s">
        <v>236</v>
      </c>
      <c r="N40" s="55" t="s">
        <v>236</v>
      </c>
      <c r="O40" s="55">
        <v>17.71</v>
      </c>
      <c r="P40" s="55">
        <v>16.66</v>
      </c>
      <c r="Q40" s="55">
        <v>16.3</v>
      </c>
      <c r="R40" s="55">
        <v>16.170000000000002</v>
      </c>
      <c r="S40" s="55">
        <v>15.17</v>
      </c>
      <c r="T40" s="55">
        <v>14.96</v>
      </c>
      <c r="U40" s="55">
        <v>14.86</v>
      </c>
      <c r="V40" s="55">
        <v>14.93</v>
      </c>
      <c r="W40" s="55">
        <v>14.38</v>
      </c>
      <c r="X40" s="55">
        <v>14.31</v>
      </c>
      <c r="Y40" s="55" t="s">
        <v>235</v>
      </c>
      <c r="Z40" s="55">
        <v>13.94</v>
      </c>
      <c r="AA40" s="55">
        <v>14.2</v>
      </c>
      <c r="AB40" s="55">
        <v>14.8</v>
      </c>
      <c r="AC40" s="55">
        <v>14.7</v>
      </c>
      <c r="AD40" s="55">
        <v>15.25</v>
      </c>
      <c r="AE40" s="55">
        <v>15.48</v>
      </c>
      <c r="AF40" s="55">
        <v>15.01</v>
      </c>
    </row>
    <row r="41" spans="2:35" s="9" customFormat="1" ht="33" customHeight="1" x14ac:dyDescent="0.3">
      <c r="B41" s="48" t="s">
        <v>46</v>
      </c>
      <c r="C41" s="229" t="s">
        <v>234</v>
      </c>
      <c r="D41" s="229" t="s">
        <v>234</v>
      </c>
      <c r="E41" s="229" t="s">
        <v>234</v>
      </c>
      <c r="F41" s="229" t="s">
        <v>234</v>
      </c>
      <c r="G41" s="229" t="s">
        <v>234</v>
      </c>
      <c r="H41" s="229" t="s">
        <v>234</v>
      </c>
      <c r="I41" s="229" t="s">
        <v>234</v>
      </c>
      <c r="J41" s="229" t="s">
        <v>234</v>
      </c>
      <c r="K41" s="229" t="s">
        <v>234</v>
      </c>
      <c r="L41" s="229" t="s">
        <v>234</v>
      </c>
      <c r="M41" s="229" t="s">
        <v>234</v>
      </c>
      <c r="N41" s="229" t="s">
        <v>234</v>
      </c>
      <c r="O41" s="229" t="s">
        <v>48</v>
      </c>
      <c r="P41" s="229">
        <v>17.3</v>
      </c>
      <c r="Q41" s="229">
        <v>16.100000000000001</v>
      </c>
      <c r="R41" s="229">
        <v>16.2</v>
      </c>
      <c r="S41" s="229">
        <v>15.5</v>
      </c>
      <c r="T41" s="229">
        <v>15.2</v>
      </c>
      <c r="U41" s="229">
        <v>14.8</v>
      </c>
      <c r="V41" s="229">
        <v>15.1</v>
      </c>
      <c r="W41" s="229">
        <v>14.5</v>
      </c>
      <c r="X41" s="229">
        <v>14.2</v>
      </c>
      <c r="Y41" s="229">
        <v>14.2</v>
      </c>
      <c r="Z41" s="229">
        <v>13.9</v>
      </c>
      <c r="AA41" s="229">
        <v>14.1</v>
      </c>
      <c r="AB41" s="229">
        <v>14.2</v>
      </c>
      <c r="AC41" s="229">
        <v>14.5</v>
      </c>
      <c r="AD41" s="229">
        <v>15.1</v>
      </c>
      <c r="AE41" s="229">
        <v>15.1</v>
      </c>
      <c r="AF41" s="229">
        <v>15.3</v>
      </c>
      <c r="AG41" s="53"/>
      <c r="AH41" s="53"/>
      <c r="AI41" s="53"/>
    </row>
    <row r="42" spans="2:35" s="9" customFormat="1" ht="27" customHeight="1" x14ac:dyDescent="0.3">
      <c r="B42" s="48" t="s">
        <v>232</v>
      </c>
      <c r="C42" s="235" t="s">
        <v>233</v>
      </c>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row>
    <row r="43" spans="2:35" s="54" customFormat="1" ht="12" customHeight="1" x14ac:dyDescent="0.3">
      <c r="B43" s="227" t="s">
        <v>238</v>
      </c>
    </row>
    <row r="44" spans="2:35" s="54" customFormat="1" ht="12" customHeight="1" x14ac:dyDescent="0.3">
      <c r="B44" s="228" t="s">
        <v>239</v>
      </c>
    </row>
    <row r="45" spans="2:35" ht="12" customHeight="1" x14ac:dyDescent="0.3">
      <c r="B45" s="227" t="s">
        <v>240</v>
      </c>
    </row>
    <row r="46" spans="2:35" x14ac:dyDescent="0.3">
      <c r="B46" s="234" t="s">
        <v>237</v>
      </c>
    </row>
    <row r="47" spans="2:35" ht="14.4" x14ac:dyDescent="0.3">
      <c r="B47" s="234" t="s">
        <v>241</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row>
    <row r="50" spans="2:32" x14ac:dyDescent="0.3">
      <c r="B50"/>
      <c r="C50"/>
      <c r="D50"/>
      <c r="E50"/>
      <c r="F50"/>
      <c r="G50"/>
      <c r="H50"/>
      <c r="I50"/>
      <c r="J50"/>
      <c r="K50"/>
      <c r="L50"/>
      <c r="M50"/>
      <c r="N50"/>
      <c r="O50"/>
      <c r="P50"/>
      <c r="Q50"/>
      <c r="R50"/>
      <c r="S50"/>
      <c r="T50"/>
      <c r="U50"/>
      <c r="V50"/>
      <c r="W50"/>
      <c r="X50"/>
      <c r="Y50"/>
      <c r="Z50"/>
      <c r="AA50"/>
      <c r="AB50"/>
      <c r="AC50"/>
      <c r="AD50"/>
      <c r="AE50"/>
      <c r="AF50"/>
    </row>
    <row r="51" spans="2:32" x14ac:dyDescent="0.3">
      <c r="B51"/>
      <c r="C51"/>
      <c r="D51"/>
      <c r="E51"/>
      <c r="F51"/>
      <c r="G51"/>
      <c r="H51"/>
      <c r="I51"/>
      <c r="J51"/>
      <c r="K51"/>
      <c r="L51"/>
      <c r="M51"/>
      <c r="N51"/>
      <c r="O51"/>
      <c r="P51"/>
      <c r="Q51"/>
      <c r="R51"/>
      <c r="S51"/>
      <c r="T51"/>
      <c r="U51"/>
      <c r="V51"/>
      <c r="W51"/>
      <c r="X51"/>
      <c r="Y51"/>
      <c r="Z51"/>
      <c r="AA51"/>
      <c r="AB51"/>
      <c r="AC51"/>
      <c r="AD51"/>
      <c r="AE51"/>
      <c r="AF51"/>
    </row>
    <row r="52" spans="2:32" x14ac:dyDescent="0.3">
      <c r="B52"/>
      <c r="C52"/>
      <c r="D52" s="233"/>
      <c r="E52" s="233"/>
      <c r="F52" s="233"/>
      <c r="G52" s="233"/>
      <c r="H52" s="233"/>
      <c r="I52" s="233"/>
      <c r="J52" s="233"/>
      <c r="K52" s="233"/>
      <c r="L52" s="233"/>
      <c r="M52" s="233"/>
      <c r="N52" s="233"/>
      <c r="O52" s="233"/>
      <c r="P52" s="233"/>
      <c r="Q52" s="233"/>
      <c r="R52" s="233"/>
      <c r="S52" s="233"/>
      <c r="T52" s="233"/>
      <c r="U52"/>
      <c r="V52"/>
      <c r="W52"/>
      <c r="X52"/>
      <c r="Y52"/>
      <c r="Z52"/>
      <c r="AA52"/>
      <c r="AB52"/>
      <c r="AC52"/>
      <c r="AD52"/>
      <c r="AE52"/>
      <c r="AF52"/>
    </row>
    <row r="53" spans="2:32" x14ac:dyDescent="0.3">
      <c r="B53"/>
      <c r="C53"/>
      <c r="D53"/>
      <c r="E53"/>
      <c r="F53"/>
      <c r="G53"/>
      <c r="H53"/>
      <c r="I53"/>
      <c r="J53"/>
      <c r="K53"/>
      <c r="L53"/>
      <c r="M53"/>
      <c r="N53"/>
      <c r="O53"/>
      <c r="P53"/>
      <c r="Q53"/>
      <c r="R53"/>
      <c r="S53"/>
      <c r="T53"/>
      <c r="U53"/>
      <c r="V53"/>
      <c r="W53"/>
      <c r="X53"/>
      <c r="Y53"/>
      <c r="Z53"/>
      <c r="AA53"/>
      <c r="AB53"/>
      <c r="AC53"/>
      <c r="AD53"/>
      <c r="AE53"/>
      <c r="AF53"/>
    </row>
  </sheetData>
  <mergeCells count="6">
    <mergeCell ref="C42:AF42"/>
    <mergeCell ref="B2:E4"/>
    <mergeCell ref="F2:AF4"/>
    <mergeCell ref="B10:AF10"/>
    <mergeCell ref="B6:C6"/>
    <mergeCell ref="V14:W14"/>
  </mergeCells>
  <conditionalFormatting sqref="D52:T52">
    <cfRule type="cellIs" dxfId="0" priority="1" operator="greaterThanOrEqual">
      <formula>250</formula>
    </cfRule>
  </conditionalFormatting>
  <printOptions horizontalCentered="1"/>
  <pageMargins left="0" right="0"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60"/>
  <sheetViews>
    <sheetView showGridLines="0" view="pageBreakPreview" zoomScale="80" zoomScaleNormal="80" zoomScaleSheetLayoutView="80" workbookViewId="0">
      <selection activeCell="D6" sqref="D6:I6"/>
    </sheetView>
  </sheetViews>
  <sheetFormatPr baseColWidth="10" defaultColWidth="11.5546875" defaultRowHeight="12" x14ac:dyDescent="0.25"/>
  <cols>
    <col min="1" max="1" width="4.109375" style="217" bestFit="1" customWidth="1"/>
    <col min="2" max="2" width="2.109375" style="13" customWidth="1"/>
    <col min="3" max="3" width="25.6640625" style="14" customWidth="1"/>
    <col min="4" max="4" width="14.33203125" style="15" customWidth="1"/>
    <col min="5" max="5" width="13.5546875" style="15" bestFit="1" customWidth="1"/>
    <col min="6" max="6" width="13.5546875" style="15" customWidth="1"/>
    <col min="7" max="7" width="10.6640625" style="15" customWidth="1"/>
    <col min="8" max="8" width="13.33203125" style="16" customWidth="1"/>
    <col min="9" max="9" width="12.109375" style="16" customWidth="1"/>
    <col min="10" max="10" width="3.109375" style="17" customWidth="1"/>
    <col min="11" max="16384" width="11.5546875" style="18"/>
  </cols>
  <sheetData>
    <row r="1" spans="1:10" ht="19.649999999999999" customHeight="1" x14ac:dyDescent="0.25"/>
    <row r="2" spans="1:10" ht="16.5" customHeight="1" x14ac:dyDescent="0.25">
      <c r="C2" s="253"/>
      <c r="D2" s="242" t="s">
        <v>242</v>
      </c>
      <c r="E2" s="243"/>
      <c r="F2" s="243"/>
      <c r="G2" s="243"/>
      <c r="H2" s="243"/>
      <c r="I2" s="244"/>
      <c r="J2" s="19"/>
    </row>
    <row r="3" spans="1:10" ht="15" customHeight="1" x14ac:dyDescent="0.25">
      <c r="C3" s="254"/>
      <c r="D3" s="245"/>
      <c r="E3" s="246"/>
      <c r="F3" s="246"/>
      <c r="G3" s="246"/>
      <c r="H3" s="246"/>
      <c r="I3" s="247"/>
      <c r="J3" s="19"/>
    </row>
    <row r="4" spans="1:10" ht="15" customHeight="1" x14ac:dyDescent="0.25">
      <c r="C4" s="255"/>
      <c r="D4" s="248"/>
      <c r="E4" s="249"/>
      <c r="F4" s="249"/>
      <c r="G4" s="249"/>
      <c r="H4" s="249"/>
      <c r="I4" s="250"/>
      <c r="J4" s="19"/>
    </row>
    <row r="5" spans="1:10" ht="11.25" customHeight="1" x14ac:dyDescent="0.3">
      <c r="C5" s="20"/>
      <c r="D5" s="20"/>
      <c r="E5" s="20"/>
      <c r="F5" s="20"/>
      <c r="G5" s="20"/>
      <c r="H5" s="20"/>
      <c r="I5" s="20"/>
      <c r="J5" s="21"/>
    </row>
    <row r="6" spans="1:10" s="25" customFormat="1" ht="30" customHeight="1" x14ac:dyDescent="0.25">
      <c r="A6" s="218"/>
      <c r="B6" s="22"/>
      <c r="C6" s="23" t="s">
        <v>35</v>
      </c>
      <c r="D6" s="252" t="str">
        <f>+'4.1'!F6</f>
        <v>Evaluación ambiental de seguimiento de la calidad del aire en el área de influencia de la Refinería Talara, ubicada en el distrito de Pariñas, provincia de Talara, departamento de Piura, durante el 2020</v>
      </c>
      <c r="E6" s="252"/>
      <c r="F6" s="252"/>
      <c r="G6" s="252"/>
      <c r="H6" s="252"/>
      <c r="I6" s="252"/>
      <c r="J6" s="24"/>
    </row>
    <row r="7" spans="1:10" s="25" customFormat="1" ht="6.75" customHeight="1" x14ac:dyDescent="0.3">
      <c r="A7" s="218"/>
      <c r="B7" s="22"/>
      <c r="C7" s="20"/>
      <c r="D7" s="20"/>
      <c r="E7" s="20"/>
      <c r="F7" s="20"/>
      <c r="G7" s="20"/>
      <c r="H7" s="20"/>
      <c r="I7" s="20"/>
      <c r="J7" s="21"/>
    </row>
    <row r="8" spans="1:10" s="25" customFormat="1" ht="36.6" customHeight="1" x14ac:dyDescent="0.25">
      <c r="A8" s="218"/>
      <c r="B8" s="22"/>
      <c r="C8" s="7" t="s">
        <v>38</v>
      </c>
      <c r="D8" s="11" t="str">
        <f>+'4.1'!F8</f>
        <v>CA-TA-01</v>
      </c>
      <c r="E8" s="3"/>
      <c r="F8" s="23" t="s">
        <v>47</v>
      </c>
      <c r="G8" s="51"/>
      <c r="H8" s="232" t="str">
        <f>+'4.1'!V8</f>
        <v>0001-09-2020-414, 0001-10-2020-414, 0001-11-2020-414</v>
      </c>
      <c r="I8" s="3"/>
      <c r="J8" s="26"/>
    </row>
    <row r="9" spans="1:10" s="25" customFormat="1" ht="8.25" customHeight="1" x14ac:dyDescent="0.3">
      <c r="A9" s="218"/>
      <c r="B9" s="22"/>
      <c r="C9" s="20"/>
      <c r="D9" s="20"/>
      <c r="E9" s="20"/>
      <c r="F9" s="20"/>
      <c r="G9" s="20"/>
      <c r="H9" s="20"/>
      <c r="I9" s="20"/>
      <c r="J9" s="21"/>
    </row>
    <row r="10" spans="1:10" s="25" customFormat="1" ht="15.75" customHeight="1" x14ac:dyDescent="0.25">
      <c r="A10" s="218"/>
      <c r="B10" s="22"/>
      <c r="C10" s="251" t="s">
        <v>36</v>
      </c>
      <c r="D10" s="251"/>
      <c r="E10" s="251"/>
      <c r="F10" s="251"/>
      <c r="G10" s="251"/>
      <c r="H10" s="251"/>
      <c r="I10" s="251"/>
      <c r="J10" s="36"/>
    </row>
    <row r="11" spans="1:10" s="25" customFormat="1" ht="8.25" customHeight="1" x14ac:dyDescent="0.3">
      <c r="A11" s="218"/>
      <c r="B11" s="22"/>
      <c r="C11" s="20"/>
      <c r="D11" s="20"/>
      <c r="E11" s="20"/>
      <c r="F11" s="20"/>
      <c r="G11" s="20"/>
      <c r="H11" s="20"/>
      <c r="I11" s="20"/>
      <c r="J11" s="21"/>
    </row>
    <row r="12" spans="1:10" ht="15.75" customHeight="1" x14ac:dyDescent="0.25">
      <c r="C12" s="7" t="s">
        <v>3</v>
      </c>
      <c r="D12" s="3" t="s">
        <v>44</v>
      </c>
      <c r="E12" s="3"/>
      <c r="F12" s="3"/>
      <c r="G12" s="23" t="s">
        <v>0</v>
      </c>
      <c r="H12" s="37" t="s">
        <v>45</v>
      </c>
      <c r="I12" s="27"/>
      <c r="J12" s="28"/>
    </row>
    <row r="13" spans="1:10" ht="7.5" customHeight="1" x14ac:dyDescent="0.3">
      <c r="C13" s="20"/>
      <c r="D13" s="20"/>
      <c r="E13" s="20"/>
      <c r="F13" s="20"/>
      <c r="G13" s="20"/>
      <c r="H13" s="20"/>
      <c r="I13" s="20"/>
      <c r="J13" s="21"/>
    </row>
    <row r="14" spans="1:10" s="30" customFormat="1" ht="15.75" customHeight="1" x14ac:dyDescent="0.25">
      <c r="A14" s="217"/>
      <c r="B14" s="29"/>
      <c r="C14" s="23" t="s">
        <v>1</v>
      </c>
      <c r="D14" s="3" t="s">
        <v>231</v>
      </c>
      <c r="E14" s="3"/>
      <c r="F14" s="3"/>
      <c r="G14" s="23" t="s">
        <v>2</v>
      </c>
      <c r="H14" s="50">
        <v>30823</v>
      </c>
      <c r="I14" s="3"/>
      <c r="J14" s="26"/>
    </row>
    <row r="15" spans="1:10" ht="11.25" customHeight="1" x14ac:dyDescent="0.3">
      <c r="C15" s="20"/>
      <c r="D15" s="20"/>
      <c r="E15" s="20"/>
      <c r="F15" s="20"/>
      <c r="G15" s="20"/>
      <c r="H15" s="20"/>
      <c r="I15" s="20"/>
      <c r="J15" s="21"/>
    </row>
    <row r="16" spans="1:10" ht="30.6" x14ac:dyDescent="0.25">
      <c r="C16" s="52" t="s">
        <v>39</v>
      </c>
      <c r="D16" s="52" t="s">
        <v>33</v>
      </c>
      <c r="E16" s="52" t="s">
        <v>40</v>
      </c>
      <c r="F16" s="52" t="s">
        <v>34</v>
      </c>
      <c r="G16" s="52" t="s">
        <v>31</v>
      </c>
      <c r="H16" s="52" t="s">
        <v>32</v>
      </c>
      <c r="I16" s="52" t="s">
        <v>41</v>
      </c>
      <c r="J16" s="31"/>
    </row>
    <row r="17" spans="1:29" x14ac:dyDescent="0.25">
      <c r="A17" s="241">
        <v>1</v>
      </c>
      <c r="B17" s="29"/>
      <c r="C17" s="32">
        <v>44136</v>
      </c>
      <c r="D17" s="33">
        <v>752.5</v>
      </c>
      <c r="E17" s="33">
        <v>0</v>
      </c>
      <c r="F17" s="33">
        <v>17.8</v>
      </c>
      <c r="G17" s="33">
        <v>81.400000000000006</v>
      </c>
      <c r="H17" s="33">
        <v>1.4</v>
      </c>
      <c r="I17" s="33">
        <v>171.2</v>
      </c>
    </row>
    <row r="18" spans="1:29" x14ac:dyDescent="0.25">
      <c r="A18" s="241"/>
      <c r="B18" s="29"/>
      <c r="C18" s="32">
        <v>44136.041666666672</v>
      </c>
      <c r="D18" s="33">
        <v>752.5</v>
      </c>
      <c r="E18" s="33">
        <v>0</v>
      </c>
      <c r="F18" s="33">
        <v>17.7</v>
      </c>
      <c r="G18" s="33">
        <v>82.3</v>
      </c>
      <c r="H18" s="33">
        <v>1.4</v>
      </c>
      <c r="I18" s="33">
        <v>166</v>
      </c>
    </row>
    <row r="19" spans="1:29" x14ac:dyDescent="0.25">
      <c r="A19" s="241"/>
      <c r="B19" s="29"/>
      <c r="C19" s="32">
        <v>44136.083333333328</v>
      </c>
      <c r="D19" s="33">
        <v>752.5</v>
      </c>
      <c r="E19" s="33">
        <v>0</v>
      </c>
      <c r="F19" s="33">
        <v>17.5</v>
      </c>
      <c r="G19" s="33">
        <v>82.9</v>
      </c>
      <c r="H19" s="33">
        <v>1.8</v>
      </c>
      <c r="I19" s="33">
        <v>147.1</v>
      </c>
    </row>
    <row r="20" spans="1:29" x14ac:dyDescent="0.25">
      <c r="A20" s="241"/>
      <c r="B20" s="29"/>
      <c r="C20" s="32">
        <v>44136.125</v>
      </c>
      <c r="D20" s="33">
        <v>752.5</v>
      </c>
      <c r="E20" s="33">
        <v>0</v>
      </c>
      <c r="F20" s="33">
        <v>17.399999999999999</v>
      </c>
      <c r="G20" s="33">
        <v>83.1</v>
      </c>
      <c r="H20" s="33">
        <v>1.9</v>
      </c>
      <c r="I20" s="33">
        <v>163.80000000000001</v>
      </c>
    </row>
    <row r="21" spans="1:29" x14ac:dyDescent="0.25">
      <c r="A21" s="241"/>
      <c r="B21" s="29"/>
      <c r="C21" s="32">
        <v>44136.166666666672</v>
      </c>
      <c r="D21" s="33">
        <v>752.5</v>
      </c>
      <c r="E21" s="33">
        <v>0</v>
      </c>
      <c r="F21" s="33">
        <v>17.399999999999999</v>
      </c>
      <c r="G21" s="33">
        <v>83.2</v>
      </c>
      <c r="H21" s="33">
        <v>2.1</v>
      </c>
      <c r="I21" s="33">
        <v>146.5</v>
      </c>
    </row>
    <row r="22" spans="1:29" x14ac:dyDescent="0.25">
      <c r="A22" s="241"/>
      <c r="B22" s="29"/>
      <c r="C22" s="32">
        <v>44136.208333333328</v>
      </c>
      <c r="D22" s="33">
        <v>752.5</v>
      </c>
      <c r="E22" s="33">
        <v>0</v>
      </c>
      <c r="F22" s="33">
        <v>17.3</v>
      </c>
      <c r="G22" s="33">
        <v>83.4</v>
      </c>
      <c r="H22" s="33">
        <v>2</v>
      </c>
      <c r="I22" s="33">
        <v>151.19999999999999</v>
      </c>
    </row>
    <row r="23" spans="1:29" x14ac:dyDescent="0.25">
      <c r="A23" s="241"/>
      <c r="B23" s="29"/>
      <c r="C23" s="32">
        <v>44136.25</v>
      </c>
      <c r="D23" s="33">
        <v>752.5</v>
      </c>
      <c r="E23" s="33">
        <v>0</v>
      </c>
      <c r="F23" s="33">
        <v>17.399999999999999</v>
      </c>
      <c r="G23" s="33">
        <v>83</v>
      </c>
      <c r="H23" s="33">
        <v>1.6</v>
      </c>
      <c r="I23" s="33">
        <v>164.2</v>
      </c>
    </row>
    <row r="24" spans="1:29" x14ac:dyDescent="0.25">
      <c r="A24" s="241"/>
      <c r="B24" s="29"/>
      <c r="C24" s="32">
        <v>44136.291666666672</v>
      </c>
      <c r="D24" s="33">
        <v>752.5</v>
      </c>
      <c r="E24" s="33">
        <v>0</v>
      </c>
      <c r="F24" s="33">
        <v>18.7</v>
      </c>
      <c r="G24" s="33">
        <v>78.8</v>
      </c>
      <c r="H24" s="33">
        <v>1.9</v>
      </c>
      <c r="I24" s="33">
        <v>152.30000000000001</v>
      </c>
    </row>
    <row r="25" spans="1:29" x14ac:dyDescent="0.25">
      <c r="A25" s="241"/>
      <c r="B25" s="29"/>
      <c r="C25" s="32">
        <v>44136.333333333328</v>
      </c>
      <c r="D25" s="33">
        <v>752.6</v>
      </c>
      <c r="E25" s="33">
        <v>0</v>
      </c>
      <c r="F25" s="33">
        <v>20.7</v>
      </c>
      <c r="G25" s="33">
        <v>71.3</v>
      </c>
      <c r="H25" s="33">
        <v>1.6</v>
      </c>
      <c r="I25" s="33">
        <v>164.1</v>
      </c>
    </row>
    <row r="26" spans="1:29" x14ac:dyDescent="0.25">
      <c r="A26" s="241"/>
      <c r="B26" s="29"/>
      <c r="C26" s="32">
        <v>44136.375</v>
      </c>
      <c r="D26" s="33">
        <v>752.6</v>
      </c>
      <c r="E26" s="33">
        <v>0</v>
      </c>
      <c r="F26" s="33">
        <v>22.7</v>
      </c>
      <c r="G26" s="33">
        <v>63.5</v>
      </c>
      <c r="H26" s="33">
        <v>1.2</v>
      </c>
      <c r="I26" s="33">
        <v>179</v>
      </c>
    </row>
    <row r="27" spans="1:29" x14ac:dyDescent="0.25">
      <c r="A27" s="241"/>
      <c r="B27" s="29"/>
      <c r="C27" s="32">
        <v>44136.416666666672</v>
      </c>
      <c r="D27" s="33">
        <v>752.6</v>
      </c>
      <c r="E27" s="33">
        <v>0</v>
      </c>
      <c r="F27" s="33">
        <v>24.2</v>
      </c>
      <c r="G27" s="33">
        <v>57.9</v>
      </c>
      <c r="H27" s="33">
        <v>1.6</v>
      </c>
      <c r="I27" s="33">
        <v>217.4</v>
      </c>
    </row>
    <row r="28" spans="1:29" x14ac:dyDescent="0.25">
      <c r="A28" s="241"/>
      <c r="B28" s="29"/>
      <c r="C28" s="32">
        <v>44136.458333333328</v>
      </c>
      <c r="D28" s="33">
        <v>752.6</v>
      </c>
      <c r="E28" s="33">
        <v>0</v>
      </c>
      <c r="F28" s="33">
        <v>25.2</v>
      </c>
      <c r="G28" s="33">
        <v>55.3</v>
      </c>
      <c r="H28" s="33">
        <v>2.1</v>
      </c>
      <c r="I28" s="33">
        <v>218</v>
      </c>
    </row>
    <row r="29" spans="1:29" x14ac:dyDescent="0.25">
      <c r="A29" s="241"/>
      <c r="B29" s="29"/>
      <c r="C29" s="32">
        <v>44136.5</v>
      </c>
      <c r="D29" s="33">
        <v>752.6</v>
      </c>
      <c r="E29" s="33">
        <v>0</v>
      </c>
      <c r="F29" s="33">
        <v>23.9</v>
      </c>
      <c r="G29" s="33">
        <v>60.7</v>
      </c>
      <c r="H29" s="33">
        <v>2.5</v>
      </c>
      <c r="I29" s="33">
        <v>236.2</v>
      </c>
    </row>
    <row r="30" spans="1:29" x14ac:dyDescent="0.25">
      <c r="A30" s="241"/>
      <c r="B30" s="29"/>
      <c r="C30" s="32">
        <v>44136.541666666672</v>
      </c>
      <c r="D30" s="33">
        <v>752.6</v>
      </c>
      <c r="E30" s="33">
        <v>0</v>
      </c>
      <c r="F30" s="33">
        <v>23.3</v>
      </c>
      <c r="G30" s="33">
        <v>61.3</v>
      </c>
      <c r="H30" s="33">
        <v>2.8</v>
      </c>
      <c r="I30" s="33">
        <v>224.6</v>
      </c>
    </row>
    <row r="31" spans="1:29" ht="14.4" x14ac:dyDescent="0.3">
      <c r="A31" s="241"/>
      <c r="B31" s="29"/>
      <c r="C31" s="32">
        <v>44136.583333333328</v>
      </c>
      <c r="D31" s="33">
        <v>752.6</v>
      </c>
      <c r="E31" s="33">
        <v>0</v>
      </c>
      <c r="F31" s="33">
        <v>22.2</v>
      </c>
      <c r="G31" s="33">
        <v>66.599999999999994</v>
      </c>
      <c r="H31" s="33">
        <v>2.7</v>
      </c>
      <c r="I31" s="33">
        <v>232.3</v>
      </c>
      <c r="K31" s="10"/>
      <c r="L31" s="10"/>
      <c r="M31" s="10"/>
      <c r="N31" s="10"/>
      <c r="O31" s="10"/>
      <c r="P31" s="10"/>
      <c r="Q31" s="10"/>
      <c r="R31" s="10"/>
      <c r="S31" s="10"/>
      <c r="T31" s="10"/>
      <c r="U31" s="10"/>
      <c r="V31" s="10"/>
      <c r="W31" s="10"/>
      <c r="X31" s="10"/>
      <c r="Y31" s="10"/>
      <c r="Z31" s="10"/>
      <c r="AA31" s="10"/>
      <c r="AB31" s="10"/>
      <c r="AC31" s="10"/>
    </row>
    <row r="32" spans="1:29" ht="13.8" x14ac:dyDescent="0.3">
      <c r="A32" s="241"/>
      <c r="B32" s="29"/>
      <c r="C32" s="32">
        <v>44136.625</v>
      </c>
      <c r="D32" s="33">
        <v>752.6</v>
      </c>
      <c r="E32" s="33">
        <v>0</v>
      </c>
      <c r="F32" s="33">
        <v>21.4</v>
      </c>
      <c r="G32" s="33">
        <v>68.2</v>
      </c>
      <c r="H32" s="33">
        <v>2.7</v>
      </c>
      <c r="I32" s="33">
        <v>220.3</v>
      </c>
      <c r="K32" s="4"/>
      <c r="L32" s="4"/>
      <c r="M32" s="4"/>
      <c r="N32" s="4"/>
      <c r="O32" s="4"/>
      <c r="P32" s="4"/>
      <c r="Q32" s="4"/>
      <c r="R32" s="4"/>
      <c r="S32" s="4"/>
      <c r="T32" s="4"/>
      <c r="U32" s="4"/>
      <c r="V32" s="4"/>
      <c r="W32" s="4"/>
      <c r="X32" s="4"/>
      <c r="Y32" s="4"/>
      <c r="Z32" s="4"/>
      <c r="AA32" s="4"/>
      <c r="AB32" s="4"/>
      <c r="AC32" s="4"/>
    </row>
    <row r="33" spans="1:29" ht="13.8" x14ac:dyDescent="0.3">
      <c r="A33" s="241"/>
      <c r="B33" s="29"/>
      <c r="C33" s="32">
        <v>44136.666666666672</v>
      </c>
      <c r="D33" s="33">
        <v>752.6</v>
      </c>
      <c r="E33" s="33">
        <v>0</v>
      </c>
      <c r="F33" s="33">
        <v>20.399999999999999</v>
      </c>
      <c r="G33" s="33">
        <v>70.599999999999994</v>
      </c>
      <c r="H33" s="33">
        <v>2.7</v>
      </c>
      <c r="I33" s="33">
        <v>220.2</v>
      </c>
      <c r="K33" s="4"/>
      <c r="L33" s="4"/>
      <c r="M33" s="4"/>
      <c r="N33" s="4"/>
      <c r="O33" s="4"/>
      <c r="P33" s="4"/>
      <c r="Q33" s="4"/>
      <c r="R33" s="4"/>
      <c r="S33" s="4"/>
      <c r="T33" s="4"/>
      <c r="U33" s="4"/>
      <c r="V33" s="4"/>
      <c r="W33" s="4"/>
      <c r="X33" s="4"/>
      <c r="Y33" s="4"/>
      <c r="Z33" s="4"/>
      <c r="AA33" s="4"/>
      <c r="AB33" s="4"/>
      <c r="AC33" s="4"/>
    </row>
    <row r="34" spans="1:29" ht="13.8" x14ac:dyDescent="0.3">
      <c r="A34" s="241"/>
      <c r="B34" s="29"/>
      <c r="C34" s="32">
        <v>44136.708333333328</v>
      </c>
      <c r="D34" s="33">
        <v>752.5</v>
      </c>
      <c r="E34" s="33">
        <v>0</v>
      </c>
      <c r="F34" s="33">
        <v>19.7</v>
      </c>
      <c r="G34" s="33">
        <v>72.3</v>
      </c>
      <c r="H34" s="33">
        <v>1.9</v>
      </c>
      <c r="I34" s="33">
        <v>213.3</v>
      </c>
      <c r="P34" s="4"/>
      <c r="Q34" s="4"/>
      <c r="R34" s="4"/>
      <c r="S34" s="4"/>
      <c r="T34" s="4"/>
      <c r="U34" s="4"/>
      <c r="V34" s="4"/>
      <c r="W34" s="4"/>
      <c r="X34" s="4"/>
      <c r="Y34" s="4"/>
      <c r="Z34" s="4"/>
      <c r="AA34" s="4"/>
      <c r="AB34" s="4"/>
      <c r="AC34" s="4"/>
    </row>
    <row r="35" spans="1:29" ht="13.8" x14ac:dyDescent="0.3">
      <c r="A35" s="241"/>
      <c r="B35" s="29"/>
      <c r="C35" s="32">
        <v>44136.75</v>
      </c>
      <c r="D35" s="33">
        <v>752.5</v>
      </c>
      <c r="E35" s="33">
        <v>0</v>
      </c>
      <c r="F35" s="33">
        <v>18.5</v>
      </c>
      <c r="G35" s="33">
        <v>76.2</v>
      </c>
      <c r="H35" s="33">
        <v>1.5</v>
      </c>
      <c r="I35" s="33">
        <v>224.8</v>
      </c>
      <c r="P35" s="4"/>
      <c r="Q35" s="4"/>
      <c r="R35" s="4"/>
      <c r="S35" s="4"/>
      <c r="T35" s="4"/>
      <c r="U35" s="4"/>
      <c r="V35" s="4"/>
      <c r="W35" s="4"/>
      <c r="X35" s="4"/>
      <c r="Y35" s="4"/>
      <c r="Z35" s="4"/>
      <c r="AA35" s="4"/>
      <c r="AB35" s="4"/>
      <c r="AC35" s="4"/>
    </row>
    <row r="36" spans="1:29" ht="13.8" x14ac:dyDescent="0.3">
      <c r="A36" s="241"/>
      <c r="B36" s="29"/>
      <c r="C36" s="32">
        <v>44136.791666666672</v>
      </c>
      <c r="D36" s="33">
        <v>752.5</v>
      </c>
      <c r="E36" s="33">
        <v>0</v>
      </c>
      <c r="F36" s="33">
        <v>17.899999999999999</v>
      </c>
      <c r="G36" s="33">
        <v>79.900000000000006</v>
      </c>
      <c r="H36" s="33">
        <v>1.6</v>
      </c>
      <c r="I36" s="33">
        <v>216.5</v>
      </c>
      <c r="P36" s="4"/>
      <c r="Q36" s="4"/>
      <c r="R36" s="4"/>
      <c r="S36" s="4"/>
      <c r="T36" s="4"/>
      <c r="U36" s="4"/>
      <c r="V36" s="4"/>
      <c r="W36" s="4"/>
      <c r="X36" s="4"/>
      <c r="Y36" s="4"/>
      <c r="Z36" s="4"/>
      <c r="AA36" s="4"/>
      <c r="AB36" s="4"/>
      <c r="AC36" s="4"/>
    </row>
    <row r="37" spans="1:29" ht="13.8" x14ac:dyDescent="0.3">
      <c r="A37" s="241"/>
      <c r="B37" s="29"/>
      <c r="C37" s="32">
        <v>44136.833333333328</v>
      </c>
      <c r="D37" s="33">
        <v>752.6</v>
      </c>
      <c r="E37" s="33">
        <v>0</v>
      </c>
      <c r="F37" s="33">
        <v>17.5</v>
      </c>
      <c r="G37" s="33">
        <v>82.6</v>
      </c>
      <c r="H37" s="33">
        <v>1.2</v>
      </c>
      <c r="I37" s="33">
        <v>200.8</v>
      </c>
      <c r="P37" s="4"/>
      <c r="Q37" s="4"/>
      <c r="R37" s="4"/>
      <c r="S37" s="4"/>
      <c r="T37" s="4"/>
      <c r="U37" s="4"/>
      <c r="V37" s="4"/>
      <c r="W37" s="4"/>
      <c r="X37" s="4"/>
      <c r="Y37" s="4"/>
      <c r="Z37" s="4"/>
      <c r="AA37" s="4"/>
      <c r="AB37" s="4"/>
      <c r="AC37" s="4"/>
    </row>
    <row r="38" spans="1:29" ht="13.8" x14ac:dyDescent="0.3">
      <c r="A38" s="241"/>
      <c r="B38" s="29"/>
      <c r="C38" s="32">
        <v>44136.875</v>
      </c>
      <c r="D38" s="33">
        <v>752.6</v>
      </c>
      <c r="E38" s="33">
        <v>0</v>
      </c>
      <c r="F38" s="33">
        <v>17.100000000000001</v>
      </c>
      <c r="G38" s="33">
        <v>85</v>
      </c>
      <c r="H38" s="33">
        <v>1</v>
      </c>
      <c r="I38" s="33">
        <v>208.5</v>
      </c>
      <c r="P38" s="4"/>
      <c r="Q38" s="4"/>
      <c r="R38" s="4"/>
      <c r="S38" s="4"/>
      <c r="T38" s="4"/>
      <c r="U38" s="4"/>
      <c r="V38" s="4"/>
      <c r="W38" s="4"/>
      <c r="X38" s="4"/>
      <c r="Y38" s="4"/>
      <c r="Z38" s="4"/>
      <c r="AA38" s="4"/>
      <c r="AB38" s="4"/>
      <c r="AC38" s="4"/>
    </row>
    <row r="39" spans="1:29" ht="13.8" x14ac:dyDescent="0.3">
      <c r="A39" s="241"/>
      <c r="B39" s="29"/>
      <c r="C39" s="32">
        <v>44136.916666666672</v>
      </c>
      <c r="D39" s="33">
        <v>752.6</v>
      </c>
      <c r="E39" s="33">
        <v>0</v>
      </c>
      <c r="F39" s="33">
        <v>17.100000000000001</v>
      </c>
      <c r="G39" s="33">
        <v>84.5</v>
      </c>
      <c r="H39" s="33">
        <v>1.1000000000000001</v>
      </c>
      <c r="I39" s="33">
        <v>208.3</v>
      </c>
      <c r="P39" s="4"/>
      <c r="Q39" s="4"/>
      <c r="R39" s="4"/>
      <c r="S39" s="4"/>
      <c r="T39" s="4"/>
      <c r="U39" s="4"/>
      <c r="V39" s="4"/>
      <c r="W39" s="4"/>
      <c r="X39" s="4"/>
      <c r="Y39" s="4"/>
      <c r="Z39" s="4"/>
      <c r="AA39" s="4"/>
      <c r="AB39" s="4"/>
      <c r="AC39" s="4"/>
    </row>
    <row r="40" spans="1:29" ht="13.8" x14ac:dyDescent="0.3">
      <c r="A40" s="241"/>
      <c r="B40" s="29"/>
      <c r="C40" s="32">
        <v>44136.958333333328</v>
      </c>
      <c r="D40" s="33">
        <v>752.6</v>
      </c>
      <c r="E40" s="33">
        <v>0</v>
      </c>
      <c r="F40" s="33">
        <v>17.100000000000001</v>
      </c>
      <c r="G40" s="33">
        <v>84.3</v>
      </c>
      <c r="H40" s="33">
        <v>1.1000000000000001</v>
      </c>
      <c r="I40" s="33">
        <v>215.2</v>
      </c>
      <c r="P40" s="4"/>
      <c r="Q40" s="4"/>
      <c r="R40" s="4"/>
      <c r="S40" s="4"/>
      <c r="T40" s="4"/>
      <c r="U40" s="4"/>
      <c r="V40" s="4"/>
      <c r="W40" s="4"/>
      <c r="X40" s="4"/>
      <c r="Y40" s="4"/>
      <c r="Z40" s="4"/>
      <c r="AA40" s="4"/>
      <c r="AB40" s="4"/>
      <c r="AC40" s="4"/>
    </row>
    <row r="41" spans="1:29" ht="13.8" x14ac:dyDescent="0.3">
      <c r="A41" s="241">
        <v>2</v>
      </c>
      <c r="B41" s="29"/>
      <c r="C41" s="32">
        <v>44137</v>
      </c>
      <c r="D41" s="33">
        <v>752.5</v>
      </c>
      <c r="E41" s="33">
        <v>0</v>
      </c>
      <c r="F41" s="33">
        <v>17.100000000000001</v>
      </c>
      <c r="G41" s="33">
        <v>82.2</v>
      </c>
      <c r="H41" s="33">
        <v>1.1000000000000001</v>
      </c>
      <c r="I41" s="33">
        <v>192.5</v>
      </c>
      <c r="P41" s="4"/>
      <c r="Q41" s="4"/>
      <c r="R41" s="4"/>
      <c r="S41" s="4"/>
      <c r="T41" s="4"/>
      <c r="U41" s="4"/>
      <c r="V41" s="4"/>
      <c r="W41" s="4"/>
      <c r="X41" s="4"/>
      <c r="Y41" s="4"/>
      <c r="Z41" s="4"/>
      <c r="AA41" s="4"/>
      <c r="AB41" s="4"/>
      <c r="AC41" s="4"/>
    </row>
    <row r="42" spans="1:29" ht="13.8" x14ac:dyDescent="0.3">
      <c r="A42" s="241"/>
      <c r="B42" s="29"/>
      <c r="C42" s="32">
        <v>44137.041666666672</v>
      </c>
      <c r="D42" s="33">
        <v>752.5</v>
      </c>
      <c r="E42" s="33">
        <v>0</v>
      </c>
      <c r="F42" s="33">
        <v>16.899999999999999</v>
      </c>
      <c r="G42" s="33">
        <v>83.8</v>
      </c>
      <c r="H42" s="33">
        <v>1.6</v>
      </c>
      <c r="I42" s="33">
        <v>148.30000000000001</v>
      </c>
      <c r="P42" s="4"/>
      <c r="Q42" s="4"/>
      <c r="R42" s="4"/>
      <c r="S42" s="4"/>
      <c r="T42" s="4"/>
      <c r="U42" s="4"/>
      <c r="V42" s="4"/>
      <c r="W42" s="4"/>
      <c r="X42" s="4"/>
      <c r="Y42" s="4"/>
      <c r="Z42" s="4"/>
      <c r="AA42" s="4"/>
      <c r="AB42" s="4"/>
      <c r="AC42" s="4"/>
    </row>
    <row r="43" spans="1:29" ht="13.8" x14ac:dyDescent="0.3">
      <c r="A43" s="241"/>
      <c r="B43" s="29"/>
      <c r="C43" s="32">
        <v>44137.083333333328</v>
      </c>
      <c r="D43" s="33">
        <v>752.5</v>
      </c>
      <c r="E43" s="33">
        <v>0</v>
      </c>
      <c r="F43" s="33">
        <v>16.8</v>
      </c>
      <c r="G43" s="33">
        <v>84</v>
      </c>
      <c r="H43" s="33">
        <v>1.7</v>
      </c>
      <c r="I43" s="33">
        <v>148.9</v>
      </c>
      <c r="P43" s="4"/>
      <c r="Q43" s="4"/>
      <c r="R43" s="4"/>
      <c r="S43" s="4"/>
      <c r="T43" s="4"/>
      <c r="U43" s="4"/>
      <c r="V43" s="4"/>
      <c r="W43" s="4"/>
      <c r="X43" s="4"/>
      <c r="Y43" s="4"/>
      <c r="Z43" s="4"/>
      <c r="AA43" s="4"/>
      <c r="AB43" s="4"/>
      <c r="AC43" s="4"/>
    </row>
    <row r="44" spans="1:29" ht="13.8" x14ac:dyDescent="0.3">
      <c r="A44" s="241"/>
      <c r="B44" s="29"/>
      <c r="C44" s="32">
        <v>44137.125</v>
      </c>
      <c r="D44" s="33">
        <v>752.5</v>
      </c>
      <c r="E44" s="33">
        <v>0</v>
      </c>
      <c r="F44" s="33">
        <v>16.8</v>
      </c>
      <c r="G44" s="33">
        <v>83.4</v>
      </c>
      <c r="H44" s="33">
        <v>2.2999999999999998</v>
      </c>
      <c r="I44" s="33">
        <v>159.1</v>
      </c>
      <c r="P44" s="4"/>
      <c r="Q44" s="4"/>
      <c r="R44" s="4"/>
      <c r="S44" s="4"/>
      <c r="T44" s="4"/>
      <c r="U44" s="4"/>
      <c r="V44" s="4"/>
      <c r="W44" s="4"/>
      <c r="X44" s="4"/>
      <c r="Y44" s="4"/>
      <c r="Z44" s="4"/>
      <c r="AA44" s="4"/>
      <c r="AB44" s="4"/>
      <c r="AC44" s="46"/>
    </row>
    <row r="45" spans="1:29" ht="13.8" x14ac:dyDescent="0.3">
      <c r="A45" s="241"/>
      <c r="B45" s="29"/>
      <c r="C45" s="32">
        <v>44137.166666666672</v>
      </c>
      <c r="D45" s="33">
        <v>752.5</v>
      </c>
      <c r="E45" s="33">
        <v>0</v>
      </c>
      <c r="F45" s="33">
        <v>16.7</v>
      </c>
      <c r="G45" s="33">
        <v>83.1</v>
      </c>
      <c r="H45" s="33">
        <v>2.4</v>
      </c>
      <c r="I45" s="33">
        <v>154.9</v>
      </c>
      <c r="P45" s="4"/>
      <c r="Q45" s="4"/>
      <c r="R45" s="4"/>
      <c r="S45" s="4"/>
      <c r="T45" s="4"/>
      <c r="U45" s="4"/>
      <c r="V45" s="4"/>
      <c r="W45" s="4"/>
      <c r="X45" s="4"/>
      <c r="Y45" s="4"/>
      <c r="Z45" s="4"/>
      <c r="AA45" s="4"/>
      <c r="AB45" s="4"/>
      <c r="AC45" s="4"/>
    </row>
    <row r="46" spans="1:29" ht="13.8" x14ac:dyDescent="0.3">
      <c r="A46" s="241"/>
      <c r="B46" s="29"/>
      <c r="C46" s="32">
        <v>44137.208333333328</v>
      </c>
      <c r="D46" s="33">
        <v>752.5</v>
      </c>
      <c r="E46" s="33">
        <v>0</v>
      </c>
      <c r="F46" s="33">
        <v>16.8</v>
      </c>
      <c r="G46" s="33">
        <v>80.5</v>
      </c>
      <c r="H46" s="33">
        <v>2.6</v>
      </c>
      <c r="I46" s="33">
        <v>155.9</v>
      </c>
      <c r="P46" s="4"/>
      <c r="Q46" s="4"/>
      <c r="R46" s="4"/>
      <c r="S46" s="4"/>
      <c r="T46" s="4"/>
      <c r="U46" s="4"/>
      <c r="V46" s="4"/>
      <c r="W46" s="4"/>
      <c r="X46" s="4"/>
      <c r="Y46" s="4"/>
      <c r="Z46" s="4"/>
      <c r="AA46" s="4"/>
      <c r="AB46" s="4"/>
      <c r="AC46" s="4"/>
    </row>
    <row r="47" spans="1:29" ht="13.8" x14ac:dyDescent="0.3">
      <c r="A47" s="241"/>
      <c r="B47" s="29"/>
      <c r="C47" s="32">
        <v>44137.25</v>
      </c>
      <c r="D47" s="33">
        <v>752.5</v>
      </c>
      <c r="E47" s="33">
        <v>0</v>
      </c>
      <c r="F47" s="33">
        <v>16.8</v>
      </c>
      <c r="G47" s="33">
        <v>80.2</v>
      </c>
      <c r="H47" s="33">
        <v>2.5</v>
      </c>
      <c r="I47" s="33">
        <v>149.80000000000001</v>
      </c>
      <c r="P47" s="4"/>
      <c r="Q47" s="4"/>
      <c r="R47" s="4"/>
      <c r="S47" s="4"/>
      <c r="T47" s="4"/>
      <c r="U47" s="4"/>
      <c r="V47" s="4"/>
      <c r="W47" s="4"/>
      <c r="X47" s="4"/>
      <c r="Y47" s="4"/>
      <c r="Z47" s="4"/>
      <c r="AA47" s="4"/>
      <c r="AB47" s="4"/>
      <c r="AC47" s="4"/>
    </row>
    <row r="48" spans="1:29" ht="13.8" x14ac:dyDescent="0.3">
      <c r="A48" s="241"/>
      <c r="B48" s="29"/>
      <c r="C48" s="32">
        <v>44137.291666666672</v>
      </c>
      <c r="D48" s="33">
        <v>752.5</v>
      </c>
      <c r="E48" s="33">
        <v>0</v>
      </c>
      <c r="F48" s="33">
        <v>17.3</v>
      </c>
      <c r="G48" s="33">
        <v>80.3</v>
      </c>
      <c r="H48" s="33">
        <v>2.2999999999999998</v>
      </c>
      <c r="I48" s="33">
        <v>144</v>
      </c>
      <c r="P48" s="4"/>
      <c r="Q48" s="4"/>
      <c r="R48" s="4"/>
      <c r="S48" s="4"/>
      <c r="T48" s="4"/>
      <c r="U48" s="4"/>
      <c r="V48" s="4"/>
      <c r="W48" s="4"/>
      <c r="X48" s="4"/>
      <c r="Y48" s="4"/>
      <c r="Z48" s="4"/>
      <c r="AA48" s="4"/>
      <c r="AB48" s="4"/>
      <c r="AC48" s="4"/>
    </row>
    <row r="49" spans="1:29" ht="13.8" x14ac:dyDescent="0.3">
      <c r="A49" s="241"/>
      <c r="B49" s="29"/>
      <c r="C49" s="32">
        <v>44137.333333333328</v>
      </c>
      <c r="D49" s="33">
        <v>752.6</v>
      </c>
      <c r="E49" s="33">
        <v>0</v>
      </c>
      <c r="F49" s="33">
        <v>18.399999999999999</v>
      </c>
      <c r="G49" s="33">
        <v>77.900000000000006</v>
      </c>
      <c r="H49" s="33">
        <v>1.8</v>
      </c>
      <c r="I49" s="33">
        <v>158.19999999999999</v>
      </c>
      <c r="K49" s="4"/>
      <c r="L49" s="4"/>
      <c r="M49" s="4"/>
      <c r="N49" s="4"/>
      <c r="O49" s="4"/>
      <c r="P49" s="4"/>
      <c r="Q49" s="4"/>
      <c r="R49" s="4"/>
      <c r="S49" s="4"/>
      <c r="T49" s="4"/>
      <c r="U49" s="4"/>
      <c r="V49" s="4"/>
      <c r="W49" s="4"/>
      <c r="X49" s="4"/>
      <c r="Y49" s="4"/>
      <c r="Z49" s="4"/>
      <c r="AA49" s="4"/>
      <c r="AB49" s="4"/>
      <c r="AC49" s="4"/>
    </row>
    <row r="50" spans="1:29" ht="13.8" x14ac:dyDescent="0.3">
      <c r="A50" s="241"/>
      <c r="B50" s="29"/>
      <c r="C50" s="32">
        <v>44137.375</v>
      </c>
      <c r="D50" s="33">
        <v>752.6</v>
      </c>
      <c r="E50" s="33">
        <v>0</v>
      </c>
      <c r="F50" s="33">
        <v>20.100000000000001</v>
      </c>
      <c r="G50" s="33">
        <v>72.5</v>
      </c>
      <c r="H50" s="33">
        <v>1.4</v>
      </c>
      <c r="I50" s="33">
        <v>188.5</v>
      </c>
      <c r="K50" s="4"/>
      <c r="L50" s="4"/>
      <c r="M50" s="4"/>
      <c r="N50" s="4"/>
      <c r="O50" s="4"/>
    </row>
    <row r="51" spans="1:29" ht="13.8" x14ac:dyDescent="0.3">
      <c r="A51" s="241"/>
      <c r="B51" s="29"/>
      <c r="C51" s="32">
        <v>44137.416666666672</v>
      </c>
      <c r="D51" s="33">
        <v>752.6</v>
      </c>
      <c r="E51" s="33">
        <v>0</v>
      </c>
      <c r="F51" s="33">
        <v>22.2</v>
      </c>
      <c r="G51" s="33">
        <v>65</v>
      </c>
      <c r="H51" s="33">
        <v>1.8</v>
      </c>
      <c r="I51" s="33">
        <v>200.2</v>
      </c>
      <c r="K51" s="4"/>
      <c r="L51" s="4"/>
      <c r="M51" s="4"/>
      <c r="N51" s="4"/>
      <c r="O51" s="4"/>
    </row>
    <row r="52" spans="1:29" ht="13.8" x14ac:dyDescent="0.3">
      <c r="A52" s="241"/>
      <c r="B52" s="29"/>
      <c r="C52" s="32">
        <v>44137.458333333328</v>
      </c>
      <c r="D52" s="33">
        <v>752.6</v>
      </c>
      <c r="E52" s="33">
        <v>0</v>
      </c>
      <c r="F52" s="33">
        <v>24</v>
      </c>
      <c r="G52" s="33">
        <v>59.2</v>
      </c>
      <c r="H52" s="33">
        <v>2.4</v>
      </c>
      <c r="I52" s="33">
        <v>213.2</v>
      </c>
      <c r="K52" s="4"/>
      <c r="L52" s="4"/>
      <c r="M52" s="4"/>
      <c r="N52" s="4"/>
      <c r="O52" s="4"/>
    </row>
    <row r="53" spans="1:29" ht="13.8" x14ac:dyDescent="0.3">
      <c r="A53" s="241"/>
      <c r="B53" s="29"/>
      <c r="C53" s="32">
        <v>44137.5</v>
      </c>
      <c r="D53" s="33">
        <v>752.6</v>
      </c>
      <c r="E53" s="33">
        <v>0</v>
      </c>
      <c r="F53" s="33">
        <v>23.9</v>
      </c>
      <c r="G53" s="33">
        <v>60.1</v>
      </c>
      <c r="H53" s="33">
        <v>2.5</v>
      </c>
      <c r="I53" s="33">
        <v>221.1</v>
      </c>
      <c r="K53" s="4"/>
      <c r="L53" s="4"/>
      <c r="M53" s="4"/>
      <c r="N53" s="4"/>
      <c r="O53" s="4"/>
    </row>
    <row r="54" spans="1:29" ht="13.8" x14ac:dyDescent="0.3">
      <c r="A54" s="241"/>
      <c r="B54" s="29"/>
      <c r="C54" s="32">
        <v>44137.541666666672</v>
      </c>
      <c r="D54" s="33">
        <v>752.6</v>
      </c>
      <c r="E54" s="33">
        <v>0</v>
      </c>
      <c r="F54" s="33">
        <v>23.6</v>
      </c>
      <c r="G54" s="33">
        <v>62.2</v>
      </c>
      <c r="H54" s="33">
        <v>2.6</v>
      </c>
      <c r="I54" s="33">
        <v>244.1</v>
      </c>
      <c r="K54" s="4"/>
      <c r="L54" s="4"/>
      <c r="M54" s="4"/>
      <c r="N54" s="4"/>
      <c r="O54" s="4"/>
    </row>
    <row r="55" spans="1:29" ht="13.8" x14ac:dyDescent="0.3">
      <c r="A55" s="241"/>
      <c r="B55" s="29"/>
      <c r="C55" s="32">
        <v>44137.583333333328</v>
      </c>
      <c r="D55" s="33">
        <v>752.6</v>
      </c>
      <c r="E55" s="33">
        <v>0</v>
      </c>
      <c r="F55" s="33">
        <v>23.4</v>
      </c>
      <c r="G55" s="33">
        <v>62.7</v>
      </c>
      <c r="H55" s="33">
        <v>2.6</v>
      </c>
      <c r="I55" s="33">
        <v>239.9</v>
      </c>
      <c r="K55" s="4"/>
      <c r="L55" s="4"/>
      <c r="M55" s="4"/>
      <c r="N55" s="4"/>
      <c r="O55" s="4"/>
    </row>
    <row r="56" spans="1:29" ht="13.8" x14ac:dyDescent="0.3">
      <c r="A56" s="241"/>
      <c r="B56" s="29"/>
      <c r="C56" s="32">
        <v>44137.625</v>
      </c>
      <c r="D56" s="33">
        <v>752.6</v>
      </c>
      <c r="E56" s="33">
        <v>0</v>
      </c>
      <c r="F56" s="33">
        <v>22.3</v>
      </c>
      <c r="G56" s="33">
        <v>67.2</v>
      </c>
      <c r="H56" s="33">
        <v>2.8</v>
      </c>
      <c r="I56" s="33">
        <v>254.7</v>
      </c>
      <c r="K56" s="4"/>
      <c r="L56" s="4"/>
      <c r="M56" s="4"/>
      <c r="N56" s="4"/>
      <c r="O56" s="4"/>
    </row>
    <row r="57" spans="1:29" ht="13.8" x14ac:dyDescent="0.3">
      <c r="A57" s="241"/>
      <c r="B57" s="29"/>
      <c r="C57" s="32">
        <v>44137.666666666672</v>
      </c>
      <c r="D57" s="33">
        <v>752.6</v>
      </c>
      <c r="E57" s="33">
        <v>0</v>
      </c>
      <c r="F57" s="33">
        <v>21.8</v>
      </c>
      <c r="G57" s="33">
        <v>68</v>
      </c>
      <c r="H57" s="33">
        <v>2.2000000000000002</v>
      </c>
      <c r="I57" s="33">
        <v>233.5</v>
      </c>
      <c r="K57" s="4"/>
      <c r="L57" s="4"/>
      <c r="M57" s="4"/>
      <c r="N57" s="4"/>
      <c r="O57" s="4"/>
    </row>
    <row r="58" spans="1:29" ht="13.8" x14ac:dyDescent="0.3">
      <c r="A58" s="241"/>
      <c r="B58" s="29"/>
      <c r="C58" s="32">
        <v>44137.708333333328</v>
      </c>
      <c r="D58" s="33">
        <v>752.6</v>
      </c>
      <c r="E58" s="33">
        <v>0</v>
      </c>
      <c r="F58" s="33">
        <v>20.8</v>
      </c>
      <c r="G58" s="33">
        <v>70.2</v>
      </c>
      <c r="H58" s="33">
        <v>2.4</v>
      </c>
      <c r="I58" s="33">
        <v>216.7</v>
      </c>
      <c r="K58" s="4"/>
      <c r="L58" s="4"/>
      <c r="M58" s="4"/>
      <c r="N58" s="4"/>
      <c r="O58" s="4"/>
    </row>
    <row r="59" spans="1:29" ht="13.8" x14ac:dyDescent="0.3">
      <c r="A59" s="241"/>
      <c r="B59" s="29"/>
      <c r="C59" s="32">
        <v>44137.75</v>
      </c>
      <c r="D59" s="33">
        <v>752.5</v>
      </c>
      <c r="E59" s="33">
        <v>0</v>
      </c>
      <c r="F59" s="33">
        <v>19.100000000000001</v>
      </c>
      <c r="G59" s="33">
        <v>77.3</v>
      </c>
      <c r="H59" s="33">
        <v>1.3</v>
      </c>
      <c r="I59" s="33">
        <v>207.6</v>
      </c>
      <c r="K59" s="4"/>
      <c r="L59" s="4"/>
      <c r="M59" s="4"/>
      <c r="N59" s="4"/>
      <c r="O59" s="4"/>
    </row>
    <row r="60" spans="1:29" ht="13.8" x14ac:dyDescent="0.3">
      <c r="A60" s="241"/>
      <c r="B60" s="29"/>
      <c r="C60" s="32">
        <v>44137.791666666672</v>
      </c>
      <c r="D60" s="33">
        <v>752.6</v>
      </c>
      <c r="E60" s="33">
        <v>0</v>
      </c>
      <c r="F60" s="33">
        <v>18</v>
      </c>
      <c r="G60" s="33">
        <v>83.1</v>
      </c>
      <c r="H60" s="33">
        <v>0.8</v>
      </c>
      <c r="I60" s="33">
        <v>210.2</v>
      </c>
      <c r="K60" s="4"/>
      <c r="L60" s="4"/>
      <c r="M60" s="4"/>
      <c r="N60" s="4"/>
      <c r="O60" s="4"/>
    </row>
    <row r="61" spans="1:29" ht="13.8" x14ac:dyDescent="0.3">
      <c r="A61" s="241"/>
      <c r="B61" s="29"/>
      <c r="C61" s="32">
        <v>44137.833333333328</v>
      </c>
      <c r="D61" s="33">
        <v>752.5</v>
      </c>
      <c r="E61" s="33">
        <v>0</v>
      </c>
      <c r="F61" s="33">
        <v>17.600000000000001</v>
      </c>
      <c r="G61" s="33">
        <v>84.5</v>
      </c>
      <c r="H61" s="33">
        <v>0.6</v>
      </c>
      <c r="I61" s="33">
        <v>154.4</v>
      </c>
      <c r="K61" s="4"/>
      <c r="L61" s="4"/>
      <c r="M61" s="4"/>
      <c r="N61" s="4"/>
      <c r="O61" s="4"/>
    </row>
    <row r="62" spans="1:29" ht="13.8" x14ac:dyDescent="0.3">
      <c r="A62" s="241"/>
      <c r="B62" s="29"/>
      <c r="C62" s="32">
        <v>44137.875</v>
      </c>
      <c r="D62" s="33">
        <v>752.5</v>
      </c>
      <c r="E62" s="33">
        <v>0</v>
      </c>
      <c r="F62" s="33">
        <v>17.399999999999999</v>
      </c>
      <c r="G62" s="33">
        <v>85.1</v>
      </c>
      <c r="H62" s="33">
        <v>0.5</v>
      </c>
      <c r="I62" s="33">
        <v>151.69999999999999</v>
      </c>
      <c r="K62" s="4"/>
      <c r="L62" s="4"/>
      <c r="M62" s="4"/>
      <c r="N62" s="4"/>
      <c r="O62" s="4"/>
    </row>
    <row r="63" spans="1:29" ht="13.8" x14ac:dyDescent="0.3">
      <c r="A63" s="241"/>
      <c r="B63" s="29"/>
      <c r="C63" s="32">
        <v>44137.916666666672</v>
      </c>
      <c r="D63" s="33">
        <v>752.5</v>
      </c>
      <c r="E63" s="33">
        <v>0</v>
      </c>
      <c r="F63" s="33">
        <v>17.5</v>
      </c>
      <c r="G63" s="33">
        <v>84</v>
      </c>
      <c r="H63" s="33">
        <v>0.7</v>
      </c>
      <c r="I63" s="33">
        <v>173.2</v>
      </c>
      <c r="K63" s="4"/>
      <c r="L63" s="4"/>
      <c r="M63" s="4"/>
      <c r="N63" s="4"/>
      <c r="O63" s="4"/>
    </row>
    <row r="64" spans="1:29" ht="13.8" x14ac:dyDescent="0.3">
      <c r="A64" s="241"/>
      <c r="B64" s="29"/>
      <c r="C64" s="32">
        <v>44137.958333333328</v>
      </c>
      <c r="D64" s="33">
        <v>752.6</v>
      </c>
      <c r="E64" s="33">
        <v>0</v>
      </c>
      <c r="F64" s="33">
        <v>17.600000000000001</v>
      </c>
      <c r="G64" s="33">
        <v>83.3</v>
      </c>
      <c r="H64" s="33">
        <v>0.6</v>
      </c>
      <c r="I64" s="33">
        <v>184</v>
      </c>
      <c r="K64" s="4"/>
      <c r="L64" s="4"/>
      <c r="M64" s="4"/>
      <c r="N64" s="4"/>
      <c r="O64" s="4"/>
    </row>
    <row r="65" spans="1:9" x14ac:dyDescent="0.25">
      <c r="A65" s="241">
        <v>3</v>
      </c>
      <c r="B65" s="29"/>
      <c r="C65" s="32">
        <v>44138</v>
      </c>
      <c r="D65" s="33">
        <v>752.6</v>
      </c>
      <c r="E65" s="33">
        <v>0</v>
      </c>
      <c r="F65" s="33">
        <v>17.7</v>
      </c>
      <c r="G65" s="33">
        <v>81.8</v>
      </c>
      <c r="H65" s="33">
        <v>0.8</v>
      </c>
      <c r="I65" s="33">
        <v>161.6</v>
      </c>
    </row>
    <row r="66" spans="1:9" x14ac:dyDescent="0.25">
      <c r="A66" s="241"/>
      <c r="B66" s="29"/>
      <c r="C66" s="32">
        <v>44138.041666666672</v>
      </c>
      <c r="D66" s="33">
        <v>752.5</v>
      </c>
      <c r="E66" s="33">
        <v>0</v>
      </c>
      <c r="F66" s="33">
        <v>18.2</v>
      </c>
      <c r="G66" s="33">
        <v>77.8</v>
      </c>
      <c r="H66" s="33">
        <v>1.1000000000000001</v>
      </c>
      <c r="I66" s="33">
        <v>163.6</v>
      </c>
    </row>
    <row r="67" spans="1:9" x14ac:dyDescent="0.25">
      <c r="A67" s="241"/>
      <c r="B67" s="29"/>
      <c r="C67" s="32">
        <v>44138.083333333328</v>
      </c>
      <c r="D67" s="33">
        <v>752.5</v>
      </c>
      <c r="E67" s="33">
        <v>0</v>
      </c>
      <c r="F67" s="33">
        <v>18.100000000000001</v>
      </c>
      <c r="G67" s="33">
        <v>77.5</v>
      </c>
      <c r="H67" s="33">
        <v>0.9</v>
      </c>
      <c r="I67" s="33">
        <v>179.8</v>
      </c>
    </row>
    <row r="68" spans="1:9" x14ac:dyDescent="0.25">
      <c r="A68" s="241"/>
      <c r="B68" s="29"/>
      <c r="C68" s="32">
        <v>44138.125</v>
      </c>
      <c r="D68" s="33">
        <v>752.5</v>
      </c>
      <c r="E68" s="33">
        <v>0</v>
      </c>
      <c r="F68" s="33">
        <v>18</v>
      </c>
      <c r="G68" s="33">
        <v>77.099999999999994</v>
      </c>
      <c r="H68" s="33">
        <v>1</v>
      </c>
      <c r="I68" s="33">
        <v>161.4</v>
      </c>
    </row>
    <row r="69" spans="1:9" x14ac:dyDescent="0.25">
      <c r="A69" s="241"/>
      <c r="B69" s="29"/>
      <c r="C69" s="32">
        <v>44138.166666666672</v>
      </c>
      <c r="D69" s="33">
        <v>752.5</v>
      </c>
      <c r="E69" s="33">
        <v>0</v>
      </c>
      <c r="F69" s="33">
        <v>17.899999999999999</v>
      </c>
      <c r="G69" s="33">
        <v>76.900000000000006</v>
      </c>
      <c r="H69" s="33">
        <v>1.4</v>
      </c>
      <c r="I69" s="33">
        <v>159</v>
      </c>
    </row>
    <row r="70" spans="1:9" x14ac:dyDescent="0.25">
      <c r="A70" s="241"/>
      <c r="B70" s="29"/>
      <c r="C70" s="32">
        <v>44138.208333333328</v>
      </c>
      <c r="D70" s="33">
        <v>752.5</v>
      </c>
      <c r="E70" s="33">
        <v>0</v>
      </c>
      <c r="F70" s="33">
        <v>17.5</v>
      </c>
      <c r="G70" s="33">
        <v>78.400000000000006</v>
      </c>
      <c r="H70" s="33">
        <v>1.3</v>
      </c>
      <c r="I70" s="33">
        <v>153</v>
      </c>
    </row>
    <row r="71" spans="1:9" x14ac:dyDescent="0.25">
      <c r="A71" s="241"/>
      <c r="B71" s="29"/>
      <c r="C71" s="32">
        <v>44138.25</v>
      </c>
      <c r="D71" s="33">
        <v>752.5</v>
      </c>
      <c r="E71" s="33">
        <v>0</v>
      </c>
      <c r="F71" s="33">
        <v>17.5</v>
      </c>
      <c r="G71" s="33">
        <v>78.5</v>
      </c>
      <c r="H71" s="33">
        <v>1.1000000000000001</v>
      </c>
      <c r="I71" s="33">
        <v>168</v>
      </c>
    </row>
    <row r="72" spans="1:9" x14ac:dyDescent="0.25">
      <c r="A72" s="241"/>
      <c r="B72" s="29"/>
      <c r="C72" s="32">
        <v>44138.291666666672</v>
      </c>
      <c r="D72" s="33">
        <v>752.5</v>
      </c>
      <c r="E72" s="33">
        <v>0</v>
      </c>
      <c r="F72" s="33">
        <v>18.7</v>
      </c>
      <c r="G72" s="33">
        <v>75.2</v>
      </c>
      <c r="H72" s="33">
        <v>1.1000000000000001</v>
      </c>
      <c r="I72" s="33">
        <v>146.19999999999999</v>
      </c>
    </row>
    <row r="73" spans="1:9" x14ac:dyDescent="0.25">
      <c r="A73" s="241"/>
      <c r="B73" s="29"/>
      <c r="C73" s="32">
        <v>44138.333333333328</v>
      </c>
      <c r="D73" s="33">
        <v>752.6</v>
      </c>
      <c r="E73" s="33">
        <v>0</v>
      </c>
      <c r="F73" s="33">
        <v>21</v>
      </c>
      <c r="G73" s="33">
        <v>67.2</v>
      </c>
      <c r="H73" s="33">
        <v>1.4</v>
      </c>
      <c r="I73" s="33">
        <v>175.5</v>
      </c>
    </row>
    <row r="74" spans="1:9" x14ac:dyDescent="0.25">
      <c r="A74" s="241"/>
      <c r="B74" s="29"/>
      <c r="C74" s="32">
        <v>44138.375</v>
      </c>
      <c r="D74" s="33">
        <v>752.6</v>
      </c>
      <c r="E74" s="33">
        <v>0</v>
      </c>
      <c r="F74" s="33">
        <v>22.7</v>
      </c>
      <c r="G74" s="33">
        <v>60.7</v>
      </c>
      <c r="H74" s="33">
        <v>2.1</v>
      </c>
      <c r="I74" s="33">
        <v>222.8</v>
      </c>
    </row>
    <row r="75" spans="1:9" x14ac:dyDescent="0.25">
      <c r="A75" s="241"/>
      <c r="B75" s="29"/>
      <c r="C75" s="32">
        <v>44138.416666666672</v>
      </c>
      <c r="D75" s="33">
        <v>752.6</v>
      </c>
      <c r="E75" s="33">
        <v>0</v>
      </c>
      <c r="F75" s="33">
        <v>23.3</v>
      </c>
      <c r="G75" s="33">
        <v>60.4</v>
      </c>
      <c r="H75" s="33">
        <v>2.5</v>
      </c>
      <c r="I75" s="33">
        <v>228.3</v>
      </c>
    </row>
    <row r="76" spans="1:9" x14ac:dyDescent="0.25">
      <c r="A76" s="241"/>
      <c r="B76" s="29"/>
      <c r="C76" s="32">
        <v>44138.458333333328</v>
      </c>
      <c r="D76" s="33">
        <v>752.6</v>
      </c>
      <c r="E76" s="33">
        <v>0</v>
      </c>
      <c r="F76" s="33">
        <v>22.6</v>
      </c>
      <c r="G76" s="33">
        <v>65.2</v>
      </c>
      <c r="H76" s="33">
        <v>2.8</v>
      </c>
      <c r="I76" s="33">
        <v>250</v>
      </c>
    </row>
    <row r="77" spans="1:9" x14ac:dyDescent="0.25">
      <c r="A77" s="241"/>
      <c r="B77" s="29"/>
      <c r="C77" s="32">
        <v>44138.5</v>
      </c>
      <c r="D77" s="33">
        <v>752.6</v>
      </c>
      <c r="E77" s="33">
        <v>0</v>
      </c>
      <c r="F77" s="33">
        <v>21.5</v>
      </c>
      <c r="G77" s="33">
        <v>69.7</v>
      </c>
      <c r="H77" s="33">
        <v>3.5</v>
      </c>
      <c r="I77" s="33">
        <v>262</v>
      </c>
    </row>
    <row r="78" spans="1:9" x14ac:dyDescent="0.25">
      <c r="A78" s="241"/>
      <c r="B78" s="29"/>
      <c r="C78" s="32">
        <v>44138.541666666672</v>
      </c>
      <c r="D78" s="33">
        <v>752.6</v>
      </c>
      <c r="E78" s="33">
        <v>0</v>
      </c>
      <c r="F78" s="33">
        <v>21.9</v>
      </c>
      <c r="G78" s="33">
        <v>66.2</v>
      </c>
      <c r="H78" s="33">
        <v>3.1</v>
      </c>
      <c r="I78" s="33">
        <v>247.7</v>
      </c>
    </row>
    <row r="79" spans="1:9" x14ac:dyDescent="0.25">
      <c r="A79" s="241"/>
      <c r="B79" s="29"/>
      <c r="C79" s="32">
        <v>44138.583333333328</v>
      </c>
      <c r="D79" s="33">
        <v>752.6</v>
      </c>
      <c r="E79" s="33">
        <v>0</v>
      </c>
      <c r="F79" s="33">
        <v>22.1</v>
      </c>
      <c r="G79" s="33">
        <v>64.599999999999994</v>
      </c>
      <c r="H79" s="33">
        <v>3.1</v>
      </c>
      <c r="I79" s="33">
        <v>231.9</v>
      </c>
    </row>
    <row r="80" spans="1:9" x14ac:dyDescent="0.25">
      <c r="A80" s="241"/>
      <c r="B80" s="29"/>
      <c r="C80" s="32">
        <v>44138.625</v>
      </c>
      <c r="D80" s="33">
        <v>752.6</v>
      </c>
      <c r="E80" s="33">
        <v>0</v>
      </c>
      <c r="F80" s="33">
        <v>22.5</v>
      </c>
      <c r="G80" s="33">
        <v>63.5</v>
      </c>
      <c r="H80" s="33">
        <v>2.8</v>
      </c>
      <c r="I80" s="33">
        <v>220.3</v>
      </c>
    </row>
    <row r="81" spans="1:9" x14ac:dyDescent="0.25">
      <c r="A81" s="241"/>
      <c r="B81" s="29"/>
      <c r="C81" s="32">
        <v>44138.666666666672</v>
      </c>
      <c r="D81" s="33">
        <v>752.6</v>
      </c>
      <c r="E81" s="33">
        <v>0</v>
      </c>
      <c r="F81" s="33">
        <v>22</v>
      </c>
      <c r="G81" s="33">
        <v>65.3</v>
      </c>
      <c r="H81" s="33">
        <v>2.8</v>
      </c>
      <c r="I81" s="33">
        <v>216</v>
      </c>
    </row>
    <row r="82" spans="1:9" x14ac:dyDescent="0.25">
      <c r="A82" s="241"/>
      <c r="B82" s="29"/>
      <c r="C82" s="32">
        <v>44138.708333333328</v>
      </c>
      <c r="D82" s="33">
        <v>752.6</v>
      </c>
      <c r="E82" s="33">
        <v>0</v>
      </c>
      <c r="F82" s="33">
        <v>21.1</v>
      </c>
      <c r="G82" s="33">
        <v>67.7</v>
      </c>
      <c r="H82" s="33">
        <v>2.4</v>
      </c>
      <c r="I82" s="33">
        <v>218.4</v>
      </c>
    </row>
    <row r="83" spans="1:9" x14ac:dyDescent="0.25">
      <c r="A83" s="241"/>
      <c r="B83" s="29"/>
      <c r="C83" s="32">
        <v>44138.75</v>
      </c>
      <c r="D83" s="33">
        <v>752.5</v>
      </c>
      <c r="E83" s="33">
        <v>0</v>
      </c>
      <c r="F83" s="33">
        <v>19.899999999999999</v>
      </c>
      <c r="G83" s="33">
        <v>72</v>
      </c>
      <c r="H83" s="33">
        <v>1</v>
      </c>
      <c r="I83" s="33">
        <v>207.6</v>
      </c>
    </row>
    <row r="84" spans="1:9" x14ac:dyDescent="0.25">
      <c r="A84" s="241"/>
      <c r="B84" s="29"/>
      <c r="C84" s="32">
        <v>44138.791666666672</v>
      </c>
      <c r="D84" s="33">
        <v>752.5</v>
      </c>
      <c r="E84" s="33">
        <v>0</v>
      </c>
      <c r="F84" s="33">
        <v>18.899999999999999</v>
      </c>
      <c r="G84" s="33">
        <v>76.2</v>
      </c>
      <c r="H84" s="33">
        <v>0.8</v>
      </c>
      <c r="I84" s="33">
        <v>159.5</v>
      </c>
    </row>
    <row r="85" spans="1:9" x14ac:dyDescent="0.25">
      <c r="A85" s="241"/>
      <c r="B85" s="29"/>
      <c r="C85" s="32">
        <v>44138.833333333328</v>
      </c>
      <c r="D85" s="33">
        <v>752.5</v>
      </c>
      <c r="E85" s="33">
        <v>0</v>
      </c>
      <c r="F85" s="33">
        <v>18.600000000000001</v>
      </c>
      <c r="G85" s="33">
        <v>77.400000000000006</v>
      </c>
      <c r="H85" s="33">
        <v>1</v>
      </c>
      <c r="I85" s="33">
        <v>160.80000000000001</v>
      </c>
    </row>
    <row r="86" spans="1:9" x14ac:dyDescent="0.25">
      <c r="A86" s="241"/>
      <c r="B86" s="29"/>
      <c r="C86" s="32">
        <v>44138.875</v>
      </c>
      <c r="D86" s="33">
        <v>752.5</v>
      </c>
      <c r="E86" s="33">
        <v>0</v>
      </c>
      <c r="F86" s="33">
        <v>18.3</v>
      </c>
      <c r="G86" s="33">
        <v>78.2</v>
      </c>
      <c r="H86" s="33">
        <v>1</v>
      </c>
      <c r="I86" s="33">
        <v>159.5</v>
      </c>
    </row>
    <row r="87" spans="1:9" x14ac:dyDescent="0.25">
      <c r="A87" s="241"/>
      <c r="B87" s="29"/>
      <c r="C87" s="32">
        <v>44138.916666666672</v>
      </c>
      <c r="D87" s="33">
        <v>752.5</v>
      </c>
      <c r="E87" s="33">
        <v>0</v>
      </c>
      <c r="F87" s="33">
        <v>18.100000000000001</v>
      </c>
      <c r="G87" s="33">
        <v>79.5</v>
      </c>
      <c r="H87" s="33">
        <v>0.5</v>
      </c>
      <c r="I87" s="33">
        <v>157.69999999999999</v>
      </c>
    </row>
    <row r="88" spans="1:9" x14ac:dyDescent="0.25">
      <c r="A88" s="241"/>
      <c r="B88" s="29"/>
      <c r="C88" s="32">
        <v>44138.958333333328</v>
      </c>
      <c r="D88" s="33">
        <v>752.5</v>
      </c>
      <c r="E88" s="33">
        <v>0</v>
      </c>
      <c r="F88" s="33">
        <v>18</v>
      </c>
      <c r="G88" s="33">
        <v>78.599999999999994</v>
      </c>
      <c r="H88" s="33">
        <v>0.6</v>
      </c>
      <c r="I88" s="33">
        <v>196.5</v>
      </c>
    </row>
    <row r="89" spans="1:9" x14ac:dyDescent="0.25">
      <c r="A89" s="241">
        <v>4</v>
      </c>
      <c r="B89" s="29"/>
      <c r="C89" s="32">
        <v>44139</v>
      </c>
      <c r="D89" s="33">
        <v>752.5</v>
      </c>
      <c r="E89" s="33">
        <v>0</v>
      </c>
      <c r="F89" s="33">
        <v>18.3</v>
      </c>
      <c r="G89" s="33">
        <v>74.900000000000006</v>
      </c>
      <c r="H89" s="33">
        <v>0.9</v>
      </c>
      <c r="I89" s="33">
        <v>162.69999999999999</v>
      </c>
    </row>
    <row r="90" spans="1:9" x14ac:dyDescent="0.25">
      <c r="A90" s="241"/>
      <c r="B90" s="29"/>
      <c r="C90" s="32">
        <v>44139.041666666672</v>
      </c>
      <c r="D90" s="33">
        <v>752.5</v>
      </c>
      <c r="E90" s="33">
        <v>0</v>
      </c>
      <c r="F90" s="33">
        <v>18.2</v>
      </c>
      <c r="G90" s="33">
        <v>74.7</v>
      </c>
      <c r="H90" s="33">
        <v>1</v>
      </c>
      <c r="I90" s="33">
        <v>169.6</v>
      </c>
    </row>
    <row r="91" spans="1:9" x14ac:dyDescent="0.25">
      <c r="A91" s="241"/>
      <c r="B91" s="29"/>
      <c r="C91" s="32">
        <v>44139.083333333328</v>
      </c>
      <c r="D91" s="33">
        <v>752.5</v>
      </c>
      <c r="E91" s="33">
        <v>0</v>
      </c>
      <c r="F91" s="33">
        <v>18</v>
      </c>
      <c r="G91" s="33">
        <v>75</v>
      </c>
      <c r="H91" s="33">
        <v>0.9</v>
      </c>
      <c r="I91" s="33">
        <v>188</v>
      </c>
    </row>
    <row r="92" spans="1:9" x14ac:dyDescent="0.25">
      <c r="A92" s="241"/>
      <c r="B92" s="29"/>
      <c r="C92" s="32">
        <v>44139.125</v>
      </c>
      <c r="D92" s="33">
        <v>752.5</v>
      </c>
      <c r="E92" s="33">
        <v>0</v>
      </c>
      <c r="F92" s="33">
        <v>17.7</v>
      </c>
      <c r="G92" s="33">
        <v>75.8</v>
      </c>
      <c r="H92" s="33">
        <v>0.8</v>
      </c>
      <c r="I92" s="33">
        <v>202.6</v>
      </c>
    </row>
    <row r="93" spans="1:9" x14ac:dyDescent="0.25">
      <c r="A93" s="241"/>
      <c r="B93" s="29"/>
      <c r="C93" s="32">
        <v>44139.166666666672</v>
      </c>
      <c r="D93" s="33">
        <v>752.5</v>
      </c>
      <c r="E93" s="33">
        <v>0</v>
      </c>
      <c r="F93" s="33">
        <v>17.399999999999999</v>
      </c>
      <c r="G93" s="33">
        <v>76.400000000000006</v>
      </c>
      <c r="H93" s="33">
        <v>0.7</v>
      </c>
      <c r="I93" s="33">
        <v>205.2</v>
      </c>
    </row>
    <row r="94" spans="1:9" x14ac:dyDescent="0.25">
      <c r="A94" s="241"/>
      <c r="B94" s="29"/>
      <c r="C94" s="32">
        <v>44139.208333333328</v>
      </c>
      <c r="D94" s="33">
        <v>752.5</v>
      </c>
      <c r="E94" s="33">
        <v>0</v>
      </c>
      <c r="F94" s="33">
        <v>17.399999999999999</v>
      </c>
      <c r="G94" s="33">
        <v>76.3</v>
      </c>
      <c r="H94" s="33">
        <v>1.1000000000000001</v>
      </c>
      <c r="I94" s="33">
        <v>145.69999999999999</v>
      </c>
    </row>
    <row r="95" spans="1:9" x14ac:dyDescent="0.25">
      <c r="A95" s="241"/>
      <c r="B95" s="29"/>
      <c r="C95" s="32">
        <v>44139.25</v>
      </c>
      <c r="D95" s="33">
        <v>752.5</v>
      </c>
      <c r="E95" s="33">
        <v>0</v>
      </c>
      <c r="F95" s="33">
        <v>17.600000000000001</v>
      </c>
      <c r="G95" s="33">
        <v>76.2</v>
      </c>
      <c r="H95" s="33">
        <v>1.8</v>
      </c>
      <c r="I95" s="33">
        <v>150</v>
      </c>
    </row>
    <row r="96" spans="1:9" x14ac:dyDescent="0.25">
      <c r="A96" s="241"/>
      <c r="B96" s="29"/>
      <c r="C96" s="32">
        <v>44139.291666666672</v>
      </c>
      <c r="D96" s="33">
        <v>752.5</v>
      </c>
      <c r="E96" s="33">
        <v>0</v>
      </c>
      <c r="F96" s="33">
        <v>18.8</v>
      </c>
      <c r="G96" s="33">
        <v>73</v>
      </c>
      <c r="H96" s="33">
        <v>1.9</v>
      </c>
      <c r="I96" s="33">
        <v>151.5</v>
      </c>
    </row>
    <row r="97" spans="1:9" x14ac:dyDescent="0.25">
      <c r="A97" s="241"/>
      <c r="B97" s="29"/>
      <c r="C97" s="32">
        <v>44139.333333333328</v>
      </c>
      <c r="D97" s="33">
        <v>752.6</v>
      </c>
      <c r="E97" s="33">
        <v>0</v>
      </c>
      <c r="F97" s="33">
        <v>20.7</v>
      </c>
      <c r="G97" s="33">
        <v>66.900000000000006</v>
      </c>
      <c r="H97" s="33">
        <v>2.1</v>
      </c>
      <c r="I97" s="33">
        <v>148.4</v>
      </c>
    </row>
    <row r="98" spans="1:9" x14ac:dyDescent="0.25">
      <c r="A98" s="241"/>
      <c r="B98" s="29"/>
      <c r="C98" s="32">
        <v>44139.375</v>
      </c>
      <c r="D98" s="33">
        <v>752.6</v>
      </c>
      <c r="E98" s="33">
        <v>0</v>
      </c>
      <c r="F98" s="33">
        <v>22.5</v>
      </c>
      <c r="G98" s="33">
        <v>61.8</v>
      </c>
      <c r="H98" s="33">
        <v>1.7</v>
      </c>
      <c r="I98" s="33">
        <v>196.4</v>
      </c>
    </row>
    <row r="99" spans="1:9" x14ac:dyDescent="0.25">
      <c r="A99" s="241"/>
      <c r="B99" s="29"/>
      <c r="C99" s="32">
        <v>44139.416666666672</v>
      </c>
      <c r="D99" s="33">
        <v>752.6</v>
      </c>
      <c r="E99" s="33">
        <v>0</v>
      </c>
      <c r="F99" s="33">
        <v>23.2</v>
      </c>
      <c r="G99" s="33">
        <v>60.9</v>
      </c>
      <c r="H99" s="33">
        <v>2.4</v>
      </c>
      <c r="I99" s="33">
        <v>217.8</v>
      </c>
    </row>
    <row r="100" spans="1:9" x14ac:dyDescent="0.25">
      <c r="A100" s="241"/>
      <c r="B100" s="29"/>
      <c r="C100" s="32">
        <v>44139.458333333328</v>
      </c>
      <c r="D100" s="33">
        <v>752.6</v>
      </c>
      <c r="E100" s="33">
        <v>0</v>
      </c>
      <c r="F100" s="33">
        <v>23.2</v>
      </c>
      <c r="G100" s="33">
        <v>62.3</v>
      </c>
      <c r="H100" s="33">
        <v>2.5</v>
      </c>
      <c r="I100" s="33">
        <v>222.9</v>
      </c>
    </row>
    <row r="101" spans="1:9" x14ac:dyDescent="0.25">
      <c r="A101" s="241"/>
      <c r="B101" s="29"/>
      <c r="C101" s="32">
        <v>44139.5</v>
      </c>
      <c r="D101" s="33">
        <v>752.6</v>
      </c>
      <c r="E101" s="33">
        <v>0</v>
      </c>
      <c r="F101" s="33">
        <v>21.7</v>
      </c>
      <c r="G101" s="33">
        <v>70.099999999999994</v>
      </c>
      <c r="H101" s="33">
        <v>3</v>
      </c>
      <c r="I101" s="33">
        <v>256.60000000000002</v>
      </c>
    </row>
    <row r="102" spans="1:9" x14ac:dyDescent="0.25">
      <c r="A102" s="241"/>
      <c r="B102" s="29"/>
      <c r="C102" s="32">
        <v>44139.541666666672</v>
      </c>
      <c r="D102" s="33">
        <v>752.6</v>
      </c>
      <c r="E102" s="33">
        <v>0</v>
      </c>
      <c r="F102" s="33">
        <v>20.9</v>
      </c>
      <c r="G102" s="33">
        <v>72.8</v>
      </c>
      <c r="H102" s="33">
        <v>2.9</v>
      </c>
      <c r="I102" s="33">
        <v>247.5</v>
      </c>
    </row>
    <row r="103" spans="1:9" x14ac:dyDescent="0.25">
      <c r="A103" s="241"/>
      <c r="B103" s="29"/>
      <c r="C103" s="32">
        <v>44139.583333333328</v>
      </c>
      <c r="D103" s="33">
        <v>752.6</v>
      </c>
      <c r="E103" s="33">
        <v>0</v>
      </c>
      <c r="F103" s="33">
        <v>20.399999999999999</v>
      </c>
      <c r="G103" s="33">
        <v>74</v>
      </c>
      <c r="H103" s="33">
        <v>2.8</v>
      </c>
      <c r="I103" s="33">
        <v>241.4</v>
      </c>
    </row>
    <row r="104" spans="1:9" x14ac:dyDescent="0.25">
      <c r="A104" s="241"/>
      <c r="B104" s="29"/>
      <c r="C104" s="32">
        <v>44139.625</v>
      </c>
      <c r="D104" s="33">
        <v>752.6</v>
      </c>
      <c r="E104" s="33">
        <v>0</v>
      </c>
      <c r="F104" s="33">
        <v>20.6</v>
      </c>
      <c r="G104" s="33">
        <v>72.400000000000006</v>
      </c>
      <c r="H104" s="33">
        <v>2.8</v>
      </c>
      <c r="I104" s="33">
        <v>237.5</v>
      </c>
    </row>
    <row r="105" spans="1:9" x14ac:dyDescent="0.25">
      <c r="A105" s="241"/>
      <c r="B105" s="29"/>
      <c r="C105" s="32">
        <v>44139.666666666672</v>
      </c>
      <c r="D105" s="33">
        <v>752.6</v>
      </c>
      <c r="E105" s="33">
        <v>0</v>
      </c>
      <c r="F105" s="33">
        <v>20.2</v>
      </c>
      <c r="G105" s="33">
        <v>73.2</v>
      </c>
      <c r="H105" s="33">
        <v>2.8</v>
      </c>
      <c r="I105" s="33">
        <v>218.3</v>
      </c>
    </row>
    <row r="106" spans="1:9" x14ac:dyDescent="0.25">
      <c r="A106" s="241"/>
      <c r="B106" s="29"/>
      <c r="C106" s="32">
        <v>44139.708333333328</v>
      </c>
      <c r="D106" s="33">
        <v>752.5</v>
      </c>
      <c r="E106" s="33">
        <v>0</v>
      </c>
      <c r="F106" s="33">
        <v>19.5</v>
      </c>
      <c r="G106" s="33">
        <v>76.8</v>
      </c>
      <c r="H106" s="33">
        <v>2.1</v>
      </c>
      <c r="I106" s="33">
        <v>216.5</v>
      </c>
    </row>
    <row r="107" spans="1:9" x14ac:dyDescent="0.25">
      <c r="A107" s="241"/>
      <c r="B107" s="29"/>
      <c r="C107" s="32">
        <v>44139.75</v>
      </c>
      <c r="D107" s="33">
        <v>752.5</v>
      </c>
      <c r="E107" s="33">
        <v>0</v>
      </c>
      <c r="F107" s="33">
        <v>18.399999999999999</v>
      </c>
      <c r="G107" s="33">
        <v>81.3</v>
      </c>
      <c r="H107" s="33">
        <v>2.2999999999999998</v>
      </c>
      <c r="I107" s="33">
        <v>205.4</v>
      </c>
    </row>
    <row r="108" spans="1:9" x14ac:dyDescent="0.25">
      <c r="A108" s="241"/>
      <c r="B108" s="29"/>
      <c r="C108" s="32">
        <v>44139.791666666672</v>
      </c>
      <c r="D108" s="33">
        <v>752.5</v>
      </c>
      <c r="E108" s="33">
        <v>0</v>
      </c>
      <c r="F108" s="33">
        <v>18.100000000000001</v>
      </c>
      <c r="G108" s="33">
        <v>82.3</v>
      </c>
      <c r="H108" s="33">
        <v>1.8</v>
      </c>
      <c r="I108" s="33">
        <v>214.5</v>
      </c>
    </row>
    <row r="109" spans="1:9" x14ac:dyDescent="0.25">
      <c r="A109" s="241"/>
      <c r="B109" s="29"/>
      <c r="C109" s="32">
        <v>44139.833333333328</v>
      </c>
      <c r="D109" s="33" t="s">
        <v>235</v>
      </c>
      <c r="E109" s="33" t="s">
        <v>235</v>
      </c>
      <c r="F109" s="33" t="s">
        <v>235</v>
      </c>
      <c r="G109" s="33" t="s">
        <v>235</v>
      </c>
      <c r="H109" s="33" t="s">
        <v>235</v>
      </c>
      <c r="I109" s="33" t="s">
        <v>235</v>
      </c>
    </row>
    <row r="110" spans="1:9" x14ac:dyDescent="0.25">
      <c r="A110" s="241"/>
      <c r="B110" s="29"/>
      <c r="C110" s="32">
        <v>44139.875</v>
      </c>
      <c r="D110" s="33" t="s">
        <v>235</v>
      </c>
      <c r="E110" s="33" t="s">
        <v>235</v>
      </c>
      <c r="F110" s="33" t="s">
        <v>235</v>
      </c>
      <c r="G110" s="33" t="s">
        <v>235</v>
      </c>
      <c r="H110" s="33" t="s">
        <v>235</v>
      </c>
      <c r="I110" s="33" t="s">
        <v>235</v>
      </c>
    </row>
    <row r="111" spans="1:9" x14ac:dyDescent="0.25">
      <c r="A111" s="241"/>
      <c r="B111" s="29"/>
      <c r="C111" s="32">
        <v>44139.916666666672</v>
      </c>
      <c r="D111" s="33" t="s">
        <v>235</v>
      </c>
      <c r="E111" s="33" t="s">
        <v>235</v>
      </c>
      <c r="F111" s="33" t="s">
        <v>235</v>
      </c>
      <c r="G111" s="33" t="s">
        <v>235</v>
      </c>
      <c r="H111" s="33" t="s">
        <v>235</v>
      </c>
      <c r="I111" s="33" t="s">
        <v>235</v>
      </c>
    </row>
    <row r="112" spans="1:9" x14ac:dyDescent="0.25">
      <c r="A112" s="241"/>
      <c r="B112" s="29"/>
      <c r="C112" s="32">
        <v>44139.958333333328</v>
      </c>
      <c r="D112" s="33">
        <v>752.5</v>
      </c>
      <c r="E112" s="33">
        <v>0</v>
      </c>
      <c r="F112" s="33">
        <v>18</v>
      </c>
      <c r="G112" s="33">
        <v>79.7</v>
      </c>
      <c r="H112" s="33">
        <v>0.9</v>
      </c>
      <c r="I112" s="33">
        <v>175.8</v>
      </c>
    </row>
    <row r="113" spans="1:9" x14ac:dyDescent="0.25">
      <c r="A113" s="241">
        <v>5</v>
      </c>
      <c r="B113" s="29"/>
      <c r="C113" s="32">
        <v>44140</v>
      </c>
      <c r="D113" s="33">
        <v>752.5</v>
      </c>
      <c r="E113" s="33">
        <v>0</v>
      </c>
      <c r="F113" s="33">
        <v>18</v>
      </c>
      <c r="G113" s="33">
        <v>81</v>
      </c>
      <c r="H113" s="33">
        <v>1.5</v>
      </c>
      <c r="I113" s="33">
        <v>151</v>
      </c>
    </row>
    <row r="114" spans="1:9" x14ac:dyDescent="0.25">
      <c r="A114" s="241"/>
      <c r="B114" s="29"/>
      <c r="C114" s="32">
        <v>44140.041666666672</v>
      </c>
      <c r="D114" s="33">
        <v>752.5</v>
      </c>
      <c r="E114" s="33">
        <v>0</v>
      </c>
      <c r="F114" s="33">
        <v>18.2</v>
      </c>
      <c r="G114" s="33">
        <v>80.8</v>
      </c>
      <c r="H114" s="33">
        <v>1.2</v>
      </c>
      <c r="I114" s="33">
        <v>153.1</v>
      </c>
    </row>
    <row r="115" spans="1:9" x14ac:dyDescent="0.25">
      <c r="A115" s="241"/>
      <c r="B115" s="29"/>
      <c r="C115" s="32">
        <v>44140.083333333328</v>
      </c>
      <c r="D115" s="33">
        <v>752.5</v>
      </c>
      <c r="E115" s="33">
        <v>0</v>
      </c>
      <c r="F115" s="33">
        <v>18.100000000000001</v>
      </c>
      <c r="G115" s="33">
        <v>80.8</v>
      </c>
      <c r="H115" s="33">
        <v>1.2</v>
      </c>
      <c r="I115" s="33">
        <v>161.80000000000001</v>
      </c>
    </row>
    <row r="116" spans="1:9" x14ac:dyDescent="0.25">
      <c r="A116" s="241"/>
      <c r="B116" s="29"/>
      <c r="C116" s="32">
        <v>44140.125</v>
      </c>
      <c r="D116" s="33">
        <v>752.5</v>
      </c>
      <c r="E116" s="33">
        <v>0</v>
      </c>
      <c r="F116" s="33">
        <v>18.100000000000001</v>
      </c>
      <c r="G116" s="33">
        <v>80.099999999999994</v>
      </c>
      <c r="H116" s="33">
        <v>1</v>
      </c>
      <c r="I116" s="33">
        <v>190.3</v>
      </c>
    </row>
    <row r="117" spans="1:9" x14ac:dyDescent="0.25">
      <c r="A117" s="241"/>
      <c r="B117" s="29"/>
      <c r="C117" s="32">
        <v>44140.166666666672</v>
      </c>
      <c r="D117" s="33">
        <v>752.5</v>
      </c>
      <c r="E117" s="33">
        <v>0</v>
      </c>
      <c r="F117" s="33">
        <v>17.7</v>
      </c>
      <c r="G117" s="33">
        <v>81</v>
      </c>
      <c r="H117" s="33">
        <v>1.1000000000000001</v>
      </c>
      <c r="I117" s="33">
        <v>192.4</v>
      </c>
    </row>
    <row r="118" spans="1:9" x14ac:dyDescent="0.25">
      <c r="A118" s="241"/>
      <c r="B118" s="29"/>
      <c r="C118" s="32">
        <v>44140.208333333328</v>
      </c>
      <c r="D118" s="33">
        <v>752.6</v>
      </c>
      <c r="E118" s="33">
        <v>0</v>
      </c>
      <c r="F118" s="33">
        <v>17.5</v>
      </c>
      <c r="G118" s="33">
        <v>82.3</v>
      </c>
      <c r="H118" s="33">
        <v>1</v>
      </c>
      <c r="I118" s="33">
        <v>155.19999999999999</v>
      </c>
    </row>
    <row r="119" spans="1:9" x14ac:dyDescent="0.25">
      <c r="A119" s="241"/>
      <c r="B119" s="29"/>
      <c r="C119" s="32">
        <v>44140.25</v>
      </c>
      <c r="D119" s="33">
        <v>752.6</v>
      </c>
      <c r="E119" s="33">
        <v>0</v>
      </c>
      <c r="F119" s="33">
        <v>17.5</v>
      </c>
      <c r="G119" s="33">
        <v>82.5</v>
      </c>
      <c r="H119" s="33">
        <v>1</v>
      </c>
      <c r="I119" s="33">
        <v>191.8</v>
      </c>
    </row>
    <row r="120" spans="1:9" x14ac:dyDescent="0.25">
      <c r="A120" s="241"/>
      <c r="B120" s="29"/>
      <c r="C120" s="32">
        <v>44140.291666666672</v>
      </c>
      <c r="D120" s="33">
        <v>752.5</v>
      </c>
      <c r="E120" s="33">
        <v>0</v>
      </c>
      <c r="F120" s="33">
        <v>18.399999999999999</v>
      </c>
      <c r="G120" s="33">
        <v>79.400000000000006</v>
      </c>
      <c r="H120" s="33">
        <v>1.1000000000000001</v>
      </c>
      <c r="I120" s="33">
        <v>183.6</v>
      </c>
    </row>
    <row r="121" spans="1:9" x14ac:dyDescent="0.25">
      <c r="A121" s="241"/>
      <c r="B121" s="29"/>
      <c r="C121" s="32">
        <v>44140.333333333328</v>
      </c>
      <c r="D121" s="33">
        <v>752.6</v>
      </c>
      <c r="E121" s="33">
        <v>0</v>
      </c>
      <c r="F121" s="33">
        <v>19.600000000000001</v>
      </c>
      <c r="G121" s="33">
        <v>75.400000000000006</v>
      </c>
      <c r="H121" s="33">
        <v>1.4</v>
      </c>
      <c r="I121" s="33">
        <v>161.69999999999999</v>
      </c>
    </row>
    <row r="122" spans="1:9" x14ac:dyDescent="0.25">
      <c r="A122" s="241"/>
      <c r="B122" s="29"/>
      <c r="C122" s="32">
        <v>44140.375</v>
      </c>
      <c r="D122" s="33">
        <v>752.6</v>
      </c>
      <c r="E122" s="33">
        <v>0</v>
      </c>
      <c r="F122" s="33">
        <v>21.4</v>
      </c>
      <c r="G122" s="33">
        <v>69.400000000000006</v>
      </c>
      <c r="H122" s="33">
        <v>1.4</v>
      </c>
      <c r="I122" s="33">
        <v>185.1</v>
      </c>
    </row>
    <row r="123" spans="1:9" x14ac:dyDescent="0.25">
      <c r="A123" s="241"/>
      <c r="B123" s="29"/>
      <c r="C123" s="32">
        <v>44140.416666666672</v>
      </c>
      <c r="D123" s="33">
        <v>752.6</v>
      </c>
      <c r="E123" s="33">
        <v>0</v>
      </c>
      <c r="F123" s="33">
        <v>22.4</v>
      </c>
      <c r="G123" s="33">
        <v>66.3</v>
      </c>
      <c r="H123" s="33">
        <v>2.1</v>
      </c>
      <c r="I123" s="33">
        <v>239.1</v>
      </c>
    </row>
    <row r="124" spans="1:9" x14ac:dyDescent="0.25">
      <c r="A124" s="241"/>
      <c r="B124" s="29"/>
      <c r="C124" s="32">
        <v>44140.458333333328</v>
      </c>
      <c r="D124" s="33">
        <v>752.6</v>
      </c>
      <c r="E124" s="33">
        <v>0</v>
      </c>
      <c r="F124" s="33">
        <v>21.2</v>
      </c>
      <c r="G124" s="33">
        <v>71.8</v>
      </c>
      <c r="H124" s="33">
        <v>3.5</v>
      </c>
      <c r="I124" s="33">
        <v>250.3</v>
      </c>
    </row>
    <row r="125" spans="1:9" x14ac:dyDescent="0.25">
      <c r="A125" s="241"/>
      <c r="B125" s="29"/>
      <c r="C125" s="32">
        <v>44140.5</v>
      </c>
      <c r="D125" s="33">
        <v>752.6</v>
      </c>
      <c r="E125" s="33">
        <v>0</v>
      </c>
      <c r="F125" s="33">
        <v>21.5</v>
      </c>
      <c r="G125" s="33">
        <v>68.8</v>
      </c>
      <c r="H125" s="33">
        <v>3.3</v>
      </c>
      <c r="I125" s="33">
        <v>246.5</v>
      </c>
    </row>
    <row r="126" spans="1:9" x14ac:dyDescent="0.25">
      <c r="A126" s="241"/>
      <c r="B126" s="29"/>
      <c r="C126" s="32">
        <v>44140.541666666672</v>
      </c>
      <c r="D126" s="33">
        <v>752.6</v>
      </c>
      <c r="E126" s="33">
        <v>0</v>
      </c>
      <c r="F126" s="33">
        <v>21.1</v>
      </c>
      <c r="G126" s="33">
        <v>69.599999999999994</v>
      </c>
      <c r="H126" s="33">
        <v>3.5</v>
      </c>
      <c r="I126" s="33">
        <v>242.8</v>
      </c>
    </row>
    <row r="127" spans="1:9" x14ac:dyDescent="0.25">
      <c r="A127" s="241"/>
      <c r="B127" s="29"/>
      <c r="C127" s="32">
        <v>44140.583333333328</v>
      </c>
      <c r="D127" s="33">
        <v>752.6</v>
      </c>
      <c r="E127" s="33">
        <v>0</v>
      </c>
      <c r="F127" s="33">
        <v>20.6</v>
      </c>
      <c r="G127" s="33">
        <v>70.7</v>
      </c>
      <c r="H127" s="33">
        <v>3.6</v>
      </c>
      <c r="I127" s="33">
        <v>245.2</v>
      </c>
    </row>
    <row r="128" spans="1:9" x14ac:dyDescent="0.25">
      <c r="A128" s="241"/>
      <c r="B128" s="29"/>
      <c r="C128" s="32">
        <v>44140.625</v>
      </c>
      <c r="D128" s="33">
        <v>752.6</v>
      </c>
      <c r="E128" s="33">
        <v>0</v>
      </c>
      <c r="F128" s="33">
        <v>20.6</v>
      </c>
      <c r="G128" s="33">
        <v>71.599999999999994</v>
      </c>
      <c r="H128" s="33">
        <v>3</v>
      </c>
      <c r="I128" s="33">
        <v>246.4</v>
      </c>
    </row>
    <row r="129" spans="1:9" x14ac:dyDescent="0.25">
      <c r="A129" s="241"/>
      <c r="B129" s="29"/>
      <c r="C129" s="32">
        <v>44140.666666666672</v>
      </c>
      <c r="D129" s="33">
        <v>752.6</v>
      </c>
      <c r="E129" s="33">
        <v>0</v>
      </c>
      <c r="F129" s="33">
        <v>20.6</v>
      </c>
      <c r="G129" s="33">
        <v>69.8</v>
      </c>
      <c r="H129" s="33">
        <v>2.7</v>
      </c>
      <c r="I129" s="33">
        <v>215.7</v>
      </c>
    </row>
    <row r="130" spans="1:9" x14ac:dyDescent="0.25">
      <c r="A130" s="241"/>
      <c r="B130" s="29"/>
      <c r="C130" s="32">
        <v>44140.708333333328</v>
      </c>
      <c r="D130" s="33">
        <v>752.5</v>
      </c>
      <c r="E130" s="33">
        <v>0</v>
      </c>
      <c r="F130" s="33">
        <v>20.100000000000001</v>
      </c>
      <c r="G130" s="33">
        <v>70.5</v>
      </c>
      <c r="H130" s="33">
        <v>2.7</v>
      </c>
      <c r="I130" s="33">
        <v>217.2</v>
      </c>
    </row>
    <row r="131" spans="1:9" x14ac:dyDescent="0.25">
      <c r="A131" s="241"/>
      <c r="B131" s="29"/>
      <c r="C131" s="32">
        <v>44140.75</v>
      </c>
      <c r="D131" s="33">
        <v>752.5</v>
      </c>
      <c r="E131" s="33">
        <v>0</v>
      </c>
      <c r="F131" s="33">
        <v>19.2</v>
      </c>
      <c r="G131" s="33">
        <v>72.8</v>
      </c>
      <c r="H131" s="33">
        <v>2.2000000000000002</v>
      </c>
      <c r="I131" s="33">
        <v>217.9</v>
      </c>
    </row>
    <row r="132" spans="1:9" x14ac:dyDescent="0.25">
      <c r="A132" s="241"/>
      <c r="B132" s="29"/>
      <c r="C132" s="32">
        <v>44140.791666666672</v>
      </c>
      <c r="D132" s="33">
        <v>752.5</v>
      </c>
      <c r="E132" s="33">
        <v>0</v>
      </c>
      <c r="F132" s="33">
        <v>18.5</v>
      </c>
      <c r="G132" s="33">
        <v>75.400000000000006</v>
      </c>
      <c r="H132" s="33">
        <v>1.6</v>
      </c>
      <c r="I132" s="33">
        <v>213.2</v>
      </c>
    </row>
    <row r="133" spans="1:9" x14ac:dyDescent="0.25">
      <c r="A133" s="241"/>
      <c r="B133" s="29"/>
      <c r="C133" s="32">
        <v>44140.833333333328</v>
      </c>
      <c r="D133" s="33">
        <v>752.5</v>
      </c>
      <c r="E133" s="33">
        <v>0</v>
      </c>
      <c r="F133" s="33">
        <v>18.2</v>
      </c>
      <c r="G133" s="33">
        <v>75.8</v>
      </c>
      <c r="H133" s="33">
        <v>0.9</v>
      </c>
      <c r="I133" s="33">
        <v>212.4</v>
      </c>
    </row>
    <row r="134" spans="1:9" x14ac:dyDescent="0.25">
      <c r="A134" s="241"/>
      <c r="B134" s="29"/>
      <c r="C134" s="32">
        <v>44140.875</v>
      </c>
      <c r="D134" s="33">
        <v>752.5</v>
      </c>
      <c r="E134" s="33">
        <v>0</v>
      </c>
      <c r="F134" s="33">
        <v>18</v>
      </c>
      <c r="G134" s="33">
        <v>76.599999999999994</v>
      </c>
      <c r="H134" s="33">
        <v>1.3</v>
      </c>
      <c r="I134" s="33">
        <v>213.1</v>
      </c>
    </row>
    <row r="135" spans="1:9" x14ac:dyDescent="0.25">
      <c r="A135" s="241"/>
      <c r="B135" s="29"/>
      <c r="C135" s="32">
        <v>44140.916666666672</v>
      </c>
      <c r="D135" s="33">
        <v>752.5</v>
      </c>
      <c r="E135" s="33">
        <v>0</v>
      </c>
      <c r="F135" s="33">
        <v>17.7</v>
      </c>
      <c r="G135" s="33">
        <v>79.099999999999994</v>
      </c>
      <c r="H135" s="33">
        <v>0.9</v>
      </c>
      <c r="I135" s="33">
        <v>202.2</v>
      </c>
    </row>
    <row r="136" spans="1:9" x14ac:dyDescent="0.25">
      <c r="A136" s="241"/>
      <c r="B136" s="29"/>
      <c r="C136" s="32">
        <v>44140.958333333328</v>
      </c>
      <c r="D136" s="33">
        <v>752.5</v>
      </c>
      <c r="E136" s="33">
        <v>0</v>
      </c>
      <c r="F136" s="33">
        <v>17.399999999999999</v>
      </c>
      <c r="G136" s="33">
        <v>80.2</v>
      </c>
      <c r="H136" s="33">
        <v>0.7</v>
      </c>
      <c r="I136" s="33">
        <v>160.30000000000001</v>
      </c>
    </row>
    <row r="137" spans="1:9" x14ac:dyDescent="0.25">
      <c r="A137" s="241">
        <v>6</v>
      </c>
      <c r="B137" s="29"/>
      <c r="C137" s="32">
        <v>44141</v>
      </c>
      <c r="D137" s="33">
        <v>752.5</v>
      </c>
      <c r="E137" s="33">
        <v>0</v>
      </c>
      <c r="F137" s="33">
        <v>17.399999999999999</v>
      </c>
      <c r="G137" s="33">
        <v>78.2</v>
      </c>
      <c r="H137" s="33">
        <v>1.5</v>
      </c>
      <c r="I137" s="33">
        <v>159.69999999999999</v>
      </c>
    </row>
    <row r="138" spans="1:9" x14ac:dyDescent="0.25">
      <c r="A138" s="241"/>
      <c r="B138" s="29"/>
      <c r="C138" s="32">
        <v>44141.041666666672</v>
      </c>
      <c r="D138" s="33">
        <v>752.5</v>
      </c>
      <c r="E138" s="33">
        <v>0</v>
      </c>
      <c r="F138" s="33">
        <v>17.2</v>
      </c>
      <c r="G138" s="33">
        <v>78</v>
      </c>
      <c r="H138" s="33">
        <v>1.1000000000000001</v>
      </c>
      <c r="I138" s="33">
        <v>165.2</v>
      </c>
    </row>
    <row r="139" spans="1:9" x14ac:dyDescent="0.25">
      <c r="A139" s="241"/>
      <c r="B139" s="29"/>
      <c r="C139" s="32">
        <v>44141.083333333328</v>
      </c>
      <c r="D139" s="33">
        <v>752.5</v>
      </c>
      <c r="E139" s="33">
        <v>0</v>
      </c>
      <c r="F139" s="33">
        <v>17.2</v>
      </c>
      <c r="G139" s="33">
        <v>77.2</v>
      </c>
      <c r="H139" s="33">
        <v>1.6</v>
      </c>
      <c r="I139" s="33">
        <v>160</v>
      </c>
    </row>
    <row r="140" spans="1:9" x14ac:dyDescent="0.25">
      <c r="A140" s="241"/>
      <c r="B140" s="29"/>
      <c r="C140" s="32">
        <v>44141.125</v>
      </c>
      <c r="D140" s="33">
        <v>752.5</v>
      </c>
      <c r="E140" s="33">
        <v>0</v>
      </c>
      <c r="F140" s="33">
        <v>17.2</v>
      </c>
      <c r="G140" s="33">
        <v>77.8</v>
      </c>
      <c r="H140" s="33">
        <v>1.5</v>
      </c>
      <c r="I140" s="33">
        <v>159.19999999999999</v>
      </c>
    </row>
    <row r="141" spans="1:9" x14ac:dyDescent="0.25">
      <c r="A141" s="241"/>
      <c r="B141" s="29"/>
      <c r="C141" s="32">
        <v>44141.166666666672</v>
      </c>
      <c r="D141" s="33">
        <v>752.5</v>
      </c>
      <c r="E141" s="33">
        <v>0</v>
      </c>
      <c r="F141" s="33">
        <v>17.2</v>
      </c>
      <c r="G141" s="33">
        <v>77.5</v>
      </c>
      <c r="H141" s="33">
        <v>1.8</v>
      </c>
      <c r="I141" s="33">
        <v>157.6</v>
      </c>
    </row>
    <row r="142" spans="1:9" x14ac:dyDescent="0.25">
      <c r="A142" s="241"/>
      <c r="B142" s="29"/>
      <c r="C142" s="32">
        <v>44141.208333333328</v>
      </c>
      <c r="D142" s="33">
        <v>752.5</v>
      </c>
      <c r="E142" s="33">
        <v>0</v>
      </c>
      <c r="F142" s="33">
        <v>17.7</v>
      </c>
      <c r="G142" s="33">
        <v>75.5</v>
      </c>
      <c r="H142" s="33">
        <v>2</v>
      </c>
      <c r="I142" s="33">
        <v>150.19999999999999</v>
      </c>
    </row>
    <row r="143" spans="1:9" x14ac:dyDescent="0.25">
      <c r="A143" s="241"/>
      <c r="B143" s="29"/>
      <c r="C143" s="32">
        <v>44141.25</v>
      </c>
      <c r="D143" s="33">
        <v>752.5</v>
      </c>
      <c r="E143" s="33">
        <v>0</v>
      </c>
      <c r="F143" s="33">
        <v>18.100000000000001</v>
      </c>
      <c r="G143" s="33">
        <v>73.5</v>
      </c>
      <c r="H143" s="33">
        <v>2</v>
      </c>
      <c r="I143" s="33">
        <v>165.9</v>
      </c>
    </row>
    <row r="144" spans="1:9" x14ac:dyDescent="0.25">
      <c r="A144" s="241"/>
      <c r="B144" s="29"/>
      <c r="C144" s="32">
        <v>44141.291666666672</v>
      </c>
      <c r="D144" s="33">
        <v>752.5</v>
      </c>
      <c r="E144" s="33">
        <v>0</v>
      </c>
      <c r="F144" s="33">
        <v>18.7</v>
      </c>
      <c r="G144" s="33">
        <v>72.099999999999994</v>
      </c>
      <c r="H144" s="33">
        <v>1.5</v>
      </c>
      <c r="I144" s="33">
        <v>155.5</v>
      </c>
    </row>
    <row r="145" spans="1:9" x14ac:dyDescent="0.25">
      <c r="A145" s="241"/>
      <c r="B145" s="29"/>
      <c r="C145" s="32">
        <v>44141.333333333328</v>
      </c>
      <c r="D145" s="33">
        <v>752.5</v>
      </c>
      <c r="E145" s="33">
        <v>0</v>
      </c>
      <c r="F145" s="33">
        <v>19.7</v>
      </c>
      <c r="G145" s="33">
        <v>69.5</v>
      </c>
      <c r="H145" s="33">
        <v>1.7</v>
      </c>
      <c r="I145" s="33">
        <v>148.5</v>
      </c>
    </row>
    <row r="146" spans="1:9" x14ac:dyDescent="0.25">
      <c r="A146" s="241"/>
      <c r="B146" s="29"/>
      <c r="C146" s="32">
        <v>44141.375</v>
      </c>
      <c r="D146" s="33">
        <v>752.5</v>
      </c>
      <c r="E146" s="33">
        <v>0</v>
      </c>
      <c r="F146" s="33">
        <v>21</v>
      </c>
      <c r="G146" s="33">
        <v>65.5</v>
      </c>
      <c r="H146" s="33">
        <v>1.5</v>
      </c>
      <c r="I146" s="33">
        <v>165.6</v>
      </c>
    </row>
    <row r="147" spans="1:9" x14ac:dyDescent="0.25">
      <c r="A147" s="241"/>
      <c r="B147" s="29"/>
      <c r="C147" s="32">
        <v>44141.416666666672</v>
      </c>
      <c r="D147" s="33">
        <v>752.6</v>
      </c>
      <c r="E147" s="33">
        <v>0</v>
      </c>
      <c r="F147" s="33">
        <v>23</v>
      </c>
      <c r="G147" s="33">
        <v>60.7</v>
      </c>
      <c r="H147" s="33">
        <v>1.6</v>
      </c>
      <c r="I147" s="33">
        <v>225.1</v>
      </c>
    </row>
    <row r="148" spans="1:9" x14ac:dyDescent="0.25">
      <c r="A148" s="241"/>
      <c r="B148" s="29"/>
      <c r="C148" s="32">
        <v>44141.458333333328</v>
      </c>
      <c r="D148" s="33">
        <v>752.6</v>
      </c>
      <c r="E148" s="33">
        <v>0</v>
      </c>
      <c r="F148" s="33">
        <v>22</v>
      </c>
      <c r="G148" s="33">
        <v>64.900000000000006</v>
      </c>
      <c r="H148" s="33">
        <v>3.1</v>
      </c>
      <c r="I148" s="33">
        <v>252.7</v>
      </c>
    </row>
    <row r="149" spans="1:9" x14ac:dyDescent="0.25">
      <c r="A149" s="241"/>
      <c r="B149" s="29"/>
      <c r="C149" s="32">
        <v>44141.5</v>
      </c>
      <c r="D149" s="33">
        <v>752.6</v>
      </c>
      <c r="E149" s="33">
        <v>0</v>
      </c>
      <c r="F149" s="33">
        <v>21.1</v>
      </c>
      <c r="G149" s="33">
        <v>69.599999999999994</v>
      </c>
      <c r="H149" s="33">
        <v>3.2</v>
      </c>
      <c r="I149" s="33">
        <v>255.3</v>
      </c>
    </row>
    <row r="150" spans="1:9" x14ac:dyDescent="0.25">
      <c r="A150" s="241"/>
      <c r="B150" s="29"/>
      <c r="C150" s="32">
        <v>44141.541666666672</v>
      </c>
      <c r="D150" s="33">
        <v>752.6</v>
      </c>
      <c r="E150" s="33">
        <v>0</v>
      </c>
      <c r="F150" s="33">
        <v>21.1</v>
      </c>
      <c r="G150" s="33">
        <v>68.7</v>
      </c>
      <c r="H150" s="33">
        <v>3.5</v>
      </c>
      <c r="I150" s="33">
        <v>257.7</v>
      </c>
    </row>
    <row r="151" spans="1:9" x14ac:dyDescent="0.25">
      <c r="A151" s="241"/>
      <c r="B151" s="29"/>
      <c r="C151" s="32">
        <v>44141.583333333328</v>
      </c>
      <c r="D151" s="33">
        <v>752.6</v>
      </c>
      <c r="E151" s="33">
        <v>0</v>
      </c>
      <c r="F151" s="33">
        <v>19.899999999999999</v>
      </c>
      <c r="G151" s="33">
        <v>74</v>
      </c>
      <c r="H151" s="33">
        <v>3.4</v>
      </c>
      <c r="I151" s="33">
        <v>254.8</v>
      </c>
    </row>
    <row r="152" spans="1:9" x14ac:dyDescent="0.25">
      <c r="A152" s="241"/>
      <c r="B152" s="29"/>
      <c r="C152" s="32">
        <v>44141.625</v>
      </c>
      <c r="D152" s="33">
        <v>752.6</v>
      </c>
      <c r="E152" s="33">
        <v>0</v>
      </c>
      <c r="F152" s="33">
        <v>20.100000000000001</v>
      </c>
      <c r="G152" s="33">
        <v>72.7</v>
      </c>
      <c r="H152" s="33">
        <v>3</v>
      </c>
      <c r="I152" s="33">
        <v>252.6</v>
      </c>
    </row>
    <row r="153" spans="1:9" x14ac:dyDescent="0.25">
      <c r="A153" s="241"/>
      <c r="B153" s="29"/>
      <c r="C153" s="32">
        <v>44141.666666666672</v>
      </c>
      <c r="D153" s="33">
        <v>752.6</v>
      </c>
      <c r="E153" s="33">
        <v>0</v>
      </c>
      <c r="F153" s="33">
        <v>19.7</v>
      </c>
      <c r="G153" s="33">
        <v>74.099999999999994</v>
      </c>
      <c r="H153" s="33">
        <v>2.1</v>
      </c>
      <c r="I153" s="33">
        <v>249</v>
      </c>
    </row>
    <row r="154" spans="1:9" x14ac:dyDescent="0.25">
      <c r="A154" s="241"/>
      <c r="B154" s="29"/>
      <c r="C154" s="32">
        <v>44141.708333333328</v>
      </c>
      <c r="D154" s="33">
        <v>752.5</v>
      </c>
      <c r="E154" s="33">
        <v>0</v>
      </c>
      <c r="F154" s="33">
        <v>19.600000000000001</v>
      </c>
      <c r="G154" s="33">
        <v>71.400000000000006</v>
      </c>
      <c r="H154" s="33">
        <v>1.9</v>
      </c>
      <c r="I154" s="33">
        <v>217.5</v>
      </c>
    </row>
    <row r="155" spans="1:9" x14ac:dyDescent="0.25">
      <c r="A155" s="241"/>
      <c r="B155" s="29"/>
      <c r="C155" s="32">
        <v>44141.75</v>
      </c>
      <c r="D155" s="33">
        <v>752.5</v>
      </c>
      <c r="E155" s="33">
        <v>0</v>
      </c>
      <c r="F155" s="33">
        <v>19.399999999999999</v>
      </c>
      <c r="G155" s="33">
        <v>71.3</v>
      </c>
      <c r="H155" s="33">
        <v>1.6</v>
      </c>
      <c r="I155" s="33">
        <v>217.2</v>
      </c>
    </row>
    <row r="156" spans="1:9" x14ac:dyDescent="0.25">
      <c r="A156" s="241"/>
      <c r="B156" s="29"/>
      <c r="C156" s="32">
        <v>44141.791666666672</v>
      </c>
      <c r="D156" s="33">
        <v>752.5</v>
      </c>
      <c r="E156" s="33">
        <v>0</v>
      </c>
      <c r="F156" s="33">
        <v>19</v>
      </c>
      <c r="G156" s="33">
        <v>72.599999999999994</v>
      </c>
      <c r="H156" s="33">
        <v>1</v>
      </c>
      <c r="I156" s="33">
        <v>214.6</v>
      </c>
    </row>
    <row r="157" spans="1:9" x14ac:dyDescent="0.25">
      <c r="A157" s="241"/>
      <c r="B157" s="29"/>
      <c r="C157" s="32">
        <v>44141.833333333328</v>
      </c>
      <c r="D157" s="33">
        <v>752.5</v>
      </c>
      <c r="E157" s="33">
        <v>0</v>
      </c>
      <c r="F157" s="33">
        <v>18.399999999999999</v>
      </c>
      <c r="G157" s="33">
        <v>75.5</v>
      </c>
      <c r="H157" s="33">
        <v>0.6</v>
      </c>
      <c r="I157" s="33">
        <v>174.6</v>
      </c>
    </row>
    <row r="158" spans="1:9" x14ac:dyDescent="0.25">
      <c r="A158" s="241"/>
      <c r="B158" s="29"/>
      <c r="C158" s="32">
        <v>44141.875</v>
      </c>
      <c r="D158" s="33">
        <v>752.5</v>
      </c>
      <c r="E158" s="33">
        <v>0</v>
      </c>
      <c r="F158" s="33">
        <v>18.100000000000001</v>
      </c>
      <c r="G158" s="33">
        <v>77</v>
      </c>
      <c r="H158" s="33">
        <v>1.1000000000000001</v>
      </c>
      <c r="I158" s="33">
        <v>153</v>
      </c>
    </row>
    <row r="159" spans="1:9" x14ac:dyDescent="0.25">
      <c r="A159" s="241"/>
      <c r="B159" s="29"/>
      <c r="C159" s="32">
        <v>44141.916666666672</v>
      </c>
      <c r="D159" s="33">
        <v>752.5</v>
      </c>
      <c r="E159" s="33">
        <v>0</v>
      </c>
      <c r="F159" s="33">
        <v>17.8</v>
      </c>
      <c r="G159" s="33">
        <v>79.599999999999994</v>
      </c>
      <c r="H159" s="33">
        <v>0.8</v>
      </c>
      <c r="I159" s="33">
        <v>166.2</v>
      </c>
    </row>
    <row r="160" spans="1:9" x14ac:dyDescent="0.25">
      <c r="A160" s="241"/>
      <c r="B160" s="29"/>
      <c r="C160" s="32">
        <v>44141.958333333328</v>
      </c>
      <c r="D160" s="33">
        <v>752.5</v>
      </c>
      <c r="E160" s="33">
        <v>0</v>
      </c>
      <c r="F160" s="33">
        <v>17.7</v>
      </c>
      <c r="G160" s="33">
        <v>80.3</v>
      </c>
      <c r="H160" s="33">
        <v>0.5</v>
      </c>
      <c r="I160" s="33">
        <v>177.9</v>
      </c>
    </row>
    <row r="161" spans="1:9" x14ac:dyDescent="0.25">
      <c r="A161" s="241">
        <v>7</v>
      </c>
      <c r="B161" s="29"/>
      <c r="C161" s="32">
        <v>44142</v>
      </c>
      <c r="D161" s="33">
        <v>752.5</v>
      </c>
      <c r="E161" s="33">
        <v>0</v>
      </c>
      <c r="F161" s="33">
        <v>17.8</v>
      </c>
      <c r="G161" s="33">
        <v>78.900000000000006</v>
      </c>
      <c r="H161" s="33">
        <v>0.6</v>
      </c>
      <c r="I161" s="33">
        <v>154.80000000000001</v>
      </c>
    </row>
    <row r="162" spans="1:9" x14ac:dyDescent="0.25">
      <c r="A162" s="241"/>
      <c r="B162" s="29"/>
      <c r="C162" s="32">
        <v>44142.041666666672</v>
      </c>
      <c r="D162" s="33">
        <v>752.5</v>
      </c>
      <c r="E162" s="33">
        <v>0</v>
      </c>
      <c r="F162" s="33">
        <v>18.5</v>
      </c>
      <c r="G162" s="33">
        <v>74.7</v>
      </c>
      <c r="H162" s="33">
        <v>1.6</v>
      </c>
      <c r="I162" s="33">
        <v>156.69999999999999</v>
      </c>
    </row>
    <row r="163" spans="1:9" x14ac:dyDescent="0.25">
      <c r="A163" s="241"/>
      <c r="B163" s="29"/>
      <c r="C163" s="32">
        <v>44142.083333333328</v>
      </c>
      <c r="D163" s="33">
        <v>752.5</v>
      </c>
      <c r="E163" s="33">
        <v>0</v>
      </c>
      <c r="F163" s="33">
        <v>18.399999999999999</v>
      </c>
      <c r="G163" s="33">
        <v>73.5</v>
      </c>
      <c r="H163" s="33">
        <v>1.5</v>
      </c>
      <c r="I163" s="33">
        <v>163.30000000000001</v>
      </c>
    </row>
    <row r="164" spans="1:9" x14ac:dyDescent="0.25">
      <c r="A164" s="241"/>
      <c r="B164" s="29"/>
      <c r="C164" s="32">
        <v>44142.125</v>
      </c>
      <c r="D164" s="33">
        <v>752.5</v>
      </c>
      <c r="E164" s="33">
        <v>0</v>
      </c>
      <c r="F164" s="33">
        <v>18.3</v>
      </c>
      <c r="G164" s="33">
        <v>74</v>
      </c>
      <c r="H164" s="33">
        <v>1.6</v>
      </c>
      <c r="I164" s="33">
        <v>157.6</v>
      </c>
    </row>
    <row r="165" spans="1:9" x14ac:dyDescent="0.25">
      <c r="A165" s="241"/>
      <c r="B165" s="29"/>
      <c r="C165" s="32">
        <v>44142.166666666672</v>
      </c>
      <c r="D165" s="33">
        <v>752.5</v>
      </c>
      <c r="E165" s="33">
        <v>0</v>
      </c>
      <c r="F165" s="33">
        <v>18.2</v>
      </c>
      <c r="G165" s="33">
        <v>74</v>
      </c>
      <c r="H165" s="33">
        <v>1.6</v>
      </c>
      <c r="I165" s="33">
        <v>168.1</v>
      </c>
    </row>
    <row r="166" spans="1:9" x14ac:dyDescent="0.25">
      <c r="A166" s="241"/>
      <c r="B166" s="29"/>
      <c r="C166" s="32">
        <v>44142.208333333328</v>
      </c>
      <c r="D166" s="33">
        <v>752.5</v>
      </c>
      <c r="E166" s="33">
        <v>0</v>
      </c>
      <c r="F166" s="33">
        <v>18.2</v>
      </c>
      <c r="G166" s="33">
        <v>73.900000000000006</v>
      </c>
      <c r="H166" s="33">
        <v>1.6</v>
      </c>
      <c r="I166" s="33">
        <v>149.30000000000001</v>
      </c>
    </row>
    <row r="167" spans="1:9" x14ac:dyDescent="0.25">
      <c r="A167" s="241"/>
      <c r="B167" s="29"/>
      <c r="C167" s="32">
        <v>44142.25</v>
      </c>
      <c r="D167" s="33">
        <v>752.5</v>
      </c>
      <c r="E167" s="33">
        <v>0</v>
      </c>
      <c r="F167" s="33">
        <v>18.2</v>
      </c>
      <c r="G167" s="33">
        <v>73.7</v>
      </c>
      <c r="H167" s="33">
        <v>1.5</v>
      </c>
      <c r="I167" s="33">
        <v>162.4</v>
      </c>
    </row>
    <row r="168" spans="1:9" x14ac:dyDescent="0.25">
      <c r="A168" s="241"/>
      <c r="B168" s="29"/>
      <c r="C168" s="32">
        <v>44142.291666666672</v>
      </c>
      <c r="D168" s="33">
        <v>752.5</v>
      </c>
      <c r="E168" s="33">
        <v>0</v>
      </c>
      <c r="F168" s="33">
        <v>19.399999999999999</v>
      </c>
      <c r="G168" s="33">
        <v>70.2</v>
      </c>
      <c r="H168" s="33">
        <v>1.5</v>
      </c>
      <c r="I168" s="33">
        <v>155.4</v>
      </c>
    </row>
    <row r="169" spans="1:9" x14ac:dyDescent="0.25">
      <c r="A169" s="241"/>
      <c r="B169" s="29"/>
      <c r="C169" s="32">
        <v>44142.333333333328</v>
      </c>
      <c r="D169" s="33">
        <v>752.6</v>
      </c>
      <c r="E169" s="33">
        <v>0</v>
      </c>
      <c r="F169" s="33">
        <v>21.3</v>
      </c>
      <c r="G169" s="33">
        <v>64.599999999999994</v>
      </c>
      <c r="H169" s="33">
        <v>1.2</v>
      </c>
      <c r="I169" s="33">
        <v>162.4</v>
      </c>
    </row>
    <row r="170" spans="1:9" x14ac:dyDescent="0.25">
      <c r="A170" s="241"/>
      <c r="B170" s="29"/>
      <c r="C170" s="32">
        <v>44142.375</v>
      </c>
      <c r="D170" s="33">
        <v>752.6</v>
      </c>
      <c r="E170" s="33">
        <v>0</v>
      </c>
      <c r="F170" s="33">
        <v>22.3</v>
      </c>
      <c r="G170" s="33">
        <v>61.5</v>
      </c>
      <c r="H170" s="33">
        <v>1.2</v>
      </c>
      <c r="I170" s="33">
        <v>201.4</v>
      </c>
    </row>
    <row r="171" spans="1:9" x14ac:dyDescent="0.25">
      <c r="A171" s="241"/>
      <c r="B171" s="29"/>
      <c r="C171" s="32">
        <v>44142.416666666672</v>
      </c>
      <c r="D171" s="33">
        <v>752.6</v>
      </c>
      <c r="E171" s="33">
        <v>0</v>
      </c>
      <c r="F171" s="33">
        <v>22.5</v>
      </c>
      <c r="G171" s="33">
        <v>61.9</v>
      </c>
      <c r="H171" s="33">
        <v>2.4</v>
      </c>
      <c r="I171" s="33">
        <v>253.7</v>
      </c>
    </row>
    <row r="172" spans="1:9" x14ac:dyDescent="0.25">
      <c r="A172" s="241"/>
      <c r="B172" s="29"/>
      <c r="C172" s="32">
        <v>44142.458333333328</v>
      </c>
      <c r="D172" s="33">
        <v>752.6</v>
      </c>
      <c r="E172" s="33">
        <v>0</v>
      </c>
      <c r="F172" s="33">
        <v>22.3</v>
      </c>
      <c r="G172" s="33">
        <v>63.3</v>
      </c>
      <c r="H172" s="33">
        <v>3.4</v>
      </c>
      <c r="I172" s="33">
        <v>253.5</v>
      </c>
    </row>
    <row r="173" spans="1:9" x14ac:dyDescent="0.25">
      <c r="A173" s="241"/>
      <c r="B173" s="29"/>
      <c r="C173" s="32">
        <v>44142.5</v>
      </c>
      <c r="D173" s="33">
        <v>752.6</v>
      </c>
      <c r="E173" s="33">
        <v>0</v>
      </c>
      <c r="F173" s="33">
        <v>22.2</v>
      </c>
      <c r="G173" s="33">
        <v>64</v>
      </c>
      <c r="H173" s="33">
        <v>3.6</v>
      </c>
      <c r="I173" s="33">
        <v>257.8</v>
      </c>
    </row>
    <row r="174" spans="1:9" x14ac:dyDescent="0.25">
      <c r="A174" s="241"/>
      <c r="B174" s="29"/>
      <c r="C174" s="32">
        <v>44142.541666666672</v>
      </c>
      <c r="D174" s="33">
        <v>752.6</v>
      </c>
      <c r="E174" s="33">
        <v>0</v>
      </c>
      <c r="F174" s="33">
        <v>22.5</v>
      </c>
      <c r="G174" s="33">
        <v>62.8</v>
      </c>
      <c r="H174" s="33">
        <v>3</v>
      </c>
      <c r="I174" s="33">
        <v>240</v>
      </c>
    </row>
    <row r="175" spans="1:9" x14ac:dyDescent="0.25">
      <c r="A175" s="241"/>
      <c r="B175" s="29"/>
      <c r="C175" s="32">
        <v>44142.583333333328</v>
      </c>
      <c r="D175" s="33">
        <v>752.6</v>
      </c>
      <c r="E175" s="33">
        <v>0</v>
      </c>
      <c r="F175" s="33">
        <v>21.8</v>
      </c>
      <c r="G175" s="33">
        <v>64.599999999999994</v>
      </c>
      <c r="H175" s="33">
        <v>3.3</v>
      </c>
      <c r="I175" s="33">
        <v>223.5</v>
      </c>
    </row>
    <row r="176" spans="1:9" x14ac:dyDescent="0.25">
      <c r="A176" s="241"/>
      <c r="B176" s="29"/>
      <c r="C176" s="32">
        <v>44142.625</v>
      </c>
      <c r="D176" s="33">
        <v>752.6</v>
      </c>
      <c r="E176" s="33">
        <v>0</v>
      </c>
      <c r="F176" s="33">
        <v>21.3</v>
      </c>
      <c r="G176" s="33">
        <v>66.5</v>
      </c>
      <c r="H176" s="33">
        <v>3.3</v>
      </c>
      <c r="I176" s="33">
        <v>225.8</v>
      </c>
    </row>
    <row r="177" spans="1:9" x14ac:dyDescent="0.25">
      <c r="A177" s="241"/>
      <c r="B177" s="29"/>
      <c r="C177" s="32">
        <v>44142.666666666672</v>
      </c>
      <c r="D177" s="33">
        <v>752.6</v>
      </c>
      <c r="E177" s="33">
        <v>0</v>
      </c>
      <c r="F177" s="33">
        <v>20.9</v>
      </c>
      <c r="G177" s="33">
        <v>68.5</v>
      </c>
      <c r="H177" s="33">
        <v>2.6</v>
      </c>
      <c r="I177" s="33">
        <v>235.3</v>
      </c>
    </row>
    <row r="178" spans="1:9" x14ac:dyDescent="0.25">
      <c r="A178" s="241"/>
      <c r="B178" s="29"/>
      <c r="C178" s="32">
        <v>44142.708333333328</v>
      </c>
      <c r="D178" s="33">
        <v>752.6</v>
      </c>
      <c r="E178" s="33">
        <v>0</v>
      </c>
      <c r="F178" s="33">
        <v>20.399999999999999</v>
      </c>
      <c r="G178" s="33">
        <v>70.2</v>
      </c>
      <c r="H178" s="33">
        <v>2.5</v>
      </c>
      <c r="I178" s="33">
        <v>244.5</v>
      </c>
    </row>
    <row r="179" spans="1:9" x14ac:dyDescent="0.25">
      <c r="A179" s="241"/>
      <c r="B179" s="29"/>
      <c r="C179" s="32">
        <v>44142.75</v>
      </c>
      <c r="D179" s="33">
        <v>752.5</v>
      </c>
      <c r="E179" s="33">
        <v>0</v>
      </c>
      <c r="F179" s="33">
        <v>19.2</v>
      </c>
      <c r="G179" s="33">
        <v>74.599999999999994</v>
      </c>
      <c r="H179" s="33">
        <v>1.5</v>
      </c>
      <c r="I179" s="33">
        <v>211</v>
      </c>
    </row>
    <row r="180" spans="1:9" x14ac:dyDescent="0.25">
      <c r="A180" s="241"/>
      <c r="B180" s="29"/>
      <c r="C180" s="32">
        <v>44142.791666666672</v>
      </c>
      <c r="D180" s="33">
        <v>752.5</v>
      </c>
      <c r="E180" s="33">
        <v>0</v>
      </c>
      <c r="F180" s="33">
        <v>18.3</v>
      </c>
      <c r="G180" s="33">
        <v>77.8</v>
      </c>
      <c r="H180" s="33">
        <v>1</v>
      </c>
      <c r="I180" s="33">
        <v>158.30000000000001</v>
      </c>
    </row>
    <row r="181" spans="1:9" x14ac:dyDescent="0.25">
      <c r="A181" s="241"/>
      <c r="B181" s="29"/>
      <c r="C181" s="32">
        <v>44142.833333333328</v>
      </c>
      <c r="D181" s="33">
        <v>752.5</v>
      </c>
      <c r="E181" s="33">
        <v>0</v>
      </c>
      <c r="F181" s="33">
        <v>18.2</v>
      </c>
      <c r="G181" s="33">
        <v>77.099999999999994</v>
      </c>
      <c r="H181" s="33">
        <v>1</v>
      </c>
      <c r="I181" s="33">
        <v>147.69999999999999</v>
      </c>
    </row>
    <row r="182" spans="1:9" x14ac:dyDescent="0.25">
      <c r="A182" s="241"/>
      <c r="B182" s="29"/>
      <c r="C182" s="32">
        <v>44142.875</v>
      </c>
      <c r="D182" s="33">
        <v>752.5</v>
      </c>
      <c r="E182" s="33">
        <v>0</v>
      </c>
      <c r="F182" s="33">
        <v>18.100000000000001</v>
      </c>
      <c r="G182" s="33">
        <v>77</v>
      </c>
      <c r="H182" s="33">
        <v>1.1000000000000001</v>
      </c>
      <c r="I182" s="33">
        <v>165.6</v>
      </c>
    </row>
    <row r="183" spans="1:9" x14ac:dyDescent="0.25">
      <c r="A183" s="241"/>
      <c r="B183" s="29"/>
      <c r="C183" s="32">
        <v>44142.916666666672</v>
      </c>
      <c r="D183" s="33">
        <v>752.5</v>
      </c>
      <c r="E183" s="33">
        <v>0</v>
      </c>
      <c r="F183" s="33">
        <v>18.100000000000001</v>
      </c>
      <c r="G183" s="33">
        <v>77.099999999999994</v>
      </c>
      <c r="H183" s="33">
        <v>0.6</v>
      </c>
      <c r="I183" s="33">
        <v>171.4</v>
      </c>
    </row>
    <row r="184" spans="1:9" x14ac:dyDescent="0.25">
      <c r="A184" s="241"/>
      <c r="B184" s="29"/>
      <c r="C184" s="32">
        <v>44142.958333333328</v>
      </c>
      <c r="D184" s="33">
        <v>752.6</v>
      </c>
      <c r="E184" s="33">
        <v>0</v>
      </c>
      <c r="F184" s="33">
        <v>18</v>
      </c>
      <c r="G184" s="33">
        <v>77.3</v>
      </c>
      <c r="H184" s="33">
        <v>0.7</v>
      </c>
      <c r="I184" s="33">
        <v>155.80000000000001</v>
      </c>
    </row>
    <row r="185" spans="1:9" x14ac:dyDescent="0.25">
      <c r="A185" s="241">
        <v>8</v>
      </c>
      <c r="B185" s="29"/>
      <c r="C185" s="32">
        <v>44143</v>
      </c>
      <c r="D185" s="33">
        <v>752.5</v>
      </c>
      <c r="E185" s="33">
        <v>0</v>
      </c>
      <c r="F185" s="33">
        <v>18.5</v>
      </c>
      <c r="G185" s="33">
        <v>74.5</v>
      </c>
      <c r="H185" s="33">
        <v>1.1000000000000001</v>
      </c>
      <c r="I185" s="33">
        <v>162.19999999999999</v>
      </c>
    </row>
    <row r="186" spans="1:9" x14ac:dyDescent="0.25">
      <c r="A186" s="241"/>
      <c r="B186" s="29"/>
      <c r="C186" s="32">
        <v>44143.041666666672</v>
      </c>
      <c r="D186" s="33">
        <v>752.5</v>
      </c>
      <c r="E186" s="33">
        <v>0</v>
      </c>
      <c r="F186" s="33">
        <v>18.5</v>
      </c>
      <c r="G186" s="33">
        <v>73.5</v>
      </c>
      <c r="H186" s="33">
        <v>1.6</v>
      </c>
      <c r="I186" s="33">
        <v>158.19999999999999</v>
      </c>
    </row>
    <row r="187" spans="1:9" x14ac:dyDescent="0.25">
      <c r="A187" s="241"/>
      <c r="B187" s="29"/>
      <c r="C187" s="32">
        <v>44143.083333333328</v>
      </c>
      <c r="D187" s="33">
        <v>752.5</v>
      </c>
      <c r="E187" s="33">
        <v>0</v>
      </c>
      <c r="F187" s="33">
        <v>18.5</v>
      </c>
      <c r="G187" s="33">
        <v>72.599999999999994</v>
      </c>
      <c r="H187" s="33">
        <v>1.8</v>
      </c>
      <c r="I187" s="33">
        <v>150.80000000000001</v>
      </c>
    </row>
    <row r="188" spans="1:9" x14ac:dyDescent="0.25">
      <c r="A188" s="241"/>
      <c r="B188" s="29"/>
      <c r="C188" s="32">
        <v>44143.125</v>
      </c>
      <c r="D188" s="33">
        <v>752.5</v>
      </c>
      <c r="E188" s="33">
        <v>0</v>
      </c>
      <c r="F188" s="33">
        <v>18.399999999999999</v>
      </c>
      <c r="G188" s="33">
        <v>73.2</v>
      </c>
      <c r="H188" s="33">
        <v>1.3</v>
      </c>
      <c r="I188" s="33">
        <v>159.69999999999999</v>
      </c>
    </row>
    <row r="189" spans="1:9" x14ac:dyDescent="0.25">
      <c r="A189" s="241"/>
      <c r="B189" s="29"/>
      <c r="C189" s="32">
        <v>44143.166666666672</v>
      </c>
      <c r="D189" s="33">
        <v>752.6</v>
      </c>
      <c r="E189" s="33">
        <v>0</v>
      </c>
      <c r="F189" s="33">
        <v>18.399999999999999</v>
      </c>
      <c r="G189" s="33">
        <v>73.3</v>
      </c>
      <c r="H189" s="33">
        <v>2</v>
      </c>
      <c r="I189" s="33">
        <v>157.1</v>
      </c>
    </row>
    <row r="190" spans="1:9" x14ac:dyDescent="0.25">
      <c r="A190" s="241"/>
      <c r="B190" s="29"/>
      <c r="C190" s="32">
        <v>44143.208333333328</v>
      </c>
      <c r="D190" s="33">
        <v>752.5</v>
      </c>
      <c r="E190" s="33">
        <v>0</v>
      </c>
      <c r="F190" s="33">
        <v>18.3</v>
      </c>
      <c r="G190" s="33">
        <v>72.2</v>
      </c>
      <c r="H190" s="33">
        <v>2</v>
      </c>
      <c r="I190" s="33">
        <v>158.30000000000001</v>
      </c>
    </row>
    <row r="191" spans="1:9" x14ac:dyDescent="0.25">
      <c r="A191" s="241"/>
      <c r="B191" s="29"/>
      <c r="C191" s="32">
        <v>44143.25</v>
      </c>
      <c r="D191" s="33">
        <v>752.5</v>
      </c>
      <c r="E191" s="33">
        <v>0</v>
      </c>
      <c r="F191" s="33">
        <v>18.3</v>
      </c>
      <c r="G191" s="33">
        <v>72.099999999999994</v>
      </c>
      <c r="H191" s="33">
        <v>1.7</v>
      </c>
      <c r="I191" s="33">
        <v>154.6</v>
      </c>
    </row>
    <row r="192" spans="1:9" x14ac:dyDescent="0.25">
      <c r="A192" s="241"/>
      <c r="B192" s="29"/>
      <c r="C192" s="32">
        <v>44143.291666666672</v>
      </c>
      <c r="D192" s="33">
        <v>752.5</v>
      </c>
      <c r="E192" s="33">
        <v>0</v>
      </c>
      <c r="F192" s="33">
        <v>19.100000000000001</v>
      </c>
      <c r="G192" s="33">
        <v>70</v>
      </c>
      <c r="H192" s="33">
        <v>2.1</v>
      </c>
      <c r="I192" s="33">
        <v>158</v>
      </c>
    </row>
    <row r="193" spans="1:9" x14ac:dyDescent="0.25">
      <c r="A193" s="241"/>
      <c r="B193" s="29"/>
      <c r="C193" s="32">
        <v>44143.333333333328</v>
      </c>
      <c r="D193" s="33">
        <v>752.7</v>
      </c>
      <c r="E193" s="33">
        <v>0</v>
      </c>
      <c r="F193" s="33">
        <v>20.7</v>
      </c>
      <c r="G193" s="33">
        <v>64.7</v>
      </c>
      <c r="H193" s="33">
        <v>1.6</v>
      </c>
      <c r="I193" s="33">
        <v>163</v>
      </c>
    </row>
    <row r="194" spans="1:9" x14ac:dyDescent="0.25">
      <c r="A194" s="241"/>
      <c r="B194" s="29"/>
      <c r="C194" s="32">
        <v>44143.375</v>
      </c>
      <c r="D194" s="33">
        <v>752.8</v>
      </c>
      <c r="E194" s="33">
        <v>0</v>
      </c>
      <c r="F194" s="33">
        <v>22</v>
      </c>
      <c r="G194" s="33">
        <v>60.9</v>
      </c>
      <c r="H194" s="33">
        <v>1.4</v>
      </c>
      <c r="I194" s="33">
        <v>170.9</v>
      </c>
    </row>
    <row r="195" spans="1:9" x14ac:dyDescent="0.25">
      <c r="A195" s="241"/>
      <c r="B195" s="29"/>
      <c r="C195" s="32">
        <v>44143.416666666672</v>
      </c>
      <c r="D195" s="33">
        <v>753</v>
      </c>
      <c r="E195" s="33">
        <v>0</v>
      </c>
      <c r="F195" s="33">
        <v>23.3</v>
      </c>
      <c r="G195" s="33">
        <v>57.8</v>
      </c>
      <c r="H195" s="33">
        <v>2.2000000000000002</v>
      </c>
      <c r="I195" s="33">
        <v>208</v>
      </c>
    </row>
    <row r="196" spans="1:9" x14ac:dyDescent="0.25">
      <c r="A196" s="241"/>
      <c r="B196" s="29"/>
      <c r="C196" s="32">
        <v>44143.458333333328</v>
      </c>
      <c r="D196" s="33" t="s">
        <v>235</v>
      </c>
      <c r="E196" s="33" t="s">
        <v>235</v>
      </c>
      <c r="F196" s="33" t="s">
        <v>235</v>
      </c>
      <c r="G196" s="33" t="s">
        <v>235</v>
      </c>
      <c r="H196" s="33" t="s">
        <v>235</v>
      </c>
      <c r="I196" s="33" t="s">
        <v>235</v>
      </c>
    </row>
    <row r="197" spans="1:9" x14ac:dyDescent="0.25">
      <c r="A197" s="241"/>
      <c r="B197" s="29"/>
      <c r="C197" s="32">
        <v>44143.5</v>
      </c>
      <c r="D197" s="33" t="s">
        <v>235</v>
      </c>
      <c r="E197" s="33" t="s">
        <v>235</v>
      </c>
      <c r="F197" s="33" t="s">
        <v>235</v>
      </c>
      <c r="G197" s="33" t="s">
        <v>235</v>
      </c>
      <c r="H197" s="33" t="s">
        <v>235</v>
      </c>
      <c r="I197" s="33" t="s">
        <v>235</v>
      </c>
    </row>
    <row r="198" spans="1:9" x14ac:dyDescent="0.25">
      <c r="A198" s="241"/>
      <c r="B198" s="29"/>
      <c r="C198" s="32">
        <v>44143.541666666672</v>
      </c>
      <c r="D198" s="33" t="s">
        <v>235</v>
      </c>
      <c r="E198" s="33" t="s">
        <v>235</v>
      </c>
      <c r="F198" s="33" t="s">
        <v>235</v>
      </c>
      <c r="G198" s="33" t="s">
        <v>235</v>
      </c>
      <c r="H198" s="33" t="s">
        <v>235</v>
      </c>
      <c r="I198" s="33" t="s">
        <v>235</v>
      </c>
    </row>
    <row r="199" spans="1:9" x14ac:dyDescent="0.25">
      <c r="A199" s="241"/>
      <c r="B199" s="29"/>
      <c r="C199" s="32">
        <v>44143.583333333328</v>
      </c>
      <c r="D199" s="33" t="s">
        <v>235</v>
      </c>
      <c r="E199" s="33" t="s">
        <v>235</v>
      </c>
      <c r="F199" s="33" t="s">
        <v>235</v>
      </c>
      <c r="G199" s="33" t="s">
        <v>235</v>
      </c>
      <c r="H199" s="33" t="s">
        <v>235</v>
      </c>
      <c r="I199" s="33" t="s">
        <v>235</v>
      </c>
    </row>
    <row r="200" spans="1:9" x14ac:dyDescent="0.25">
      <c r="A200" s="241"/>
      <c r="B200" s="29"/>
      <c r="C200" s="32">
        <v>44143.625</v>
      </c>
      <c r="D200" s="33" t="s">
        <v>235</v>
      </c>
      <c r="E200" s="33" t="s">
        <v>235</v>
      </c>
      <c r="F200" s="33" t="s">
        <v>235</v>
      </c>
      <c r="G200" s="33" t="s">
        <v>235</v>
      </c>
      <c r="H200" s="33" t="s">
        <v>235</v>
      </c>
      <c r="I200" s="33" t="s">
        <v>235</v>
      </c>
    </row>
    <row r="201" spans="1:9" x14ac:dyDescent="0.25">
      <c r="A201" s="241"/>
      <c r="B201" s="29"/>
      <c r="C201" s="32">
        <v>44143.666666666672</v>
      </c>
      <c r="D201" s="33" t="s">
        <v>235</v>
      </c>
      <c r="E201" s="33" t="s">
        <v>235</v>
      </c>
      <c r="F201" s="33" t="s">
        <v>235</v>
      </c>
      <c r="G201" s="33" t="s">
        <v>235</v>
      </c>
      <c r="H201" s="33" t="s">
        <v>235</v>
      </c>
      <c r="I201" s="33" t="s">
        <v>235</v>
      </c>
    </row>
    <row r="202" spans="1:9" x14ac:dyDescent="0.25">
      <c r="A202" s="241"/>
      <c r="B202" s="29"/>
      <c r="C202" s="32">
        <v>44143.708333333328</v>
      </c>
      <c r="D202" s="33">
        <v>752.7</v>
      </c>
      <c r="E202" s="33">
        <v>0</v>
      </c>
      <c r="F202" s="33">
        <v>19.7</v>
      </c>
      <c r="G202" s="33">
        <v>72.400000000000006</v>
      </c>
      <c r="H202" s="33">
        <v>2.5</v>
      </c>
      <c r="I202" s="33">
        <v>219.7</v>
      </c>
    </row>
    <row r="203" spans="1:9" x14ac:dyDescent="0.25">
      <c r="A203" s="241"/>
      <c r="B203" s="29"/>
      <c r="C203" s="32">
        <v>44143.75</v>
      </c>
      <c r="D203" s="33">
        <v>752.6</v>
      </c>
      <c r="E203" s="33">
        <v>0</v>
      </c>
      <c r="F203" s="33">
        <v>18.8</v>
      </c>
      <c r="G203" s="33">
        <v>76.2</v>
      </c>
      <c r="H203" s="33">
        <v>1.4</v>
      </c>
      <c r="I203" s="33">
        <v>216.3</v>
      </c>
    </row>
    <row r="204" spans="1:9" x14ac:dyDescent="0.25">
      <c r="A204" s="241"/>
      <c r="B204" s="29"/>
      <c r="C204" s="32">
        <v>44143.791666666672</v>
      </c>
      <c r="D204" s="33">
        <v>752.6</v>
      </c>
      <c r="E204" s="33">
        <v>0</v>
      </c>
      <c r="F204" s="33">
        <v>18.3</v>
      </c>
      <c r="G204" s="33">
        <v>78.599999999999994</v>
      </c>
      <c r="H204" s="33">
        <v>1.2</v>
      </c>
      <c r="I204" s="33">
        <v>215.9</v>
      </c>
    </row>
    <row r="205" spans="1:9" x14ac:dyDescent="0.25">
      <c r="A205" s="241"/>
      <c r="B205" s="29"/>
      <c r="C205" s="32">
        <v>44143.833333333328</v>
      </c>
      <c r="D205" s="33">
        <v>752.6</v>
      </c>
      <c r="E205" s="33">
        <v>0</v>
      </c>
      <c r="F205" s="33">
        <v>18.100000000000001</v>
      </c>
      <c r="G205" s="33">
        <v>79.900000000000006</v>
      </c>
      <c r="H205" s="33">
        <v>0.9</v>
      </c>
      <c r="I205" s="33">
        <v>168.5</v>
      </c>
    </row>
    <row r="206" spans="1:9" x14ac:dyDescent="0.25">
      <c r="A206" s="241"/>
      <c r="B206" s="29"/>
      <c r="C206" s="32">
        <v>44143.875</v>
      </c>
      <c r="D206" s="33">
        <v>752.5</v>
      </c>
      <c r="E206" s="33">
        <v>0</v>
      </c>
      <c r="F206" s="33">
        <v>17.899999999999999</v>
      </c>
      <c r="G206" s="33">
        <v>81.2</v>
      </c>
      <c r="H206" s="33">
        <v>0.8</v>
      </c>
      <c r="I206" s="33">
        <v>169.1</v>
      </c>
    </row>
    <row r="207" spans="1:9" x14ac:dyDescent="0.25">
      <c r="A207" s="241"/>
      <c r="B207" s="29"/>
      <c r="C207" s="32">
        <v>44143.916666666672</v>
      </c>
      <c r="D207" s="33">
        <v>752.5</v>
      </c>
      <c r="E207" s="33">
        <v>0</v>
      </c>
      <c r="F207" s="33">
        <v>17.8</v>
      </c>
      <c r="G207" s="33">
        <v>81.400000000000006</v>
      </c>
      <c r="H207" s="33">
        <v>0.6</v>
      </c>
      <c r="I207" s="33">
        <v>184.1</v>
      </c>
    </row>
    <row r="208" spans="1:9" x14ac:dyDescent="0.25">
      <c r="A208" s="241"/>
      <c r="B208" s="29"/>
      <c r="C208" s="32">
        <v>44143.958333333328</v>
      </c>
      <c r="D208" s="33">
        <v>752.5</v>
      </c>
      <c r="E208" s="33">
        <v>0</v>
      </c>
      <c r="F208" s="33">
        <v>17.600000000000001</v>
      </c>
      <c r="G208" s="33">
        <v>81.7</v>
      </c>
      <c r="H208" s="33">
        <v>1</v>
      </c>
      <c r="I208" s="33">
        <v>208.3</v>
      </c>
    </row>
    <row r="209" spans="1:9" x14ac:dyDescent="0.25">
      <c r="A209" s="241">
        <v>9</v>
      </c>
      <c r="B209" s="29"/>
      <c r="C209" s="32">
        <v>44144</v>
      </c>
      <c r="D209" s="33">
        <v>752.5</v>
      </c>
      <c r="E209" s="33">
        <v>0</v>
      </c>
      <c r="F209" s="33">
        <v>17.7</v>
      </c>
      <c r="G209" s="33">
        <v>80.400000000000006</v>
      </c>
      <c r="H209" s="33">
        <v>0.9</v>
      </c>
      <c r="I209" s="33">
        <v>228.4</v>
      </c>
    </row>
    <row r="210" spans="1:9" x14ac:dyDescent="0.25">
      <c r="A210" s="241"/>
      <c r="B210" s="29"/>
      <c r="C210" s="32">
        <v>44144.041666666672</v>
      </c>
      <c r="D210" s="33">
        <v>752.6</v>
      </c>
      <c r="E210" s="33">
        <v>0</v>
      </c>
      <c r="F210" s="33">
        <v>18</v>
      </c>
      <c r="G210" s="33">
        <v>79.7</v>
      </c>
      <c r="H210" s="33">
        <v>1.2</v>
      </c>
      <c r="I210" s="33">
        <v>182.6</v>
      </c>
    </row>
    <row r="211" spans="1:9" x14ac:dyDescent="0.25">
      <c r="A211" s="241"/>
      <c r="B211" s="29"/>
      <c r="C211" s="32">
        <v>44144.083333333328</v>
      </c>
      <c r="D211" s="33">
        <v>752.5</v>
      </c>
      <c r="E211" s="33">
        <v>0</v>
      </c>
      <c r="F211" s="33">
        <v>18.100000000000001</v>
      </c>
      <c r="G211" s="33">
        <v>80</v>
      </c>
      <c r="H211" s="33">
        <v>1.8</v>
      </c>
      <c r="I211" s="33">
        <v>163.69999999999999</v>
      </c>
    </row>
    <row r="212" spans="1:9" x14ac:dyDescent="0.25">
      <c r="A212" s="241"/>
      <c r="B212" s="29"/>
      <c r="C212" s="32">
        <v>44144.125</v>
      </c>
      <c r="D212" s="33">
        <v>752.5</v>
      </c>
      <c r="E212" s="33">
        <v>0</v>
      </c>
      <c r="F212" s="33">
        <v>18.100000000000001</v>
      </c>
      <c r="G212" s="33">
        <v>80.099999999999994</v>
      </c>
      <c r="H212" s="33">
        <v>1.6</v>
      </c>
      <c r="I212" s="33">
        <v>157.4</v>
      </c>
    </row>
    <row r="213" spans="1:9" x14ac:dyDescent="0.25">
      <c r="A213" s="241"/>
      <c r="B213" s="29"/>
      <c r="C213" s="32">
        <v>44144.166666666672</v>
      </c>
      <c r="D213" s="33">
        <v>752.5</v>
      </c>
      <c r="E213" s="33">
        <v>0</v>
      </c>
      <c r="F213" s="33">
        <v>18.3</v>
      </c>
      <c r="G213" s="33">
        <v>79.2</v>
      </c>
      <c r="H213" s="33">
        <v>1.4</v>
      </c>
      <c r="I213" s="33">
        <v>156.5</v>
      </c>
    </row>
    <row r="214" spans="1:9" x14ac:dyDescent="0.25">
      <c r="A214" s="241"/>
      <c r="B214" s="29"/>
      <c r="C214" s="32">
        <v>44144.208333333328</v>
      </c>
      <c r="D214" s="33">
        <v>752.5</v>
      </c>
      <c r="E214" s="33">
        <v>0</v>
      </c>
      <c r="F214" s="33">
        <v>18.2</v>
      </c>
      <c r="G214" s="33">
        <v>78.400000000000006</v>
      </c>
      <c r="H214" s="33">
        <v>1.8</v>
      </c>
      <c r="I214" s="33">
        <v>158.1</v>
      </c>
    </row>
    <row r="215" spans="1:9" x14ac:dyDescent="0.25">
      <c r="A215" s="241"/>
      <c r="B215" s="29"/>
      <c r="C215" s="32">
        <v>44144.25</v>
      </c>
      <c r="D215" s="33">
        <v>752.5</v>
      </c>
      <c r="E215" s="33">
        <v>0</v>
      </c>
      <c r="F215" s="33">
        <v>18.100000000000001</v>
      </c>
      <c r="G215" s="33">
        <v>78</v>
      </c>
      <c r="H215" s="33">
        <v>1.5</v>
      </c>
      <c r="I215" s="33">
        <v>172.8</v>
      </c>
    </row>
    <row r="216" spans="1:9" x14ac:dyDescent="0.25">
      <c r="A216" s="241"/>
      <c r="B216" s="29"/>
      <c r="C216" s="32">
        <v>44144.291666666672</v>
      </c>
      <c r="D216" s="33">
        <v>752.5</v>
      </c>
      <c r="E216" s="33">
        <v>0</v>
      </c>
      <c r="F216" s="33">
        <v>18.899999999999999</v>
      </c>
      <c r="G216" s="33">
        <v>75</v>
      </c>
      <c r="H216" s="33">
        <v>2.2999999999999998</v>
      </c>
      <c r="I216" s="33">
        <v>152.4</v>
      </c>
    </row>
    <row r="217" spans="1:9" x14ac:dyDescent="0.25">
      <c r="A217" s="241"/>
      <c r="B217" s="29"/>
      <c r="C217" s="32">
        <v>44144.333333333328</v>
      </c>
      <c r="D217" s="33">
        <v>752.5</v>
      </c>
      <c r="E217" s="33">
        <v>0</v>
      </c>
      <c r="F217" s="33">
        <v>20.7</v>
      </c>
      <c r="G217" s="33">
        <v>68.2</v>
      </c>
      <c r="H217" s="33">
        <v>2.2000000000000002</v>
      </c>
      <c r="I217" s="33">
        <v>156.4</v>
      </c>
    </row>
    <row r="218" spans="1:9" x14ac:dyDescent="0.25">
      <c r="A218" s="241"/>
      <c r="B218" s="29"/>
      <c r="C218" s="32">
        <v>44144.375</v>
      </c>
      <c r="D218" s="33">
        <v>752.6</v>
      </c>
      <c r="E218" s="33">
        <v>0</v>
      </c>
      <c r="F218" s="33">
        <v>22.9</v>
      </c>
      <c r="G218" s="33">
        <v>60.5</v>
      </c>
      <c r="H218" s="33">
        <v>1.4</v>
      </c>
      <c r="I218" s="33">
        <v>143.5</v>
      </c>
    </row>
    <row r="219" spans="1:9" x14ac:dyDescent="0.25">
      <c r="A219" s="241"/>
      <c r="B219" s="29"/>
      <c r="C219" s="32">
        <v>44144.416666666672</v>
      </c>
      <c r="D219" s="33">
        <v>752.6</v>
      </c>
      <c r="E219" s="33">
        <v>0</v>
      </c>
      <c r="F219" s="33">
        <v>25</v>
      </c>
      <c r="G219" s="33">
        <v>54.8</v>
      </c>
      <c r="H219" s="33">
        <v>1.4</v>
      </c>
      <c r="I219" s="33">
        <v>208.2</v>
      </c>
    </row>
    <row r="220" spans="1:9" x14ac:dyDescent="0.25">
      <c r="A220" s="241"/>
      <c r="B220" s="29"/>
      <c r="C220" s="32">
        <v>44144.458333333328</v>
      </c>
      <c r="D220" s="33">
        <v>752.6</v>
      </c>
      <c r="E220" s="33">
        <v>0</v>
      </c>
      <c r="F220" s="33">
        <v>23.5</v>
      </c>
      <c r="G220" s="33">
        <v>60.7</v>
      </c>
      <c r="H220" s="33">
        <v>3.3</v>
      </c>
      <c r="I220" s="33">
        <v>256.89999999999998</v>
      </c>
    </row>
    <row r="221" spans="1:9" x14ac:dyDescent="0.25">
      <c r="A221" s="241"/>
      <c r="B221" s="29"/>
      <c r="C221" s="32">
        <v>44144.5</v>
      </c>
      <c r="D221" s="33">
        <v>752.6</v>
      </c>
      <c r="E221" s="33">
        <v>0</v>
      </c>
      <c r="F221" s="33">
        <v>21.7</v>
      </c>
      <c r="G221" s="33">
        <v>66.5</v>
      </c>
      <c r="H221" s="33">
        <v>3.9</v>
      </c>
      <c r="I221" s="33">
        <v>262.60000000000002</v>
      </c>
    </row>
    <row r="222" spans="1:9" x14ac:dyDescent="0.25">
      <c r="A222" s="241"/>
      <c r="B222" s="29"/>
      <c r="C222" s="32">
        <v>44144.541666666672</v>
      </c>
      <c r="D222" s="33">
        <v>752.6</v>
      </c>
      <c r="E222" s="33">
        <v>0</v>
      </c>
      <c r="F222" s="33">
        <v>21.4</v>
      </c>
      <c r="G222" s="33">
        <v>68.5</v>
      </c>
      <c r="H222" s="33">
        <v>3.5</v>
      </c>
      <c r="I222" s="33">
        <v>252.5</v>
      </c>
    </row>
    <row r="223" spans="1:9" x14ac:dyDescent="0.25">
      <c r="A223" s="241"/>
      <c r="B223" s="29"/>
      <c r="C223" s="32">
        <v>44144.583333333328</v>
      </c>
      <c r="D223" s="33">
        <v>752.6</v>
      </c>
      <c r="E223" s="33">
        <v>0</v>
      </c>
      <c r="F223" s="33">
        <v>20.8</v>
      </c>
      <c r="G223" s="33">
        <v>70.7</v>
      </c>
      <c r="H223" s="33">
        <v>2.9</v>
      </c>
      <c r="I223" s="33">
        <v>248.1</v>
      </c>
    </row>
    <row r="224" spans="1:9" x14ac:dyDescent="0.25">
      <c r="A224" s="241"/>
      <c r="B224" s="29"/>
      <c r="C224" s="32">
        <v>44144.625</v>
      </c>
      <c r="D224" s="33">
        <v>752.6</v>
      </c>
      <c r="E224" s="33">
        <v>0</v>
      </c>
      <c r="F224" s="33">
        <v>20.5</v>
      </c>
      <c r="G224" s="33">
        <v>71.8</v>
      </c>
      <c r="H224" s="33">
        <v>2.7</v>
      </c>
      <c r="I224" s="33">
        <v>248.9</v>
      </c>
    </row>
    <row r="225" spans="1:9" x14ac:dyDescent="0.25">
      <c r="A225" s="241"/>
      <c r="B225" s="29"/>
      <c r="C225" s="32">
        <v>44144.666666666672</v>
      </c>
      <c r="D225" s="33">
        <v>752.6</v>
      </c>
      <c r="E225" s="33">
        <v>0</v>
      </c>
      <c r="F225" s="33">
        <v>20.5</v>
      </c>
      <c r="G225" s="33">
        <v>73.2</v>
      </c>
      <c r="H225" s="33">
        <v>2.2000000000000002</v>
      </c>
      <c r="I225" s="33">
        <v>249.9</v>
      </c>
    </row>
    <row r="226" spans="1:9" x14ac:dyDescent="0.25">
      <c r="A226" s="241"/>
      <c r="B226" s="29"/>
      <c r="C226" s="32">
        <v>44144.708333333328</v>
      </c>
      <c r="D226" s="33">
        <v>752.5</v>
      </c>
      <c r="E226" s="33">
        <v>0</v>
      </c>
      <c r="F226" s="33">
        <v>19.7</v>
      </c>
      <c r="G226" s="33">
        <v>74.400000000000006</v>
      </c>
      <c r="H226" s="33">
        <v>2.2999999999999998</v>
      </c>
      <c r="I226" s="33">
        <v>211.1</v>
      </c>
    </row>
    <row r="227" spans="1:9" x14ac:dyDescent="0.25">
      <c r="A227" s="241"/>
      <c r="B227" s="29"/>
      <c r="C227" s="32">
        <v>44144.75</v>
      </c>
      <c r="D227" s="33">
        <v>752.5</v>
      </c>
      <c r="E227" s="33">
        <v>0</v>
      </c>
      <c r="F227" s="33">
        <v>18.8</v>
      </c>
      <c r="G227" s="33">
        <v>79.2</v>
      </c>
      <c r="H227" s="33">
        <v>1.7</v>
      </c>
      <c r="I227" s="33">
        <v>219.9</v>
      </c>
    </row>
    <row r="228" spans="1:9" x14ac:dyDescent="0.25">
      <c r="A228" s="241"/>
      <c r="B228" s="29"/>
      <c r="C228" s="32">
        <v>44144.791666666672</v>
      </c>
      <c r="D228" s="33">
        <v>752.5</v>
      </c>
      <c r="E228" s="33">
        <v>0</v>
      </c>
      <c r="F228" s="33">
        <v>18.399999999999999</v>
      </c>
      <c r="G228" s="33">
        <v>82</v>
      </c>
      <c r="H228" s="33">
        <v>1.4</v>
      </c>
      <c r="I228" s="33">
        <v>208.8</v>
      </c>
    </row>
    <row r="229" spans="1:9" x14ac:dyDescent="0.25">
      <c r="A229" s="241"/>
      <c r="B229" s="29"/>
      <c r="C229" s="32">
        <v>44144.833333333328</v>
      </c>
      <c r="D229" s="33">
        <v>752.5</v>
      </c>
      <c r="E229" s="33">
        <v>0</v>
      </c>
      <c r="F229" s="33">
        <v>18.399999999999999</v>
      </c>
      <c r="G229" s="33">
        <v>83.5</v>
      </c>
      <c r="H229" s="33">
        <v>1</v>
      </c>
      <c r="I229" s="33">
        <v>207</v>
      </c>
    </row>
    <row r="230" spans="1:9" x14ac:dyDescent="0.25">
      <c r="A230" s="241"/>
      <c r="B230" s="29"/>
      <c r="C230" s="32">
        <v>44144.875</v>
      </c>
      <c r="D230" s="33">
        <v>752.5</v>
      </c>
      <c r="E230" s="33">
        <v>0</v>
      </c>
      <c r="F230" s="33">
        <v>18.5</v>
      </c>
      <c r="G230" s="33">
        <v>83.5</v>
      </c>
      <c r="H230" s="33">
        <v>0.8</v>
      </c>
      <c r="I230" s="33">
        <v>173.5</v>
      </c>
    </row>
    <row r="231" spans="1:9" x14ac:dyDescent="0.25">
      <c r="A231" s="241"/>
      <c r="B231" s="29"/>
      <c r="C231" s="32">
        <v>44144.916666666672</v>
      </c>
      <c r="D231" s="33">
        <v>752.5</v>
      </c>
      <c r="E231" s="33">
        <v>0</v>
      </c>
      <c r="F231" s="33">
        <v>18.5</v>
      </c>
      <c r="G231" s="33">
        <v>82.8</v>
      </c>
      <c r="H231" s="33">
        <v>0.8</v>
      </c>
      <c r="I231" s="33">
        <v>192.4</v>
      </c>
    </row>
    <row r="232" spans="1:9" x14ac:dyDescent="0.25">
      <c r="A232" s="241"/>
      <c r="B232" s="29"/>
      <c r="C232" s="32">
        <v>44144.958333333328</v>
      </c>
      <c r="D232" s="33">
        <v>752.5</v>
      </c>
      <c r="E232" s="33">
        <v>0</v>
      </c>
      <c r="F232" s="33">
        <v>18.600000000000001</v>
      </c>
      <c r="G232" s="33">
        <v>81.7</v>
      </c>
      <c r="H232" s="33">
        <v>0.7</v>
      </c>
      <c r="I232" s="33">
        <v>188.9</v>
      </c>
    </row>
    <row r="233" spans="1:9" x14ac:dyDescent="0.25">
      <c r="A233" s="241">
        <v>10</v>
      </c>
      <c r="B233" s="29"/>
      <c r="C233" s="32">
        <v>44145</v>
      </c>
      <c r="D233" s="33">
        <v>752.5</v>
      </c>
      <c r="E233" s="33">
        <v>0</v>
      </c>
      <c r="F233" s="33">
        <v>18.600000000000001</v>
      </c>
      <c r="G233" s="33">
        <v>81.099999999999994</v>
      </c>
      <c r="H233" s="33">
        <v>0.9</v>
      </c>
      <c r="I233" s="33">
        <v>219</v>
      </c>
    </row>
    <row r="234" spans="1:9" x14ac:dyDescent="0.25">
      <c r="A234" s="241"/>
      <c r="B234" s="29"/>
      <c r="C234" s="32">
        <v>44145.041666666672</v>
      </c>
      <c r="D234" s="33">
        <v>752.5</v>
      </c>
      <c r="E234" s="33">
        <v>0</v>
      </c>
      <c r="F234" s="33">
        <v>18.600000000000001</v>
      </c>
      <c r="G234" s="33">
        <v>80.099999999999994</v>
      </c>
      <c r="H234" s="33">
        <v>0.6</v>
      </c>
      <c r="I234" s="33">
        <v>187.9</v>
      </c>
    </row>
    <row r="235" spans="1:9" x14ac:dyDescent="0.25">
      <c r="A235" s="241"/>
      <c r="B235" s="29"/>
      <c r="C235" s="32">
        <v>44145.083333333328</v>
      </c>
      <c r="D235" s="33">
        <v>752.5</v>
      </c>
      <c r="E235" s="33">
        <v>0</v>
      </c>
      <c r="F235" s="33">
        <v>18.2</v>
      </c>
      <c r="G235" s="33">
        <v>81.2</v>
      </c>
      <c r="H235" s="33">
        <v>0.6</v>
      </c>
      <c r="I235" s="33">
        <v>200.9</v>
      </c>
    </row>
    <row r="236" spans="1:9" x14ac:dyDescent="0.25">
      <c r="A236" s="241"/>
      <c r="B236" s="29"/>
      <c r="C236" s="32">
        <v>44145.125</v>
      </c>
      <c r="D236" s="33">
        <v>752.5</v>
      </c>
      <c r="E236" s="33">
        <v>0</v>
      </c>
      <c r="F236" s="33">
        <v>18.100000000000001</v>
      </c>
      <c r="G236" s="33">
        <v>79.900000000000006</v>
      </c>
      <c r="H236" s="33">
        <v>0.6</v>
      </c>
      <c r="I236" s="33">
        <v>173.8</v>
      </c>
    </row>
    <row r="237" spans="1:9" x14ac:dyDescent="0.25">
      <c r="A237" s="241"/>
      <c r="B237" s="29"/>
      <c r="C237" s="32">
        <v>44145.166666666672</v>
      </c>
      <c r="D237" s="33">
        <v>752.5</v>
      </c>
      <c r="E237" s="33">
        <v>0</v>
      </c>
      <c r="F237" s="33">
        <v>18.100000000000001</v>
      </c>
      <c r="G237" s="33">
        <v>79.2</v>
      </c>
      <c r="H237" s="33">
        <v>0.7</v>
      </c>
      <c r="I237" s="33">
        <v>156.1</v>
      </c>
    </row>
    <row r="238" spans="1:9" x14ac:dyDescent="0.25">
      <c r="A238" s="241"/>
      <c r="B238" s="29"/>
      <c r="C238" s="32">
        <v>44145.208333333328</v>
      </c>
      <c r="D238" s="33">
        <v>752.6</v>
      </c>
      <c r="E238" s="33">
        <v>0</v>
      </c>
      <c r="F238" s="33">
        <v>18.2</v>
      </c>
      <c r="G238" s="33">
        <v>78.3</v>
      </c>
      <c r="H238" s="33">
        <v>0.7</v>
      </c>
      <c r="I238" s="33">
        <v>163.69999999999999</v>
      </c>
    </row>
    <row r="239" spans="1:9" x14ac:dyDescent="0.25">
      <c r="A239" s="241"/>
      <c r="B239" s="29"/>
      <c r="C239" s="32">
        <v>44145.25</v>
      </c>
      <c r="D239" s="33">
        <v>752.5</v>
      </c>
      <c r="E239" s="33">
        <v>0</v>
      </c>
      <c r="F239" s="33">
        <v>18.399999999999999</v>
      </c>
      <c r="G239" s="33">
        <v>77.5</v>
      </c>
      <c r="H239" s="33">
        <v>1.3</v>
      </c>
      <c r="I239" s="33">
        <v>160</v>
      </c>
    </row>
    <row r="240" spans="1:9" x14ac:dyDescent="0.25">
      <c r="A240" s="241"/>
      <c r="B240" s="29"/>
      <c r="C240" s="32">
        <v>44145.291666666672</v>
      </c>
      <c r="D240" s="33">
        <v>752.5</v>
      </c>
      <c r="E240" s="33">
        <v>0</v>
      </c>
      <c r="F240" s="33">
        <v>19.600000000000001</v>
      </c>
      <c r="G240" s="33">
        <v>74.2</v>
      </c>
      <c r="H240" s="33">
        <v>1.6</v>
      </c>
      <c r="I240" s="33">
        <v>158.80000000000001</v>
      </c>
    </row>
    <row r="241" spans="1:9" x14ac:dyDescent="0.25">
      <c r="A241" s="241"/>
      <c r="B241" s="29"/>
      <c r="C241" s="32">
        <v>44145.333333333328</v>
      </c>
      <c r="D241" s="33">
        <v>752.5</v>
      </c>
      <c r="E241" s="33">
        <v>0</v>
      </c>
      <c r="F241" s="33">
        <v>21.1</v>
      </c>
      <c r="G241" s="33">
        <v>68.3</v>
      </c>
      <c r="H241" s="33">
        <v>1.6</v>
      </c>
      <c r="I241" s="33">
        <v>150</v>
      </c>
    </row>
    <row r="242" spans="1:9" x14ac:dyDescent="0.25">
      <c r="A242" s="241"/>
      <c r="B242" s="29"/>
      <c r="C242" s="32">
        <v>44145.375</v>
      </c>
      <c r="D242" s="33">
        <v>752.6</v>
      </c>
      <c r="E242" s="33">
        <v>0</v>
      </c>
      <c r="F242" s="33">
        <v>22.8</v>
      </c>
      <c r="G242" s="33">
        <v>62.5</v>
      </c>
      <c r="H242" s="33">
        <v>1.3</v>
      </c>
      <c r="I242" s="33">
        <v>175.5</v>
      </c>
    </row>
    <row r="243" spans="1:9" x14ac:dyDescent="0.25">
      <c r="A243" s="241"/>
      <c r="B243" s="29"/>
      <c r="C243" s="32">
        <v>44145.416666666672</v>
      </c>
      <c r="D243" s="33">
        <v>752.6</v>
      </c>
      <c r="E243" s="33">
        <v>0</v>
      </c>
      <c r="F243" s="33">
        <v>24</v>
      </c>
      <c r="G243" s="33">
        <v>58.7</v>
      </c>
      <c r="H243" s="33">
        <v>1.9</v>
      </c>
      <c r="I243" s="33">
        <v>218.4</v>
      </c>
    </row>
    <row r="244" spans="1:9" x14ac:dyDescent="0.25">
      <c r="A244" s="241"/>
      <c r="B244" s="29"/>
      <c r="C244" s="32">
        <v>44145.458333333328</v>
      </c>
      <c r="D244" s="33">
        <v>752.6</v>
      </c>
      <c r="E244" s="33">
        <v>0</v>
      </c>
      <c r="F244" s="33">
        <v>23.8</v>
      </c>
      <c r="G244" s="33">
        <v>60.5</v>
      </c>
      <c r="H244" s="33">
        <v>2.8</v>
      </c>
      <c r="I244" s="33">
        <v>254.1</v>
      </c>
    </row>
    <row r="245" spans="1:9" x14ac:dyDescent="0.25">
      <c r="A245" s="241"/>
      <c r="B245" s="29"/>
      <c r="C245" s="32">
        <v>44145.5</v>
      </c>
      <c r="D245" s="33">
        <v>752.6</v>
      </c>
      <c r="E245" s="33">
        <v>0</v>
      </c>
      <c r="F245" s="33">
        <v>22.6</v>
      </c>
      <c r="G245" s="33">
        <v>65.900000000000006</v>
      </c>
      <c r="H245" s="33">
        <v>3.1</v>
      </c>
      <c r="I245" s="33">
        <v>262.60000000000002</v>
      </c>
    </row>
    <row r="246" spans="1:9" x14ac:dyDescent="0.25">
      <c r="A246" s="241"/>
      <c r="B246" s="29"/>
      <c r="C246" s="32">
        <v>44145.541666666672</v>
      </c>
      <c r="D246" s="33">
        <v>752.6</v>
      </c>
      <c r="E246" s="33">
        <v>0</v>
      </c>
      <c r="F246" s="33">
        <v>22.6</v>
      </c>
      <c r="G246" s="33">
        <v>65.3</v>
      </c>
      <c r="H246" s="33">
        <v>3.2</v>
      </c>
      <c r="I246" s="33">
        <v>255.3</v>
      </c>
    </row>
    <row r="247" spans="1:9" x14ac:dyDescent="0.25">
      <c r="A247" s="241"/>
      <c r="B247" s="29"/>
      <c r="C247" s="32">
        <v>44145.583333333328</v>
      </c>
      <c r="D247" s="33">
        <v>752.6</v>
      </c>
      <c r="E247" s="33">
        <v>0</v>
      </c>
      <c r="F247" s="33">
        <v>22.8</v>
      </c>
      <c r="G247" s="33">
        <v>64.599999999999994</v>
      </c>
      <c r="H247" s="33">
        <v>2.5</v>
      </c>
      <c r="I247" s="33">
        <v>236.4</v>
      </c>
    </row>
    <row r="248" spans="1:9" x14ac:dyDescent="0.25">
      <c r="A248" s="241"/>
      <c r="B248" s="29"/>
      <c r="C248" s="32">
        <v>44145.625</v>
      </c>
      <c r="D248" s="33">
        <v>752.6</v>
      </c>
      <c r="E248" s="33">
        <v>0</v>
      </c>
      <c r="F248" s="33">
        <v>21.8</v>
      </c>
      <c r="G248" s="33">
        <v>67.2</v>
      </c>
      <c r="H248" s="33">
        <v>3</v>
      </c>
      <c r="I248" s="33">
        <v>232.6</v>
      </c>
    </row>
    <row r="249" spans="1:9" x14ac:dyDescent="0.25">
      <c r="A249" s="241"/>
      <c r="B249" s="29"/>
      <c r="C249" s="32">
        <v>44145.666666666672</v>
      </c>
      <c r="D249" s="33">
        <v>752.6</v>
      </c>
      <c r="E249" s="33">
        <v>0</v>
      </c>
      <c r="F249" s="33">
        <v>21.8</v>
      </c>
      <c r="G249" s="33">
        <v>66.5</v>
      </c>
      <c r="H249" s="33">
        <v>2.2000000000000002</v>
      </c>
      <c r="I249" s="33">
        <v>225.3</v>
      </c>
    </row>
    <row r="250" spans="1:9" x14ac:dyDescent="0.25">
      <c r="A250" s="241"/>
      <c r="B250" s="29"/>
      <c r="C250" s="32">
        <v>44145.708333333328</v>
      </c>
      <c r="D250" s="33">
        <v>752.6</v>
      </c>
      <c r="E250" s="33">
        <v>0</v>
      </c>
      <c r="F250" s="33">
        <v>20.9</v>
      </c>
      <c r="G250" s="33">
        <v>68.900000000000006</v>
      </c>
      <c r="H250" s="33">
        <v>1.6</v>
      </c>
      <c r="I250" s="33">
        <v>223</v>
      </c>
    </row>
    <row r="251" spans="1:9" x14ac:dyDescent="0.25">
      <c r="A251" s="241"/>
      <c r="B251" s="29"/>
      <c r="C251" s="32">
        <v>44145.75</v>
      </c>
      <c r="D251" s="33">
        <v>752.5</v>
      </c>
      <c r="E251" s="33">
        <v>0</v>
      </c>
      <c r="F251" s="33">
        <v>20.3</v>
      </c>
      <c r="G251" s="33">
        <v>70.7</v>
      </c>
      <c r="H251" s="33">
        <v>0.7</v>
      </c>
      <c r="I251" s="33">
        <v>194.4</v>
      </c>
    </row>
    <row r="252" spans="1:9" x14ac:dyDescent="0.25">
      <c r="A252" s="241"/>
      <c r="B252" s="29"/>
      <c r="C252" s="32">
        <v>44145.791666666672</v>
      </c>
      <c r="D252" s="33">
        <v>752.5</v>
      </c>
      <c r="E252" s="33">
        <v>0</v>
      </c>
      <c r="F252" s="33">
        <v>19.399999999999999</v>
      </c>
      <c r="G252" s="33">
        <v>74.400000000000006</v>
      </c>
      <c r="H252" s="33">
        <v>0.9</v>
      </c>
      <c r="I252" s="33">
        <v>193.7</v>
      </c>
    </row>
    <row r="253" spans="1:9" x14ac:dyDescent="0.25">
      <c r="A253" s="241"/>
      <c r="B253" s="29"/>
      <c r="C253" s="32">
        <v>44145.833333333328</v>
      </c>
      <c r="D253" s="33">
        <v>752.5</v>
      </c>
      <c r="E253" s="33">
        <v>0</v>
      </c>
      <c r="F253" s="33">
        <v>18.600000000000001</v>
      </c>
      <c r="G253" s="33">
        <v>78.599999999999994</v>
      </c>
      <c r="H253" s="33">
        <v>0.7</v>
      </c>
      <c r="I253" s="33">
        <v>206.4</v>
      </c>
    </row>
    <row r="254" spans="1:9" x14ac:dyDescent="0.25">
      <c r="A254" s="241"/>
      <c r="B254" s="29"/>
      <c r="C254" s="32">
        <v>44145.875</v>
      </c>
      <c r="D254" s="33">
        <v>752.5</v>
      </c>
      <c r="E254" s="33">
        <v>0</v>
      </c>
      <c r="F254" s="33">
        <v>18.100000000000001</v>
      </c>
      <c r="G254" s="33">
        <v>80.599999999999994</v>
      </c>
      <c r="H254" s="33">
        <v>1</v>
      </c>
      <c r="I254" s="33">
        <v>163.30000000000001</v>
      </c>
    </row>
    <row r="255" spans="1:9" x14ac:dyDescent="0.25">
      <c r="A255" s="241"/>
      <c r="B255" s="29"/>
      <c r="C255" s="32">
        <v>44145.916666666672</v>
      </c>
      <c r="D255" s="33">
        <v>752.6</v>
      </c>
      <c r="E255" s="33">
        <v>0</v>
      </c>
      <c r="F255" s="33">
        <v>18</v>
      </c>
      <c r="G255" s="33">
        <v>80.099999999999994</v>
      </c>
      <c r="H255" s="33">
        <v>1.2</v>
      </c>
      <c r="I255" s="33">
        <v>147.19999999999999</v>
      </c>
    </row>
    <row r="256" spans="1:9" x14ac:dyDescent="0.25">
      <c r="A256" s="241"/>
      <c r="B256" s="29"/>
      <c r="C256" s="32">
        <v>44145.958333333328</v>
      </c>
      <c r="D256" s="33">
        <v>752.5</v>
      </c>
      <c r="E256" s="33">
        <v>0</v>
      </c>
      <c r="F256" s="33">
        <v>18.2</v>
      </c>
      <c r="G256" s="33">
        <v>78.099999999999994</v>
      </c>
      <c r="H256" s="33">
        <v>0.9</v>
      </c>
      <c r="I256" s="33">
        <v>148.69999999999999</v>
      </c>
    </row>
    <row r="257" spans="1:9" x14ac:dyDescent="0.25">
      <c r="A257" s="241">
        <v>11</v>
      </c>
      <c r="B257" s="29"/>
      <c r="C257" s="32">
        <v>44146</v>
      </c>
      <c r="D257" s="33">
        <v>752.5</v>
      </c>
      <c r="E257" s="33">
        <v>0</v>
      </c>
      <c r="F257" s="33">
        <v>18.399999999999999</v>
      </c>
      <c r="G257" s="33">
        <v>76.8</v>
      </c>
      <c r="H257" s="33">
        <v>0.7</v>
      </c>
      <c r="I257" s="33">
        <v>142.6</v>
      </c>
    </row>
    <row r="258" spans="1:9" x14ac:dyDescent="0.25">
      <c r="A258" s="241"/>
      <c r="B258" s="29"/>
      <c r="C258" s="32">
        <v>44146.041666666672</v>
      </c>
      <c r="D258" s="33">
        <v>752.5</v>
      </c>
      <c r="E258" s="33">
        <v>0</v>
      </c>
      <c r="F258" s="33">
        <v>18.5</v>
      </c>
      <c r="G258" s="33">
        <v>75.599999999999994</v>
      </c>
      <c r="H258" s="33">
        <v>0.5</v>
      </c>
      <c r="I258" s="33">
        <v>151.4</v>
      </c>
    </row>
    <row r="259" spans="1:9" x14ac:dyDescent="0.25">
      <c r="A259" s="241"/>
      <c r="B259" s="29"/>
      <c r="C259" s="32">
        <v>44146.083333333328</v>
      </c>
      <c r="D259" s="33">
        <v>752.5</v>
      </c>
      <c r="E259" s="33">
        <v>0</v>
      </c>
      <c r="F259" s="33">
        <v>18.5</v>
      </c>
      <c r="G259" s="33">
        <v>75.599999999999994</v>
      </c>
      <c r="H259" s="33">
        <v>0.8</v>
      </c>
      <c r="I259" s="33">
        <v>157.30000000000001</v>
      </c>
    </row>
    <row r="260" spans="1:9" x14ac:dyDescent="0.25">
      <c r="A260" s="241"/>
      <c r="B260" s="29"/>
      <c r="C260" s="32">
        <v>44146.125</v>
      </c>
      <c r="D260" s="33">
        <v>752.5</v>
      </c>
      <c r="E260" s="33">
        <v>0</v>
      </c>
      <c r="F260" s="33">
        <v>18.100000000000001</v>
      </c>
      <c r="G260" s="33">
        <v>76.900000000000006</v>
      </c>
      <c r="H260" s="33">
        <v>0.8</v>
      </c>
      <c r="I260" s="33">
        <v>150.80000000000001</v>
      </c>
    </row>
    <row r="261" spans="1:9" x14ac:dyDescent="0.25">
      <c r="A261" s="241"/>
      <c r="B261" s="29"/>
      <c r="C261" s="32">
        <v>44146.166666666672</v>
      </c>
      <c r="D261" s="33">
        <v>752.5</v>
      </c>
      <c r="E261" s="33">
        <v>0</v>
      </c>
      <c r="F261" s="33">
        <v>17.899999999999999</v>
      </c>
      <c r="G261" s="33">
        <v>78</v>
      </c>
      <c r="H261" s="33">
        <v>0.8</v>
      </c>
      <c r="I261" s="33">
        <v>154.5</v>
      </c>
    </row>
    <row r="262" spans="1:9" x14ac:dyDescent="0.25">
      <c r="A262" s="241"/>
      <c r="B262" s="29"/>
      <c r="C262" s="32">
        <v>44146.208333333328</v>
      </c>
      <c r="D262" s="33">
        <v>752.6</v>
      </c>
      <c r="E262" s="33">
        <v>0</v>
      </c>
      <c r="F262" s="33">
        <v>17.899999999999999</v>
      </c>
      <c r="G262" s="33">
        <v>77.7</v>
      </c>
      <c r="H262" s="33">
        <v>0.8</v>
      </c>
      <c r="I262" s="33">
        <v>149.69999999999999</v>
      </c>
    </row>
    <row r="263" spans="1:9" x14ac:dyDescent="0.25">
      <c r="A263" s="241"/>
      <c r="B263" s="29"/>
      <c r="C263" s="32">
        <v>44146.25</v>
      </c>
      <c r="D263" s="33">
        <v>752.6</v>
      </c>
      <c r="E263" s="33">
        <v>0</v>
      </c>
      <c r="F263" s="33">
        <v>17.600000000000001</v>
      </c>
      <c r="G263" s="33">
        <v>78.3</v>
      </c>
      <c r="H263" s="33">
        <v>0.7</v>
      </c>
      <c r="I263" s="33">
        <v>147.4</v>
      </c>
    </row>
    <row r="264" spans="1:9" x14ac:dyDescent="0.25">
      <c r="A264" s="241"/>
      <c r="B264" s="29"/>
      <c r="C264" s="32">
        <v>44146.291666666672</v>
      </c>
      <c r="D264" s="33">
        <v>752.5</v>
      </c>
      <c r="E264" s="33">
        <v>0</v>
      </c>
      <c r="F264" s="33">
        <v>18.8</v>
      </c>
      <c r="G264" s="33">
        <v>75.099999999999994</v>
      </c>
      <c r="H264" s="33">
        <v>0.8</v>
      </c>
      <c r="I264" s="33">
        <v>189</v>
      </c>
    </row>
    <row r="265" spans="1:9" x14ac:dyDescent="0.25">
      <c r="A265" s="241"/>
      <c r="B265" s="29"/>
      <c r="C265" s="32">
        <v>44146.333333333328</v>
      </c>
      <c r="D265" s="33">
        <v>752.6</v>
      </c>
      <c r="E265" s="33">
        <v>0</v>
      </c>
      <c r="F265" s="33">
        <v>21.2</v>
      </c>
      <c r="G265" s="33">
        <v>67.900000000000006</v>
      </c>
      <c r="H265" s="33">
        <v>1.2</v>
      </c>
      <c r="I265" s="33">
        <v>164.7</v>
      </c>
    </row>
    <row r="266" spans="1:9" x14ac:dyDescent="0.25">
      <c r="A266" s="241"/>
      <c r="B266" s="29"/>
      <c r="C266" s="32">
        <v>44146.375</v>
      </c>
      <c r="D266" s="33">
        <v>752.6</v>
      </c>
      <c r="E266" s="33">
        <v>0</v>
      </c>
      <c r="F266" s="33">
        <v>22.5</v>
      </c>
      <c r="G266" s="33">
        <v>62.9</v>
      </c>
      <c r="H266" s="33">
        <v>1.4</v>
      </c>
      <c r="I266" s="33">
        <v>165.8</v>
      </c>
    </row>
    <row r="267" spans="1:9" x14ac:dyDescent="0.25">
      <c r="A267" s="241"/>
      <c r="B267" s="29"/>
      <c r="C267" s="32">
        <v>44146.416666666672</v>
      </c>
      <c r="D267" s="33">
        <v>752.6</v>
      </c>
      <c r="E267" s="33">
        <v>0</v>
      </c>
      <c r="F267" s="33">
        <v>23.4</v>
      </c>
      <c r="G267" s="33">
        <v>60.5</v>
      </c>
      <c r="H267" s="33">
        <v>1.2</v>
      </c>
      <c r="I267" s="33">
        <v>187.7</v>
      </c>
    </row>
    <row r="268" spans="1:9" x14ac:dyDescent="0.25">
      <c r="A268" s="241"/>
      <c r="B268" s="29"/>
      <c r="C268" s="32">
        <v>44146.458333333328</v>
      </c>
      <c r="D268" s="33">
        <v>752.6</v>
      </c>
      <c r="E268" s="33">
        <v>0</v>
      </c>
      <c r="F268" s="33">
        <v>22.5</v>
      </c>
      <c r="G268" s="33">
        <v>64.400000000000006</v>
      </c>
      <c r="H268" s="33">
        <v>3.3</v>
      </c>
      <c r="I268" s="33">
        <v>256.3</v>
      </c>
    </row>
    <row r="269" spans="1:9" x14ac:dyDescent="0.25">
      <c r="A269" s="241"/>
      <c r="B269" s="29"/>
      <c r="C269" s="32">
        <v>44146.5</v>
      </c>
      <c r="D269" s="33">
        <v>752.6</v>
      </c>
      <c r="E269" s="33">
        <v>0</v>
      </c>
      <c r="F269" s="33">
        <v>21</v>
      </c>
      <c r="G269" s="33">
        <v>69.900000000000006</v>
      </c>
      <c r="H269" s="33">
        <v>3</v>
      </c>
      <c r="I269" s="33">
        <v>260.2</v>
      </c>
    </row>
    <row r="270" spans="1:9" x14ac:dyDescent="0.25">
      <c r="A270" s="241"/>
      <c r="B270" s="29"/>
      <c r="C270" s="32">
        <v>44146.541666666672</v>
      </c>
      <c r="D270" s="33">
        <v>752.6</v>
      </c>
      <c r="E270" s="33">
        <v>0</v>
      </c>
      <c r="F270" s="33">
        <v>21.1</v>
      </c>
      <c r="G270" s="33">
        <v>70.400000000000006</v>
      </c>
      <c r="H270" s="33">
        <v>2.5</v>
      </c>
      <c r="I270" s="33">
        <v>254.5</v>
      </c>
    </row>
    <row r="271" spans="1:9" x14ac:dyDescent="0.25">
      <c r="A271" s="241"/>
      <c r="B271" s="29"/>
      <c r="C271" s="32">
        <v>44146.583333333328</v>
      </c>
      <c r="D271" s="33">
        <v>752.6</v>
      </c>
      <c r="E271" s="33">
        <v>0</v>
      </c>
      <c r="F271" s="33">
        <v>21.6</v>
      </c>
      <c r="G271" s="33">
        <v>68.400000000000006</v>
      </c>
      <c r="H271" s="33">
        <v>2.6</v>
      </c>
      <c r="I271" s="33">
        <v>250</v>
      </c>
    </row>
    <row r="272" spans="1:9" x14ac:dyDescent="0.25">
      <c r="A272" s="241"/>
      <c r="B272" s="29"/>
      <c r="C272" s="32">
        <v>44146.625</v>
      </c>
      <c r="D272" s="33" t="s">
        <v>236</v>
      </c>
      <c r="E272" s="33">
        <v>0</v>
      </c>
      <c r="F272" s="33">
        <v>21.5</v>
      </c>
      <c r="G272" s="33">
        <v>67.8</v>
      </c>
      <c r="H272" s="33">
        <v>2.2999999999999998</v>
      </c>
      <c r="I272" s="33">
        <v>243.1</v>
      </c>
    </row>
    <row r="273" spans="1:9" x14ac:dyDescent="0.25">
      <c r="A273" s="241"/>
      <c r="B273" s="29"/>
      <c r="C273" s="32">
        <v>44146.666666666672</v>
      </c>
      <c r="D273" s="33" t="s">
        <v>236</v>
      </c>
      <c r="E273" s="33">
        <v>0</v>
      </c>
      <c r="F273" s="33">
        <v>21.2</v>
      </c>
      <c r="G273" s="33">
        <v>69</v>
      </c>
      <c r="H273" s="33">
        <v>2</v>
      </c>
      <c r="I273" s="33">
        <v>246.5</v>
      </c>
    </row>
    <row r="274" spans="1:9" x14ac:dyDescent="0.25">
      <c r="A274" s="241"/>
      <c r="B274" s="29"/>
      <c r="C274" s="32">
        <v>44146.708333333328</v>
      </c>
      <c r="D274" s="33" t="s">
        <v>236</v>
      </c>
      <c r="E274" s="33">
        <v>0</v>
      </c>
      <c r="F274" s="33">
        <v>20.3</v>
      </c>
      <c r="G274" s="33">
        <v>72.8</v>
      </c>
      <c r="H274" s="33">
        <v>1.6</v>
      </c>
      <c r="I274" s="33">
        <v>245.5</v>
      </c>
    </row>
    <row r="275" spans="1:9" x14ac:dyDescent="0.25">
      <c r="A275" s="241"/>
      <c r="B275" s="29"/>
      <c r="C275" s="32">
        <v>44146.75</v>
      </c>
      <c r="D275" s="33" t="s">
        <v>236</v>
      </c>
      <c r="E275" s="33">
        <v>0</v>
      </c>
      <c r="F275" s="33">
        <v>19.899999999999999</v>
      </c>
      <c r="G275" s="33">
        <v>74.599999999999994</v>
      </c>
      <c r="H275" s="33">
        <v>1.4</v>
      </c>
      <c r="I275" s="33">
        <v>242.3</v>
      </c>
    </row>
    <row r="276" spans="1:9" x14ac:dyDescent="0.25">
      <c r="A276" s="241"/>
      <c r="B276" s="29"/>
      <c r="C276" s="32">
        <v>44146.791666666672</v>
      </c>
      <c r="D276" s="33" t="s">
        <v>236</v>
      </c>
      <c r="E276" s="33">
        <v>0</v>
      </c>
      <c r="F276" s="33">
        <v>19.399999999999999</v>
      </c>
      <c r="G276" s="33">
        <v>75.400000000000006</v>
      </c>
      <c r="H276" s="33">
        <v>0.6</v>
      </c>
      <c r="I276" s="33">
        <v>168.5</v>
      </c>
    </row>
    <row r="277" spans="1:9" x14ac:dyDescent="0.25">
      <c r="A277" s="241"/>
      <c r="B277" s="29"/>
      <c r="C277" s="32">
        <v>44146.833333333328</v>
      </c>
      <c r="D277" s="33" t="s">
        <v>236</v>
      </c>
      <c r="E277" s="33">
        <v>0</v>
      </c>
      <c r="F277" s="33">
        <v>19.100000000000001</v>
      </c>
      <c r="G277" s="33">
        <v>76.7</v>
      </c>
      <c r="H277" s="33">
        <v>0.8</v>
      </c>
      <c r="I277" s="33">
        <v>159.69999999999999</v>
      </c>
    </row>
    <row r="278" spans="1:9" x14ac:dyDescent="0.25">
      <c r="A278" s="241"/>
      <c r="B278" s="29"/>
      <c r="C278" s="32">
        <v>44146.875</v>
      </c>
      <c r="D278" s="33" t="s">
        <v>236</v>
      </c>
      <c r="E278" s="33">
        <v>0</v>
      </c>
      <c r="F278" s="33">
        <v>18.600000000000001</v>
      </c>
      <c r="G278" s="33">
        <v>78.400000000000006</v>
      </c>
      <c r="H278" s="33">
        <v>0.6</v>
      </c>
      <c r="I278" s="33">
        <v>152.80000000000001</v>
      </c>
    </row>
    <row r="279" spans="1:9" x14ac:dyDescent="0.25">
      <c r="A279" s="241"/>
      <c r="B279" s="29"/>
      <c r="C279" s="32">
        <v>44146.916666666672</v>
      </c>
      <c r="D279" s="33" t="s">
        <v>236</v>
      </c>
      <c r="E279" s="33">
        <v>0</v>
      </c>
      <c r="F279" s="33">
        <v>18.3</v>
      </c>
      <c r="G279" s="33">
        <v>79</v>
      </c>
      <c r="H279" s="33">
        <v>0.6</v>
      </c>
      <c r="I279" s="33">
        <v>162.4</v>
      </c>
    </row>
    <row r="280" spans="1:9" x14ac:dyDescent="0.25">
      <c r="A280" s="241"/>
      <c r="B280" s="29"/>
      <c r="C280" s="32">
        <v>44146.958333333328</v>
      </c>
      <c r="D280" s="33" t="s">
        <v>236</v>
      </c>
      <c r="E280" s="33">
        <v>0</v>
      </c>
      <c r="F280" s="33">
        <v>18.100000000000001</v>
      </c>
      <c r="G280" s="33">
        <v>80.3</v>
      </c>
      <c r="H280" s="33">
        <v>0.4</v>
      </c>
      <c r="I280" s="33">
        <v>176</v>
      </c>
    </row>
    <row r="281" spans="1:9" x14ac:dyDescent="0.25">
      <c r="A281" s="241">
        <v>12</v>
      </c>
      <c r="B281" s="29"/>
      <c r="C281" s="32">
        <v>44147</v>
      </c>
      <c r="D281" s="33" t="s">
        <v>236</v>
      </c>
      <c r="E281" s="33">
        <v>0</v>
      </c>
      <c r="F281" s="33">
        <v>17.899999999999999</v>
      </c>
      <c r="G281" s="33">
        <v>82.3</v>
      </c>
      <c r="H281" s="33">
        <v>0.7</v>
      </c>
      <c r="I281" s="33">
        <v>254.8</v>
      </c>
    </row>
    <row r="282" spans="1:9" x14ac:dyDescent="0.25">
      <c r="A282" s="241"/>
      <c r="B282" s="29"/>
      <c r="C282" s="32">
        <v>44147.041666666672</v>
      </c>
      <c r="D282" s="33" t="s">
        <v>236</v>
      </c>
      <c r="E282" s="33">
        <v>0</v>
      </c>
      <c r="F282" s="33">
        <v>17.399999999999999</v>
      </c>
      <c r="G282" s="33">
        <v>86.1</v>
      </c>
      <c r="H282" s="33">
        <v>0.5</v>
      </c>
      <c r="I282" s="33">
        <v>295.2</v>
      </c>
    </row>
    <row r="283" spans="1:9" x14ac:dyDescent="0.25">
      <c r="A283" s="241"/>
      <c r="B283" s="29"/>
      <c r="C283" s="32">
        <v>44147.083333333328</v>
      </c>
      <c r="D283" s="33" t="s">
        <v>236</v>
      </c>
      <c r="E283" s="33">
        <v>0</v>
      </c>
      <c r="F283" s="33">
        <v>18.100000000000001</v>
      </c>
      <c r="G283" s="33">
        <v>82.3</v>
      </c>
      <c r="H283" s="33">
        <v>0.5</v>
      </c>
      <c r="I283" s="33">
        <v>210.8</v>
      </c>
    </row>
    <row r="284" spans="1:9" x14ac:dyDescent="0.25">
      <c r="A284" s="241"/>
      <c r="B284" s="29"/>
      <c r="C284" s="32">
        <v>44147.125</v>
      </c>
      <c r="D284" s="33" t="s">
        <v>236</v>
      </c>
      <c r="E284" s="33">
        <v>0</v>
      </c>
      <c r="F284" s="33">
        <v>18.3</v>
      </c>
      <c r="G284" s="33">
        <v>80.7</v>
      </c>
      <c r="H284" s="33">
        <v>0.6</v>
      </c>
      <c r="I284" s="33">
        <v>201.1</v>
      </c>
    </row>
    <row r="285" spans="1:9" x14ac:dyDescent="0.25">
      <c r="A285" s="241"/>
      <c r="B285" s="29"/>
      <c r="C285" s="32">
        <v>44147.166666666672</v>
      </c>
      <c r="D285" s="33" t="s">
        <v>236</v>
      </c>
      <c r="E285" s="33">
        <v>0</v>
      </c>
      <c r="F285" s="33">
        <v>19</v>
      </c>
      <c r="G285" s="33">
        <v>75.599999999999994</v>
      </c>
      <c r="H285" s="33">
        <v>0.8</v>
      </c>
      <c r="I285" s="33">
        <v>187.3</v>
      </c>
    </row>
    <row r="286" spans="1:9" x14ac:dyDescent="0.25">
      <c r="A286" s="241"/>
      <c r="B286" s="29"/>
      <c r="C286" s="32">
        <v>44147.208333333328</v>
      </c>
      <c r="D286" s="33" t="s">
        <v>236</v>
      </c>
      <c r="E286" s="33">
        <v>0</v>
      </c>
      <c r="F286" s="33">
        <v>19.2</v>
      </c>
      <c r="G286" s="33">
        <v>74.2</v>
      </c>
      <c r="H286" s="33">
        <v>1</v>
      </c>
      <c r="I286" s="33">
        <v>147.9</v>
      </c>
    </row>
    <row r="287" spans="1:9" x14ac:dyDescent="0.25">
      <c r="A287" s="241"/>
      <c r="B287" s="29"/>
      <c r="C287" s="32">
        <v>44147.25</v>
      </c>
      <c r="D287" s="33" t="s">
        <v>236</v>
      </c>
      <c r="E287" s="33">
        <v>0</v>
      </c>
      <c r="F287" s="33">
        <v>19.3</v>
      </c>
      <c r="G287" s="33">
        <v>74.400000000000006</v>
      </c>
      <c r="H287" s="33">
        <v>1.4</v>
      </c>
      <c r="I287" s="33">
        <v>160.69999999999999</v>
      </c>
    </row>
    <row r="288" spans="1:9" x14ac:dyDescent="0.25">
      <c r="A288" s="241"/>
      <c r="B288" s="29"/>
      <c r="C288" s="32">
        <v>44147.291666666672</v>
      </c>
      <c r="D288" s="33" t="s">
        <v>236</v>
      </c>
      <c r="E288" s="33">
        <v>0</v>
      </c>
      <c r="F288" s="33">
        <v>19.600000000000001</v>
      </c>
      <c r="G288" s="33">
        <v>73.7</v>
      </c>
      <c r="H288" s="33">
        <v>1</v>
      </c>
      <c r="I288" s="33">
        <v>188.1</v>
      </c>
    </row>
    <row r="289" spans="1:9" x14ac:dyDescent="0.25">
      <c r="A289" s="241"/>
      <c r="B289" s="29"/>
      <c r="C289" s="32">
        <v>44147.333333333328</v>
      </c>
      <c r="D289" s="33" t="s">
        <v>236</v>
      </c>
      <c r="E289" s="33">
        <v>0</v>
      </c>
      <c r="F289" s="33">
        <v>20.8</v>
      </c>
      <c r="G289" s="33">
        <v>69.900000000000006</v>
      </c>
      <c r="H289" s="33">
        <v>1.2</v>
      </c>
      <c r="I289" s="33">
        <v>160.4</v>
      </c>
    </row>
    <row r="290" spans="1:9" x14ac:dyDescent="0.25">
      <c r="A290" s="241"/>
      <c r="B290" s="29"/>
      <c r="C290" s="32">
        <v>44147.375</v>
      </c>
      <c r="D290" s="33" t="s">
        <v>236</v>
      </c>
      <c r="E290" s="33">
        <v>0</v>
      </c>
      <c r="F290" s="33">
        <v>22.3</v>
      </c>
      <c r="G290" s="33">
        <v>64.7</v>
      </c>
      <c r="H290" s="33">
        <v>1.3</v>
      </c>
      <c r="I290" s="33">
        <v>200.9</v>
      </c>
    </row>
    <row r="291" spans="1:9" x14ac:dyDescent="0.25">
      <c r="A291" s="241"/>
      <c r="B291" s="29"/>
      <c r="C291" s="32">
        <v>44147.416666666672</v>
      </c>
      <c r="D291" s="33" t="s">
        <v>236</v>
      </c>
      <c r="E291" s="33">
        <v>0</v>
      </c>
      <c r="F291" s="33">
        <v>24</v>
      </c>
      <c r="G291" s="33">
        <v>59.1</v>
      </c>
      <c r="H291" s="33">
        <v>1.6</v>
      </c>
      <c r="I291" s="33">
        <v>183</v>
      </c>
    </row>
    <row r="292" spans="1:9" x14ac:dyDescent="0.25">
      <c r="A292" s="241"/>
      <c r="B292" s="29"/>
      <c r="C292" s="32">
        <v>44147.458333333328</v>
      </c>
      <c r="D292" s="33" t="s">
        <v>236</v>
      </c>
      <c r="E292" s="33">
        <v>0</v>
      </c>
      <c r="F292" s="33">
        <v>24.6</v>
      </c>
      <c r="G292" s="33">
        <v>58.2</v>
      </c>
      <c r="H292" s="33">
        <v>2.2999999999999998</v>
      </c>
      <c r="I292" s="33">
        <v>233.8</v>
      </c>
    </row>
    <row r="293" spans="1:9" x14ac:dyDescent="0.25">
      <c r="A293" s="241"/>
      <c r="B293" s="29"/>
      <c r="C293" s="32">
        <v>44147.5</v>
      </c>
      <c r="D293" s="33" t="s">
        <v>236</v>
      </c>
      <c r="E293" s="33">
        <v>0</v>
      </c>
      <c r="F293" s="33">
        <v>24.2</v>
      </c>
      <c r="G293" s="33">
        <v>59.1</v>
      </c>
      <c r="H293" s="33">
        <v>3</v>
      </c>
      <c r="I293" s="33">
        <v>242.2</v>
      </c>
    </row>
    <row r="294" spans="1:9" x14ac:dyDescent="0.25">
      <c r="A294" s="241"/>
      <c r="B294" s="29"/>
      <c r="C294" s="32">
        <v>44147.541666666672</v>
      </c>
      <c r="D294" s="33" t="s">
        <v>236</v>
      </c>
      <c r="E294" s="33">
        <v>0</v>
      </c>
      <c r="F294" s="33">
        <v>24.4</v>
      </c>
      <c r="G294" s="33">
        <v>57.6</v>
      </c>
      <c r="H294" s="33">
        <v>3.2</v>
      </c>
      <c r="I294" s="33">
        <v>223.9</v>
      </c>
    </row>
    <row r="295" spans="1:9" x14ac:dyDescent="0.25">
      <c r="A295" s="241"/>
      <c r="B295" s="29"/>
      <c r="C295" s="32">
        <v>44147.583333333328</v>
      </c>
      <c r="D295" s="33" t="s">
        <v>236</v>
      </c>
      <c r="E295" s="33">
        <v>0</v>
      </c>
      <c r="F295" s="33">
        <v>23.7</v>
      </c>
      <c r="G295" s="33">
        <v>59.8</v>
      </c>
      <c r="H295" s="33">
        <v>3</v>
      </c>
      <c r="I295" s="33">
        <v>240.6</v>
      </c>
    </row>
    <row r="296" spans="1:9" x14ac:dyDescent="0.25">
      <c r="A296" s="241"/>
      <c r="B296" s="29"/>
      <c r="C296" s="32">
        <v>44147.625</v>
      </c>
      <c r="D296" s="33" t="s">
        <v>236</v>
      </c>
      <c r="E296" s="33">
        <v>0</v>
      </c>
      <c r="F296" s="33">
        <v>21.8</v>
      </c>
      <c r="G296" s="33">
        <v>66.7</v>
      </c>
      <c r="H296" s="33">
        <v>2.7</v>
      </c>
      <c r="I296" s="33">
        <v>233.2</v>
      </c>
    </row>
    <row r="297" spans="1:9" x14ac:dyDescent="0.25">
      <c r="A297" s="241"/>
      <c r="B297" s="29"/>
      <c r="C297" s="32">
        <v>44147.666666666672</v>
      </c>
      <c r="D297" s="33" t="s">
        <v>236</v>
      </c>
      <c r="E297" s="33">
        <v>0</v>
      </c>
      <c r="F297" s="33">
        <v>21.2</v>
      </c>
      <c r="G297" s="33">
        <v>67.2</v>
      </c>
      <c r="H297" s="33">
        <v>2.8</v>
      </c>
      <c r="I297" s="33">
        <v>214.7</v>
      </c>
    </row>
    <row r="298" spans="1:9" x14ac:dyDescent="0.25">
      <c r="A298" s="241"/>
      <c r="B298" s="29"/>
      <c r="C298" s="32">
        <v>44147.708333333328</v>
      </c>
      <c r="D298" s="33" t="s">
        <v>236</v>
      </c>
      <c r="E298" s="33">
        <v>0</v>
      </c>
      <c r="F298" s="33">
        <v>20.6</v>
      </c>
      <c r="G298" s="33">
        <v>68.5</v>
      </c>
      <c r="H298" s="33">
        <v>1.6</v>
      </c>
      <c r="I298" s="33">
        <v>223.6</v>
      </c>
    </row>
    <row r="299" spans="1:9" x14ac:dyDescent="0.25">
      <c r="A299" s="241"/>
      <c r="B299" s="29"/>
      <c r="C299" s="32">
        <v>44147.75</v>
      </c>
      <c r="D299" s="33" t="s">
        <v>236</v>
      </c>
      <c r="E299" s="33">
        <v>0</v>
      </c>
      <c r="F299" s="33">
        <v>20</v>
      </c>
      <c r="G299" s="33">
        <v>70.2</v>
      </c>
      <c r="H299" s="33">
        <v>1.8</v>
      </c>
      <c r="I299" s="33">
        <v>207</v>
      </c>
    </row>
    <row r="300" spans="1:9" x14ac:dyDescent="0.25">
      <c r="A300" s="241"/>
      <c r="B300" s="29"/>
      <c r="C300" s="32">
        <v>44147.791666666672</v>
      </c>
      <c r="D300" s="33" t="s">
        <v>236</v>
      </c>
      <c r="E300" s="33">
        <v>0</v>
      </c>
      <c r="F300" s="33">
        <v>19.600000000000001</v>
      </c>
      <c r="G300" s="33">
        <v>72.3</v>
      </c>
      <c r="H300" s="33">
        <v>1.2</v>
      </c>
      <c r="I300" s="33">
        <v>204.3</v>
      </c>
    </row>
    <row r="301" spans="1:9" x14ac:dyDescent="0.25">
      <c r="A301" s="241"/>
      <c r="B301" s="29"/>
      <c r="C301" s="32">
        <v>44147.833333333328</v>
      </c>
      <c r="D301" s="33" t="s">
        <v>236</v>
      </c>
      <c r="E301" s="33">
        <v>0</v>
      </c>
      <c r="F301" s="33">
        <v>19.2</v>
      </c>
      <c r="G301" s="33">
        <v>74.2</v>
      </c>
      <c r="H301" s="33">
        <v>1</v>
      </c>
      <c r="I301" s="33">
        <v>195.3</v>
      </c>
    </row>
    <row r="302" spans="1:9" x14ac:dyDescent="0.25">
      <c r="A302" s="241"/>
      <c r="B302" s="29"/>
      <c r="C302" s="32">
        <v>44147.875</v>
      </c>
      <c r="D302" s="33" t="s">
        <v>236</v>
      </c>
      <c r="E302" s="33">
        <v>0</v>
      </c>
      <c r="F302" s="33">
        <v>19.399999999999999</v>
      </c>
      <c r="G302" s="33">
        <v>74.099999999999994</v>
      </c>
      <c r="H302" s="33">
        <v>0.8</v>
      </c>
      <c r="I302" s="33">
        <v>196.5</v>
      </c>
    </row>
    <row r="303" spans="1:9" x14ac:dyDescent="0.25">
      <c r="A303" s="241"/>
      <c r="B303" s="29"/>
      <c r="C303" s="32">
        <v>44147.916666666672</v>
      </c>
      <c r="D303" s="33" t="s">
        <v>236</v>
      </c>
      <c r="E303" s="33">
        <v>0</v>
      </c>
      <c r="F303" s="33">
        <v>19.2</v>
      </c>
      <c r="G303" s="33">
        <v>75.8</v>
      </c>
      <c r="H303" s="33">
        <v>0.8</v>
      </c>
      <c r="I303" s="33">
        <v>198.8</v>
      </c>
    </row>
    <row r="304" spans="1:9" x14ac:dyDescent="0.25">
      <c r="A304" s="241"/>
      <c r="B304" s="29"/>
      <c r="C304" s="32">
        <v>44147.958333333328</v>
      </c>
      <c r="D304" s="33" t="s">
        <v>236</v>
      </c>
      <c r="E304" s="33">
        <v>0</v>
      </c>
      <c r="F304" s="33">
        <v>19.5</v>
      </c>
      <c r="G304" s="33">
        <v>74</v>
      </c>
      <c r="H304" s="33">
        <v>0.7</v>
      </c>
      <c r="I304" s="33">
        <v>163.6</v>
      </c>
    </row>
    <row r="305" spans="1:9" x14ac:dyDescent="0.25">
      <c r="A305" s="241">
        <v>13</v>
      </c>
      <c r="B305" s="29"/>
      <c r="C305" s="32">
        <v>44148</v>
      </c>
      <c r="D305" s="33" t="s">
        <v>236</v>
      </c>
      <c r="E305" s="33">
        <v>0</v>
      </c>
      <c r="F305" s="33">
        <v>19.8</v>
      </c>
      <c r="G305" s="33">
        <v>71.7</v>
      </c>
      <c r="H305" s="33">
        <v>1</v>
      </c>
      <c r="I305" s="33">
        <v>163.80000000000001</v>
      </c>
    </row>
    <row r="306" spans="1:9" x14ac:dyDescent="0.25">
      <c r="A306" s="241"/>
      <c r="B306" s="29"/>
      <c r="C306" s="32">
        <v>44148.041666666672</v>
      </c>
      <c r="D306" s="33" t="s">
        <v>236</v>
      </c>
      <c r="E306" s="33">
        <v>0</v>
      </c>
      <c r="F306" s="33">
        <v>19.5</v>
      </c>
      <c r="G306" s="33">
        <v>74.3</v>
      </c>
      <c r="H306" s="33">
        <v>1.3</v>
      </c>
      <c r="I306" s="33">
        <v>158.9</v>
      </c>
    </row>
    <row r="307" spans="1:9" x14ac:dyDescent="0.25">
      <c r="A307" s="241"/>
      <c r="B307" s="29"/>
      <c r="C307" s="32">
        <v>44148.083333333328</v>
      </c>
      <c r="D307" s="33" t="s">
        <v>236</v>
      </c>
      <c r="E307" s="33">
        <v>0</v>
      </c>
      <c r="F307" s="33">
        <v>19.3</v>
      </c>
      <c r="G307" s="33">
        <v>76</v>
      </c>
      <c r="H307" s="33">
        <v>1.2</v>
      </c>
      <c r="I307" s="33">
        <v>161.6</v>
      </c>
    </row>
    <row r="308" spans="1:9" x14ac:dyDescent="0.25">
      <c r="A308" s="241"/>
      <c r="B308" s="29"/>
      <c r="C308" s="32">
        <v>44148.125</v>
      </c>
      <c r="D308" s="33" t="s">
        <v>236</v>
      </c>
      <c r="E308" s="33">
        <v>0</v>
      </c>
      <c r="F308" s="33">
        <v>19.2</v>
      </c>
      <c r="G308" s="33">
        <v>77.2</v>
      </c>
      <c r="H308" s="33">
        <v>0.8</v>
      </c>
      <c r="I308" s="33">
        <v>194.4</v>
      </c>
    </row>
    <row r="309" spans="1:9" x14ac:dyDescent="0.25">
      <c r="A309" s="241"/>
      <c r="B309" s="29"/>
      <c r="C309" s="32">
        <v>44148.166666666672</v>
      </c>
      <c r="D309" s="33" t="s">
        <v>236</v>
      </c>
      <c r="E309" s="33">
        <v>0</v>
      </c>
      <c r="F309" s="33">
        <v>19.100000000000001</v>
      </c>
      <c r="G309" s="33">
        <v>77.7</v>
      </c>
      <c r="H309" s="33">
        <v>0.7</v>
      </c>
      <c r="I309" s="33">
        <v>183.4</v>
      </c>
    </row>
    <row r="310" spans="1:9" x14ac:dyDescent="0.25">
      <c r="A310" s="241"/>
      <c r="B310" s="29"/>
      <c r="C310" s="32">
        <v>44148.208333333328</v>
      </c>
      <c r="D310" s="33" t="s">
        <v>236</v>
      </c>
      <c r="E310" s="33">
        <v>0</v>
      </c>
      <c r="F310" s="33">
        <v>19.100000000000001</v>
      </c>
      <c r="G310" s="33">
        <v>77.8</v>
      </c>
      <c r="H310" s="33">
        <v>0.7</v>
      </c>
      <c r="I310" s="33">
        <v>224.8</v>
      </c>
    </row>
    <row r="311" spans="1:9" x14ac:dyDescent="0.25">
      <c r="A311" s="241"/>
      <c r="B311" s="29"/>
      <c r="C311" s="32">
        <v>44148.25</v>
      </c>
      <c r="D311" s="33" t="s">
        <v>236</v>
      </c>
      <c r="E311" s="33">
        <v>0</v>
      </c>
      <c r="F311" s="33">
        <v>19.100000000000001</v>
      </c>
      <c r="G311" s="33">
        <v>78.099999999999994</v>
      </c>
      <c r="H311" s="33">
        <v>0.9</v>
      </c>
      <c r="I311" s="33">
        <v>158.19999999999999</v>
      </c>
    </row>
    <row r="312" spans="1:9" x14ac:dyDescent="0.25">
      <c r="A312" s="241"/>
      <c r="B312" s="29"/>
      <c r="C312" s="32">
        <v>44148.291666666672</v>
      </c>
      <c r="D312" s="33" t="s">
        <v>236</v>
      </c>
      <c r="E312" s="33">
        <v>0</v>
      </c>
      <c r="F312" s="33">
        <v>19.8</v>
      </c>
      <c r="G312" s="33">
        <v>75.900000000000006</v>
      </c>
      <c r="H312" s="33">
        <v>1.2</v>
      </c>
      <c r="I312" s="33">
        <v>171.6</v>
      </c>
    </row>
    <row r="313" spans="1:9" x14ac:dyDescent="0.25">
      <c r="A313" s="241"/>
      <c r="B313" s="29"/>
      <c r="C313" s="32">
        <v>44148.333333333328</v>
      </c>
      <c r="D313" s="33" t="s">
        <v>236</v>
      </c>
      <c r="E313" s="33">
        <v>0</v>
      </c>
      <c r="F313" s="33">
        <v>20.9</v>
      </c>
      <c r="G313" s="33">
        <v>71.5</v>
      </c>
      <c r="H313" s="33">
        <v>1.5</v>
      </c>
      <c r="I313" s="33">
        <v>186.5</v>
      </c>
    </row>
    <row r="314" spans="1:9" x14ac:dyDescent="0.25">
      <c r="A314" s="241"/>
      <c r="B314" s="29"/>
      <c r="C314" s="32">
        <v>44148.375</v>
      </c>
      <c r="D314" s="33" t="s">
        <v>236</v>
      </c>
      <c r="E314" s="33">
        <v>0</v>
      </c>
      <c r="F314" s="33">
        <v>22</v>
      </c>
      <c r="G314" s="33">
        <v>68.3</v>
      </c>
      <c r="H314" s="33">
        <v>1.8</v>
      </c>
      <c r="I314" s="33">
        <v>199.9</v>
      </c>
    </row>
    <row r="315" spans="1:9" x14ac:dyDescent="0.25">
      <c r="A315" s="241"/>
      <c r="B315" s="29"/>
      <c r="C315" s="32">
        <v>44148.416666666672</v>
      </c>
      <c r="D315" s="33" t="s">
        <v>236</v>
      </c>
      <c r="E315" s="33">
        <v>0</v>
      </c>
      <c r="F315" s="33">
        <v>23.8</v>
      </c>
      <c r="G315" s="33">
        <v>61.9</v>
      </c>
      <c r="H315" s="33">
        <v>1.8</v>
      </c>
      <c r="I315" s="33">
        <v>196.9</v>
      </c>
    </row>
    <row r="316" spans="1:9" x14ac:dyDescent="0.25">
      <c r="A316" s="241"/>
      <c r="B316" s="29"/>
      <c r="C316" s="32">
        <v>44148.458333333328</v>
      </c>
      <c r="D316" s="33" t="s">
        <v>236</v>
      </c>
      <c r="E316" s="33">
        <v>0</v>
      </c>
      <c r="F316" s="33">
        <v>23.8</v>
      </c>
      <c r="G316" s="33">
        <v>63</v>
      </c>
      <c r="H316" s="33">
        <v>2.5</v>
      </c>
      <c r="I316" s="33">
        <v>217.1</v>
      </c>
    </row>
    <row r="317" spans="1:9" x14ac:dyDescent="0.25">
      <c r="A317" s="241"/>
      <c r="B317" s="29"/>
      <c r="C317" s="32">
        <v>44148.5</v>
      </c>
      <c r="D317" s="33" t="s">
        <v>236</v>
      </c>
      <c r="E317" s="33">
        <v>0</v>
      </c>
      <c r="F317" s="33">
        <v>23.8</v>
      </c>
      <c r="G317" s="33">
        <v>64.599999999999994</v>
      </c>
      <c r="H317" s="33">
        <v>3</v>
      </c>
      <c r="I317" s="33">
        <v>225.1</v>
      </c>
    </row>
    <row r="318" spans="1:9" x14ac:dyDescent="0.25">
      <c r="A318" s="241"/>
      <c r="B318" s="29"/>
      <c r="C318" s="32">
        <v>44148.541666666672</v>
      </c>
      <c r="D318" s="33" t="s">
        <v>236</v>
      </c>
      <c r="E318" s="33">
        <v>0</v>
      </c>
      <c r="F318" s="33">
        <v>23.8</v>
      </c>
      <c r="G318" s="33">
        <v>64.8</v>
      </c>
      <c r="H318" s="33">
        <v>3</v>
      </c>
      <c r="I318" s="33">
        <v>218.7</v>
      </c>
    </row>
    <row r="319" spans="1:9" x14ac:dyDescent="0.25">
      <c r="A319" s="241"/>
      <c r="B319" s="29"/>
      <c r="C319" s="32">
        <v>44148.583333333328</v>
      </c>
      <c r="D319" s="33" t="s">
        <v>236</v>
      </c>
      <c r="E319" s="33">
        <v>0</v>
      </c>
      <c r="F319" s="33">
        <v>23</v>
      </c>
      <c r="G319" s="33">
        <v>66.2</v>
      </c>
      <c r="H319" s="33">
        <v>3.9</v>
      </c>
      <c r="I319" s="33">
        <v>215.2</v>
      </c>
    </row>
    <row r="320" spans="1:9" x14ac:dyDescent="0.25">
      <c r="A320" s="241"/>
      <c r="B320" s="29"/>
      <c r="C320" s="32">
        <v>44148.625</v>
      </c>
      <c r="D320" s="33" t="s">
        <v>236</v>
      </c>
      <c r="E320" s="33">
        <v>0</v>
      </c>
      <c r="F320" s="33">
        <v>21.8</v>
      </c>
      <c r="G320" s="33">
        <v>69.900000000000006</v>
      </c>
      <c r="H320" s="33">
        <v>4.2</v>
      </c>
      <c r="I320" s="33">
        <v>215.7</v>
      </c>
    </row>
    <row r="321" spans="1:9" x14ac:dyDescent="0.25">
      <c r="A321" s="241"/>
      <c r="B321" s="29"/>
      <c r="C321" s="32">
        <v>44148.666666666672</v>
      </c>
      <c r="D321" s="33" t="s">
        <v>236</v>
      </c>
      <c r="E321" s="33">
        <v>0</v>
      </c>
      <c r="F321" s="33">
        <v>21.1</v>
      </c>
      <c r="G321" s="33">
        <v>72.3</v>
      </c>
      <c r="H321" s="33">
        <v>4.2</v>
      </c>
      <c r="I321" s="33">
        <v>219.3</v>
      </c>
    </row>
    <row r="322" spans="1:9" x14ac:dyDescent="0.25">
      <c r="A322" s="241"/>
      <c r="B322" s="29"/>
      <c r="C322" s="32">
        <v>44148.708333333328</v>
      </c>
      <c r="D322" s="33" t="s">
        <v>236</v>
      </c>
      <c r="E322" s="33">
        <v>0</v>
      </c>
      <c r="F322" s="33">
        <v>20.6</v>
      </c>
      <c r="G322" s="33">
        <v>74.599999999999994</v>
      </c>
      <c r="H322" s="33">
        <v>2.8</v>
      </c>
      <c r="I322" s="33">
        <v>205.3</v>
      </c>
    </row>
    <row r="323" spans="1:9" x14ac:dyDescent="0.25">
      <c r="A323" s="241"/>
      <c r="B323" s="29"/>
      <c r="C323" s="32">
        <v>44148.75</v>
      </c>
      <c r="D323" s="33" t="s">
        <v>236</v>
      </c>
      <c r="E323" s="33">
        <v>0</v>
      </c>
      <c r="F323" s="33">
        <v>19.8</v>
      </c>
      <c r="G323" s="33">
        <v>77.2</v>
      </c>
      <c r="H323" s="33">
        <v>2.1</v>
      </c>
      <c r="I323" s="33">
        <v>216</v>
      </c>
    </row>
    <row r="324" spans="1:9" x14ac:dyDescent="0.25">
      <c r="A324" s="241"/>
      <c r="B324" s="29"/>
      <c r="C324" s="32">
        <v>44148.791666666672</v>
      </c>
      <c r="D324" s="33" t="s">
        <v>236</v>
      </c>
      <c r="E324" s="33">
        <v>0</v>
      </c>
      <c r="F324" s="33">
        <v>19.600000000000001</v>
      </c>
      <c r="G324" s="33">
        <v>78.5</v>
      </c>
      <c r="H324" s="33">
        <v>2.1</v>
      </c>
      <c r="I324" s="33">
        <v>220.2</v>
      </c>
    </row>
    <row r="325" spans="1:9" x14ac:dyDescent="0.25">
      <c r="A325" s="241"/>
      <c r="B325" s="29"/>
      <c r="C325" s="32">
        <v>44148.833333333328</v>
      </c>
      <c r="D325" s="33" t="s">
        <v>236</v>
      </c>
      <c r="E325" s="33">
        <v>0</v>
      </c>
      <c r="F325" s="33">
        <v>19.3</v>
      </c>
      <c r="G325" s="33">
        <v>80.5</v>
      </c>
      <c r="H325" s="33">
        <v>1.6</v>
      </c>
      <c r="I325" s="33">
        <v>206.1</v>
      </c>
    </row>
    <row r="326" spans="1:9" x14ac:dyDescent="0.25">
      <c r="A326" s="241"/>
      <c r="B326" s="29"/>
      <c r="C326" s="32">
        <v>44148.875</v>
      </c>
      <c r="D326" s="33" t="s">
        <v>236</v>
      </c>
      <c r="E326" s="33">
        <v>0</v>
      </c>
      <c r="F326" s="33">
        <v>19.2</v>
      </c>
      <c r="G326" s="33">
        <v>80.3</v>
      </c>
      <c r="H326" s="33">
        <v>1.5</v>
      </c>
      <c r="I326" s="33">
        <v>213.5</v>
      </c>
    </row>
    <row r="327" spans="1:9" x14ac:dyDescent="0.25">
      <c r="A327" s="241"/>
      <c r="B327" s="29"/>
      <c r="C327" s="32">
        <v>44148.916666666672</v>
      </c>
      <c r="D327" s="33" t="s">
        <v>236</v>
      </c>
      <c r="E327" s="33">
        <v>0</v>
      </c>
      <c r="F327" s="33">
        <v>19.399999999999999</v>
      </c>
      <c r="G327" s="33">
        <v>79.599999999999994</v>
      </c>
      <c r="H327" s="33">
        <v>1.1000000000000001</v>
      </c>
      <c r="I327" s="33">
        <v>207.6</v>
      </c>
    </row>
    <row r="328" spans="1:9" x14ac:dyDescent="0.25">
      <c r="A328" s="241"/>
      <c r="B328" s="29"/>
      <c r="C328" s="32">
        <v>44148.958333333328</v>
      </c>
      <c r="D328" s="33" t="s">
        <v>236</v>
      </c>
      <c r="E328" s="33">
        <v>0</v>
      </c>
      <c r="F328" s="33">
        <v>19.5</v>
      </c>
      <c r="G328" s="33">
        <v>79.099999999999994</v>
      </c>
      <c r="H328" s="33">
        <v>1.5</v>
      </c>
      <c r="I328" s="33">
        <v>199.7</v>
      </c>
    </row>
    <row r="329" spans="1:9" x14ac:dyDescent="0.25">
      <c r="A329" s="241">
        <v>14</v>
      </c>
      <c r="B329" s="29"/>
      <c r="C329" s="32">
        <v>44149</v>
      </c>
      <c r="D329" s="33" t="s">
        <v>236</v>
      </c>
      <c r="E329" s="33">
        <v>0</v>
      </c>
      <c r="F329" s="33">
        <v>19.8</v>
      </c>
      <c r="G329" s="33">
        <v>75.5</v>
      </c>
      <c r="H329" s="33">
        <v>1.1000000000000001</v>
      </c>
      <c r="I329" s="33">
        <v>152</v>
      </c>
    </row>
    <row r="330" spans="1:9" x14ac:dyDescent="0.25">
      <c r="A330" s="241"/>
      <c r="B330" s="29"/>
      <c r="C330" s="32">
        <v>44149.041666666672</v>
      </c>
      <c r="D330" s="33" t="s">
        <v>236</v>
      </c>
      <c r="E330" s="33">
        <v>0</v>
      </c>
      <c r="F330" s="33">
        <v>19.7</v>
      </c>
      <c r="G330" s="33">
        <v>74.3</v>
      </c>
      <c r="H330" s="33">
        <v>0.9</v>
      </c>
      <c r="I330" s="33">
        <v>173.6</v>
      </c>
    </row>
    <row r="331" spans="1:9" x14ac:dyDescent="0.25">
      <c r="A331" s="241"/>
      <c r="B331" s="29"/>
      <c r="C331" s="32">
        <v>44149.083333333328</v>
      </c>
      <c r="D331" s="33" t="s">
        <v>236</v>
      </c>
      <c r="E331" s="33">
        <v>0</v>
      </c>
      <c r="F331" s="33">
        <v>19.5</v>
      </c>
      <c r="G331" s="33">
        <v>75.5</v>
      </c>
      <c r="H331" s="33">
        <v>0.8</v>
      </c>
      <c r="I331" s="33">
        <v>182.9</v>
      </c>
    </row>
    <row r="332" spans="1:9" x14ac:dyDescent="0.25">
      <c r="A332" s="241"/>
      <c r="B332" s="29"/>
      <c r="C332" s="32">
        <v>44149.125</v>
      </c>
      <c r="D332" s="33" t="s">
        <v>236</v>
      </c>
      <c r="E332" s="33">
        <v>0</v>
      </c>
      <c r="F332" s="33">
        <v>19.399999999999999</v>
      </c>
      <c r="G332" s="33">
        <v>75.8</v>
      </c>
      <c r="H332" s="33">
        <v>0.9</v>
      </c>
      <c r="I332" s="33">
        <v>183.4</v>
      </c>
    </row>
    <row r="333" spans="1:9" x14ac:dyDescent="0.25">
      <c r="A333" s="241"/>
      <c r="B333" s="29"/>
      <c r="C333" s="32">
        <v>44149.166666666672</v>
      </c>
      <c r="D333" s="33" t="s">
        <v>236</v>
      </c>
      <c r="E333" s="33">
        <v>0</v>
      </c>
      <c r="F333" s="33">
        <v>19.3</v>
      </c>
      <c r="G333" s="33">
        <v>76.7</v>
      </c>
      <c r="H333" s="33">
        <v>1.1000000000000001</v>
      </c>
      <c r="I333" s="33">
        <v>161.80000000000001</v>
      </c>
    </row>
    <row r="334" spans="1:9" x14ac:dyDescent="0.25">
      <c r="A334" s="241"/>
      <c r="B334" s="29"/>
      <c r="C334" s="32">
        <v>44149.208333333328</v>
      </c>
      <c r="D334" s="33" t="s">
        <v>236</v>
      </c>
      <c r="E334" s="33">
        <v>0</v>
      </c>
      <c r="F334" s="33">
        <v>19.100000000000001</v>
      </c>
      <c r="G334" s="33">
        <v>78</v>
      </c>
      <c r="H334" s="33">
        <v>1.3</v>
      </c>
      <c r="I334" s="33">
        <v>162.4</v>
      </c>
    </row>
    <row r="335" spans="1:9" x14ac:dyDescent="0.25">
      <c r="A335" s="241"/>
      <c r="B335" s="29"/>
      <c r="C335" s="32">
        <v>44149.25</v>
      </c>
      <c r="D335" s="33" t="s">
        <v>236</v>
      </c>
      <c r="E335" s="33">
        <v>0</v>
      </c>
      <c r="F335" s="33">
        <v>19.100000000000001</v>
      </c>
      <c r="G335" s="33">
        <v>78.3</v>
      </c>
      <c r="H335" s="33">
        <v>0.9</v>
      </c>
      <c r="I335" s="33">
        <v>183.4</v>
      </c>
    </row>
    <row r="336" spans="1:9" x14ac:dyDescent="0.25">
      <c r="A336" s="241"/>
      <c r="B336" s="29"/>
      <c r="C336" s="32">
        <v>44149.291666666672</v>
      </c>
      <c r="D336" s="33" t="s">
        <v>236</v>
      </c>
      <c r="E336" s="33">
        <v>0</v>
      </c>
      <c r="F336" s="33">
        <v>19.600000000000001</v>
      </c>
      <c r="G336" s="33">
        <v>76.599999999999994</v>
      </c>
      <c r="H336" s="33">
        <v>0.9</v>
      </c>
      <c r="I336" s="33">
        <v>170</v>
      </c>
    </row>
    <row r="337" spans="1:9" x14ac:dyDescent="0.25">
      <c r="A337" s="241"/>
      <c r="B337" s="29"/>
      <c r="C337" s="32">
        <v>44149.333333333328</v>
      </c>
      <c r="D337" s="33" t="s">
        <v>236</v>
      </c>
      <c r="E337" s="33">
        <v>0</v>
      </c>
      <c r="F337" s="33">
        <v>20.5</v>
      </c>
      <c r="G337" s="33">
        <v>72.599999999999994</v>
      </c>
      <c r="H337" s="33">
        <v>1.3</v>
      </c>
      <c r="I337" s="33">
        <v>171.9</v>
      </c>
    </row>
    <row r="338" spans="1:9" x14ac:dyDescent="0.25">
      <c r="A338" s="241"/>
      <c r="B338" s="29"/>
      <c r="C338" s="32">
        <v>44149.375</v>
      </c>
      <c r="D338" s="33" t="s">
        <v>236</v>
      </c>
      <c r="E338" s="33">
        <v>0</v>
      </c>
      <c r="F338" s="33">
        <v>22.3</v>
      </c>
      <c r="G338" s="33">
        <v>66.900000000000006</v>
      </c>
      <c r="H338" s="33">
        <v>1.3</v>
      </c>
      <c r="I338" s="33">
        <v>177.8</v>
      </c>
    </row>
    <row r="339" spans="1:9" x14ac:dyDescent="0.25">
      <c r="A339" s="241"/>
      <c r="B339" s="29"/>
      <c r="C339" s="32">
        <v>44149.416666666672</v>
      </c>
      <c r="D339" s="33" t="s">
        <v>236</v>
      </c>
      <c r="E339" s="33">
        <v>0</v>
      </c>
      <c r="F339" s="33">
        <v>23.9</v>
      </c>
      <c r="G339" s="33">
        <v>62.8</v>
      </c>
      <c r="H339" s="33">
        <v>1.9</v>
      </c>
      <c r="I339" s="33">
        <v>206.9</v>
      </c>
    </row>
    <row r="340" spans="1:9" x14ac:dyDescent="0.25">
      <c r="A340" s="241"/>
      <c r="B340" s="29"/>
      <c r="C340" s="32">
        <v>44149.458333333328</v>
      </c>
      <c r="D340" s="33" t="s">
        <v>236</v>
      </c>
      <c r="E340" s="33">
        <v>0</v>
      </c>
      <c r="F340" s="33">
        <v>23.8</v>
      </c>
      <c r="G340" s="33">
        <v>64.7</v>
      </c>
      <c r="H340" s="33">
        <v>2.6</v>
      </c>
      <c r="I340" s="33">
        <v>229.1</v>
      </c>
    </row>
    <row r="341" spans="1:9" x14ac:dyDescent="0.25">
      <c r="A341" s="241"/>
      <c r="B341" s="29"/>
      <c r="C341" s="32">
        <v>44149.5</v>
      </c>
      <c r="D341" s="33" t="s">
        <v>236</v>
      </c>
      <c r="E341" s="33">
        <v>0</v>
      </c>
      <c r="F341" s="33">
        <v>22.7</v>
      </c>
      <c r="G341" s="33">
        <v>69.3</v>
      </c>
      <c r="H341" s="33">
        <v>3.3</v>
      </c>
      <c r="I341" s="33">
        <v>251</v>
      </c>
    </row>
    <row r="342" spans="1:9" x14ac:dyDescent="0.25">
      <c r="A342" s="241"/>
      <c r="B342" s="29"/>
      <c r="C342" s="32">
        <v>44149.541666666672</v>
      </c>
      <c r="D342" s="33" t="s">
        <v>236</v>
      </c>
      <c r="E342" s="33">
        <v>0</v>
      </c>
      <c r="F342" s="33">
        <v>22.5</v>
      </c>
      <c r="G342" s="33">
        <v>70.3</v>
      </c>
      <c r="H342" s="33">
        <v>2.9</v>
      </c>
      <c r="I342" s="33">
        <v>251.9</v>
      </c>
    </row>
    <row r="343" spans="1:9" x14ac:dyDescent="0.25">
      <c r="A343" s="241"/>
      <c r="B343" s="29"/>
      <c r="C343" s="32">
        <v>44149.583333333328</v>
      </c>
      <c r="D343" s="33" t="s">
        <v>236</v>
      </c>
      <c r="E343" s="33">
        <v>0</v>
      </c>
      <c r="F343" s="33">
        <v>21.5</v>
      </c>
      <c r="G343" s="33">
        <v>73.599999999999994</v>
      </c>
      <c r="H343" s="33">
        <v>3.1</v>
      </c>
      <c r="I343" s="33">
        <v>241.8</v>
      </c>
    </row>
    <row r="344" spans="1:9" x14ac:dyDescent="0.25">
      <c r="A344" s="241"/>
      <c r="B344" s="29"/>
      <c r="C344" s="32">
        <v>44149.625</v>
      </c>
      <c r="D344" s="33" t="s">
        <v>236</v>
      </c>
      <c r="E344" s="33">
        <v>0</v>
      </c>
      <c r="F344" s="33">
        <v>21.8</v>
      </c>
      <c r="G344" s="33">
        <v>71.7</v>
      </c>
      <c r="H344" s="33">
        <v>2.9</v>
      </c>
      <c r="I344" s="33">
        <v>237.1</v>
      </c>
    </row>
    <row r="345" spans="1:9" x14ac:dyDescent="0.25">
      <c r="A345" s="241"/>
      <c r="B345" s="29"/>
      <c r="C345" s="32">
        <v>44149.666666666672</v>
      </c>
      <c r="D345" s="33" t="s">
        <v>236</v>
      </c>
      <c r="E345" s="33">
        <v>0</v>
      </c>
      <c r="F345" s="33">
        <v>21.8</v>
      </c>
      <c r="G345" s="33">
        <v>69.3</v>
      </c>
      <c r="H345" s="33">
        <v>2.2999999999999998</v>
      </c>
      <c r="I345" s="33">
        <v>218.5</v>
      </c>
    </row>
    <row r="346" spans="1:9" x14ac:dyDescent="0.25">
      <c r="A346" s="241"/>
      <c r="B346" s="29"/>
      <c r="C346" s="32">
        <v>44149.708333333328</v>
      </c>
      <c r="D346" s="33" t="s">
        <v>236</v>
      </c>
      <c r="E346" s="33">
        <v>0</v>
      </c>
      <c r="F346" s="33">
        <v>21</v>
      </c>
      <c r="G346" s="33">
        <v>70.5</v>
      </c>
      <c r="H346" s="33">
        <v>2.2999999999999998</v>
      </c>
      <c r="I346" s="33">
        <v>210.5</v>
      </c>
    </row>
    <row r="347" spans="1:9" x14ac:dyDescent="0.25">
      <c r="A347" s="241"/>
      <c r="B347" s="29"/>
      <c r="C347" s="32">
        <v>44149.75</v>
      </c>
      <c r="D347" s="33" t="s">
        <v>236</v>
      </c>
      <c r="E347" s="33">
        <v>0</v>
      </c>
      <c r="F347" s="33">
        <v>20</v>
      </c>
      <c r="G347" s="33">
        <v>74.2</v>
      </c>
      <c r="H347" s="33">
        <v>2</v>
      </c>
      <c r="I347" s="33">
        <v>217.5</v>
      </c>
    </row>
    <row r="348" spans="1:9" x14ac:dyDescent="0.25">
      <c r="A348" s="241"/>
      <c r="B348" s="29"/>
      <c r="C348" s="32">
        <v>44149.791666666672</v>
      </c>
      <c r="D348" s="33" t="s">
        <v>236</v>
      </c>
      <c r="E348" s="33">
        <v>0</v>
      </c>
      <c r="F348" s="33">
        <v>19.3</v>
      </c>
      <c r="G348" s="33">
        <v>76.900000000000006</v>
      </c>
      <c r="H348" s="33">
        <v>1.2</v>
      </c>
      <c r="I348" s="33">
        <v>205.8</v>
      </c>
    </row>
    <row r="349" spans="1:9" x14ac:dyDescent="0.25">
      <c r="A349" s="241"/>
      <c r="B349" s="29"/>
      <c r="C349" s="32">
        <v>44149.833333333328</v>
      </c>
      <c r="D349" s="33" t="s">
        <v>236</v>
      </c>
      <c r="E349" s="33">
        <v>0</v>
      </c>
      <c r="F349" s="33">
        <v>19</v>
      </c>
      <c r="G349" s="33">
        <v>78.400000000000006</v>
      </c>
      <c r="H349" s="33">
        <v>1</v>
      </c>
      <c r="I349" s="33">
        <v>201.1</v>
      </c>
    </row>
    <row r="350" spans="1:9" x14ac:dyDescent="0.25">
      <c r="A350" s="241"/>
      <c r="B350" s="29"/>
      <c r="C350" s="32">
        <v>44149.875</v>
      </c>
      <c r="D350" s="33" t="s">
        <v>236</v>
      </c>
      <c r="E350" s="33">
        <v>0</v>
      </c>
      <c r="F350" s="33">
        <v>18.899999999999999</v>
      </c>
      <c r="G350" s="33">
        <v>79.2</v>
      </c>
      <c r="H350" s="33">
        <v>1.2</v>
      </c>
      <c r="I350" s="33">
        <v>208.4</v>
      </c>
    </row>
    <row r="351" spans="1:9" x14ac:dyDescent="0.25">
      <c r="A351" s="241"/>
      <c r="B351" s="29"/>
      <c r="C351" s="32">
        <v>44149.916666666672</v>
      </c>
      <c r="D351" s="33" t="s">
        <v>236</v>
      </c>
      <c r="E351" s="33">
        <v>0</v>
      </c>
      <c r="F351" s="33">
        <v>18.8</v>
      </c>
      <c r="G351" s="33">
        <v>79.599999999999994</v>
      </c>
      <c r="H351" s="33">
        <v>0.6</v>
      </c>
      <c r="I351" s="33">
        <v>210.8</v>
      </c>
    </row>
    <row r="352" spans="1:9" x14ac:dyDescent="0.25">
      <c r="A352" s="241"/>
      <c r="B352" s="29"/>
      <c r="C352" s="32">
        <v>44149.958333333328</v>
      </c>
      <c r="D352" s="33" t="s">
        <v>236</v>
      </c>
      <c r="E352" s="33">
        <v>0</v>
      </c>
      <c r="F352" s="33">
        <v>18.5</v>
      </c>
      <c r="G352" s="33">
        <v>80.099999999999994</v>
      </c>
      <c r="H352" s="33">
        <v>0.6</v>
      </c>
      <c r="I352" s="33">
        <v>197.3</v>
      </c>
    </row>
    <row r="353" spans="1:9" x14ac:dyDescent="0.25">
      <c r="A353" s="241">
        <v>15</v>
      </c>
      <c r="B353" s="29"/>
      <c r="C353" s="32">
        <v>44150</v>
      </c>
      <c r="D353" s="33" t="s">
        <v>236</v>
      </c>
      <c r="E353" s="33">
        <v>0</v>
      </c>
      <c r="F353" s="33">
        <v>18.5</v>
      </c>
      <c r="G353" s="33">
        <v>77</v>
      </c>
      <c r="H353" s="33">
        <v>0.8</v>
      </c>
      <c r="I353" s="33">
        <v>184.6</v>
      </c>
    </row>
    <row r="354" spans="1:9" x14ac:dyDescent="0.25">
      <c r="A354" s="241"/>
      <c r="B354" s="29"/>
      <c r="C354" s="32">
        <v>44150.041666666672</v>
      </c>
      <c r="D354" s="33" t="s">
        <v>236</v>
      </c>
      <c r="E354" s="33">
        <v>0</v>
      </c>
      <c r="F354" s="33">
        <v>18.7</v>
      </c>
      <c r="G354" s="33">
        <v>75.900000000000006</v>
      </c>
      <c r="H354" s="33">
        <v>0.8</v>
      </c>
      <c r="I354" s="33">
        <v>182.5</v>
      </c>
    </row>
    <row r="355" spans="1:9" x14ac:dyDescent="0.25">
      <c r="A355" s="241"/>
      <c r="B355" s="29"/>
      <c r="C355" s="32">
        <v>44150.083333333328</v>
      </c>
      <c r="D355" s="33" t="s">
        <v>236</v>
      </c>
      <c r="E355" s="33">
        <v>0</v>
      </c>
      <c r="F355" s="33">
        <v>18.7</v>
      </c>
      <c r="G355" s="33">
        <v>75.099999999999994</v>
      </c>
      <c r="H355" s="33">
        <v>1.4</v>
      </c>
      <c r="I355" s="33">
        <v>154.80000000000001</v>
      </c>
    </row>
    <row r="356" spans="1:9" x14ac:dyDescent="0.25">
      <c r="A356" s="241"/>
      <c r="B356" s="29"/>
      <c r="C356" s="32">
        <v>44150.125</v>
      </c>
      <c r="D356" s="33" t="s">
        <v>236</v>
      </c>
      <c r="E356" s="33">
        <v>0</v>
      </c>
      <c r="F356" s="33">
        <v>18.7</v>
      </c>
      <c r="G356" s="33">
        <v>74.7</v>
      </c>
      <c r="H356" s="33">
        <v>1.7</v>
      </c>
      <c r="I356" s="33">
        <v>156.1</v>
      </c>
    </row>
    <row r="357" spans="1:9" x14ac:dyDescent="0.25">
      <c r="A357" s="241"/>
      <c r="B357" s="29"/>
      <c r="C357" s="32">
        <v>44150.166666666672</v>
      </c>
      <c r="D357" s="33" t="s">
        <v>236</v>
      </c>
      <c r="E357" s="33">
        <v>0</v>
      </c>
      <c r="F357" s="33">
        <v>18.5</v>
      </c>
      <c r="G357" s="33">
        <v>74.7</v>
      </c>
      <c r="H357" s="33">
        <v>0.7</v>
      </c>
      <c r="I357" s="33">
        <v>165.2</v>
      </c>
    </row>
    <row r="358" spans="1:9" x14ac:dyDescent="0.25">
      <c r="A358" s="241"/>
      <c r="B358" s="29"/>
      <c r="C358" s="32">
        <v>44150.208333333328</v>
      </c>
      <c r="D358" s="33" t="s">
        <v>236</v>
      </c>
      <c r="E358" s="33">
        <v>0</v>
      </c>
      <c r="F358" s="33">
        <v>18.600000000000001</v>
      </c>
      <c r="G358" s="33">
        <v>73.8</v>
      </c>
      <c r="H358" s="33">
        <v>1</v>
      </c>
      <c r="I358" s="33">
        <v>174.2</v>
      </c>
    </row>
    <row r="359" spans="1:9" x14ac:dyDescent="0.25">
      <c r="A359" s="241"/>
      <c r="B359" s="29"/>
      <c r="C359" s="32">
        <v>44150.25</v>
      </c>
      <c r="D359" s="33" t="s">
        <v>236</v>
      </c>
      <c r="E359" s="33">
        <v>0</v>
      </c>
      <c r="F359" s="33">
        <v>19</v>
      </c>
      <c r="G359" s="33">
        <v>71.900000000000006</v>
      </c>
      <c r="H359" s="33">
        <v>1.2</v>
      </c>
      <c r="I359" s="33">
        <v>170.3</v>
      </c>
    </row>
    <row r="360" spans="1:9" x14ac:dyDescent="0.25">
      <c r="A360" s="241"/>
      <c r="B360" s="29"/>
      <c r="C360" s="32">
        <v>44150.291666666672</v>
      </c>
      <c r="D360" s="33" t="s">
        <v>236</v>
      </c>
      <c r="E360" s="33">
        <v>0</v>
      </c>
      <c r="F360" s="33">
        <v>19.899999999999999</v>
      </c>
      <c r="G360" s="33">
        <v>69.2</v>
      </c>
      <c r="H360" s="33">
        <v>1.8</v>
      </c>
      <c r="I360" s="33">
        <v>161.30000000000001</v>
      </c>
    </row>
    <row r="361" spans="1:9" x14ac:dyDescent="0.25">
      <c r="A361" s="241"/>
      <c r="B361" s="29"/>
      <c r="C361" s="32">
        <v>44150.333333333328</v>
      </c>
      <c r="D361" s="33" t="s">
        <v>236</v>
      </c>
      <c r="E361" s="33">
        <v>0</v>
      </c>
      <c r="F361" s="33">
        <v>20.6</v>
      </c>
      <c r="G361" s="33">
        <v>67.099999999999994</v>
      </c>
      <c r="H361" s="33">
        <v>1.8</v>
      </c>
      <c r="I361" s="33">
        <v>153.9</v>
      </c>
    </row>
    <row r="362" spans="1:9" x14ac:dyDescent="0.25">
      <c r="A362" s="241"/>
      <c r="B362" s="29"/>
      <c r="C362" s="32">
        <v>44150.375</v>
      </c>
      <c r="D362" s="33" t="s">
        <v>236</v>
      </c>
      <c r="E362" s="33">
        <v>0</v>
      </c>
      <c r="F362" s="33">
        <v>21.9</v>
      </c>
      <c r="G362" s="33">
        <v>63.3</v>
      </c>
      <c r="H362" s="33">
        <v>1.5</v>
      </c>
      <c r="I362" s="33">
        <v>163.9</v>
      </c>
    </row>
    <row r="363" spans="1:9" x14ac:dyDescent="0.25">
      <c r="A363" s="241"/>
      <c r="B363" s="29"/>
      <c r="C363" s="32">
        <v>44150.416666666672</v>
      </c>
      <c r="D363" s="33" t="s">
        <v>236</v>
      </c>
      <c r="E363" s="33">
        <v>0</v>
      </c>
      <c r="F363" s="33">
        <v>23.6</v>
      </c>
      <c r="G363" s="33">
        <v>58.9</v>
      </c>
      <c r="H363" s="33">
        <v>1.5</v>
      </c>
      <c r="I363" s="33">
        <v>174.7</v>
      </c>
    </row>
    <row r="364" spans="1:9" x14ac:dyDescent="0.25">
      <c r="A364" s="241"/>
      <c r="B364" s="29"/>
      <c r="C364" s="32">
        <v>44150.458333333328</v>
      </c>
      <c r="D364" s="33" t="s">
        <v>236</v>
      </c>
      <c r="E364" s="33">
        <v>0</v>
      </c>
      <c r="F364" s="33">
        <v>23.3</v>
      </c>
      <c r="G364" s="33">
        <v>62.2</v>
      </c>
      <c r="H364" s="33">
        <v>3</v>
      </c>
      <c r="I364" s="33">
        <v>223.3</v>
      </c>
    </row>
    <row r="365" spans="1:9" x14ac:dyDescent="0.25">
      <c r="A365" s="241"/>
      <c r="B365" s="29"/>
      <c r="C365" s="32">
        <v>44150.5</v>
      </c>
      <c r="D365" s="33" t="s">
        <v>236</v>
      </c>
      <c r="E365" s="33">
        <v>0</v>
      </c>
      <c r="F365" s="33">
        <v>23.4</v>
      </c>
      <c r="G365" s="33">
        <v>63.1</v>
      </c>
      <c r="H365" s="33">
        <v>2.8</v>
      </c>
      <c r="I365" s="33">
        <v>221.8</v>
      </c>
    </row>
    <row r="366" spans="1:9" x14ac:dyDescent="0.25">
      <c r="A366" s="241"/>
      <c r="B366" s="29"/>
      <c r="C366" s="32">
        <v>44150.541666666672</v>
      </c>
      <c r="D366" s="33" t="s">
        <v>236</v>
      </c>
      <c r="E366" s="33">
        <v>0</v>
      </c>
      <c r="F366" s="33">
        <v>24</v>
      </c>
      <c r="G366" s="33">
        <v>61.4</v>
      </c>
      <c r="H366" s="33">
        <v>2.9</v>
      </c>
      <c r="I366" s="33">
        <v>225.3</v>
      </c>
    </row>
    <row r="367" spans="1:9" x14ac:dyDescent="0.25">
      <c r="A367" s="241"/>
      <c r="B367" s="29"/>
      <c r="C367" s="32">
        <v>44150.583333333328</v>
      </c>
      <c r="D367" s="33" t="s">
        <v>236</v>
      </c>
      <c r="E367" s="33">
        <v>0</v>
      </c>
      <c r="F367" s="33">
        <v>23.1</v>
      </c>
      <c r="G367" s="33">
        <v>64.099999999999994</v>
      </c>
      <c r="H367" s="33">
        <v>3.2</v>
      </c>
      <c r="I367" s="33">
        <v>223.2</v>
      </c>
    </row>
    <row r="368" spans="1:9" x14ac:dyDescent="0.25">
      <c r="A368" s="241"/>
      <c r="B368" s="29"/>
      <c r="C368" s="32">
        <v>44150.625</v>
      </c>
      <c r="D368" s="33" t="s">
        <v>236</v>
      </c>
      <c r="E368" s="33">
        <v>0</v>
      </c>
      <c r="F368" s="33">
        <v>22.2</v>
      </c>
      <c r="G368" s="33">
        <v>67</v>
      </c>
      <c r="H368" s="33">
        <v>3.4</v>
      </c>
      <c r="I368" s="33">
        <v>217.7</v>
      </c>
    </row>
    <row r="369" spans="1:9" x14ac:dyDescent="0.25">
      <c r="A369" s="241"/>
      <c r="B369" s="29"/>
      <c r="C369" s="32">
        <v>44150.666666666672</v>
      </c>
      <c r="D369" s="33" t="s">
        <v>236</v>
      </c>
      <c r="E369" s="33">
        <v>0</v>
      </c>
      <c r="F369" s="33">
        <v>21.8</v>
      </c>
      <c r="G369" s="33">
        <v>68.3</v>
      </c>
      <c r="H369" s="33">
        <v>3</v>
      </c>
      <c r="I369" s="33">
        <v>216.9</v>
      </c>
    </row>
    <row r="370" spans="1:9" x14ac:dyDescent="0.25">
      <c r="A370" s="241"/>
      <c r="B370" s="29"/>
      <c r="C370" s="32">
        <v>44150.708333333328</v>
      </c>
      <c r="D370" s="33" t="s">
        <v>236</v>
      </c>
      <c r="E370" s="33">
        <v>0</v>
      </c>
      <c r="F370" s="33">
        <v>20.9</v>
      </c>
      <c r="G370" s="33">
        <v>70.8</v>
      </c>
      <c r="H370" s="33">
        <v>2.6</v>
      </c>
      <c r="I370" s="33">
        <v>228.7</v>
      </c>
    </row>
    <row r="371" spans="1:9" x14ac:dyDescent="0.25">
      <c r="A371" s="241"/>
      <c r="B371" s="29"/>
      <c r="C371" s="32">
        <v>44150.75</v>
      </c>
      <c r="D371" s="33" t="s">
        <v>236</v>
      </c>
      <c r="E371" s="33">
        <v>0</v>
      </c>
      <c r="F371" s="33">
        <v>20.2</v>
      </c>
      <c r="G371" s="33">
        <v>73.599999999999994</v>
      </c>
      <c r="H371" s="33">
        <v>2</v>
      </c>
      <c r="I371" s="33">
        <v>213.5</v>
      </c>
    </row>
    <row r="372" spans="1:9" x14ac:dyDescent="0.25">
      <c r="A372" s="241"/>
      <c r="B372" s="29"/>
      <c r="C372" s="32">
        <v>44150.791666666672</v>
      </c>
      <c r="D372" s="33" t="s">
        <v>236</v>
      </c>
      <c r="E372" s="33">
        <v>0</v>
      </c>
      <c r="F372" s="33">
        <v>19.8</v>
      </c>
      <c r="G372" s="33">
        <v>76</v>
      </c>
      <c r="H372" s="33">
        <v>1.2</v>
      </c>
      <c r="I372" s="33">
        <v>200.5</v>
      </c>
    </row>
    <row r="373" spans="1:9" x14ac:dyDescent="0.25">
      <c r="A373" s="241"/>
      <c r="B373" s="29"/>
      <c r="C373" s="32">
        <v>44150.833333333328</v>
      </c>
      <c r="D373" s="33" t="s">
        <v>236</v>
      </c>
      <c r="E373" s="33">
        <v>0</v>
      </c>
      <c r="F373" s="33">
        <v>19.5</v>
      </c>
      <c r="G373" s="33">
        <v>77</v>
      </c>
      <c r="H373" s="33">
        <v>0.8</v>
      </c>
      <c r="I373" s="33">
        <v>186.7</v>
      </c>
    </row>
    <row r="374" spans="1:9" x14ac:dyDescent="0.25">
      <c r="A374" s="241"/>
      <c r="B374" s="29"/>
      <c r="C374" s="32">
        <v>44150.875</v>
      </c>
      <c r="D374" s="33" t="s">
        <v>236</v>
      </c>
      <c r="E374" s="33">
        <v>0</v>
      </c>
      <c r="F374" s="33">
        <v>19.399999999999999</v>
      </c>
      <c r="G374" s="33">
        <v>78</v>
      </c>
      <c r="H374" s="33">
        <v>0.7</v>
      </c>
      <c r="I374" s="33">
        <v>208.8</v>
      </c>
    </row>
    <row r="375" spans="1:9" x14ac:dyDescent="0.25">
      <c r="A375" s="241"/>
      <c r="B375" s="29"/>
      <c r="C375" s="32">
        <v>44150.916666666672</v>
      </c>
      <c r="D375" s="33" t="s">
        <v>236</v>
      </c>
      <c r="E375" s="33">
        <v>0</v>
      </c>
      <c r="F375" s="33">
        <v>19.3</v>
      </c>
      <c r="G375" s="33">
        <v>78.099999999999994</v>
      </c>
      <c r="H375" s="33">
        <v>0.8</v>
      </c>
      <c r="I375" s="33">
        <v>166.9</v>
      </c>
    </row>
    <row r="376" spans="1:9" x14ac:dyDescent="0.25">
      <c r="A376" s="241"/>
      <c r="B376" s="29"/>
      <c r="C376" s="32">
        <v>44150.958333333328</v>
      </c>
      <c r="D376" s="33" t="s">
        <v>236</v>
      </c>
      <c r="E376" s="33">
        <v>0</v>
      </c>
      <c r="F376" s="33">
        <v>19.600000000000001</v>
      </c>
      <c r="G376" s="33">
        <v>75.5</v>
      </c>
      <c r="H376" s="33">
        <v>1.1000000000000001</v>
      </c>
      <c r="I376" s="33">
        <v>159.69999999999999</v>
      </c>
    </row>
    <row r="377" spans="1:9" x14ac:dyDescent="0.25">
      <c r="A377" s="241">
        <v>16</v>
      </c>
      <c r="B377" s="29"/>
      <c r="C377" s="32">
        <v>44151</v>
      </c>
      <c r="D377" s="33" t="s">
        <v>236</v>
      </c>
      <c r="E377" s="33">
        <v>0</v>
      </c>
      <c r="F377" s="33">
        <v>19.7</v>
      </c>
      <c r="G377" s="33">
        <v>74.3</v>
      </c>
      <c r="H377" s="33">
        <v>1.2</v>
      </c>
      <c r="I377" s="33">
        <v>169.2</v>
      </c>
    </row>
    <row r="378" spans="1:9" x14ac:dyDescent="0.25">
      <c r="A378" s="241"/>
      <c r="B378" s="29"/>
      <c r="C378" s="32">
        <v>44151.041666666672</v>
      </c>
      <c r="D378" s="33" t="s">
        <v>236</v>
      </c>
      <c r="E378" s="33">
        <v>0</v>
      </c>
      <c r="F378" s="33">
        <v>19.2</v>
      </c>
      <c r="G378" s="33">
        <v>76.5</v>
      </c>
      <c r="H378" s="33">
        <v>1.6</v>
      </c>
      <c r="I378" s="33">
        <v>156.19999999999999</v>
      </c>
    </row>
    <row r="379" spans="1:9" x14ac:dyDescent="0.25">
      <c r="A379" s="241"/>
      <c r="B379" s="29"/>
      <c r="C379" s="32">
        <v>44151.083333333328</v>
      </c>
      <c r="D379" s="33" t="s">
        <v>236</v>
      </c>
      <c r="E379" s="33">
        <v>0</v>
      </c>
      <c r="F379" s="33">
        <v>18.899999999999999</v>
      </c>
      <c r="G379" s="33">
        <v>77.599999999999994</v>
      </c>
      <c r="H379" s="33">
        <v>1.8</v>
      </c>
      <c r="I379" s="33">
        <v>152.80000000000001</v>
      </c>
    </row>
    <row r="380" spans="1:9" x14ac:dyDescent="0.25">
      <c r="A380" s="241"/>
      <c r="B380" s="29"/>
      <c r="C380" s="32">
        <v>44151.125</v>
      </c>
      <c r="D380" s="33" t="s">
        <v>236</v>
      </c>
      <c r="E380" s="33">
        <v>0</v>
      </c>
      <c r="F380" s="33">
        <v>18.899999999999999</v>
      </c>
      <c r="G380" s="33">
        <v>77.400000000000006</v>
      </c>
      <c r="H380" s="33">
        <v>1.4</v>
      </c>
      <c r="I380" s="33">
        <v>170.5</v>
      </c>
    </row>
    <row r="381" spans="1:9" x14ac:dyDescent="0.25">
      <c r="A381" s="241"/>
      <c r="B381" s="29"/>
      <c r="C381" s="32">
        <v>44151.166666666672</v>
      </c>
      <c r="D381" s="33" t="s">
        <v>236</v>
      </c>
      <c r="E381" s="33">
        <v>0</v>
      </c>
      <c r="F381" s="33">
        <v>18.899999999999999</v>
      </c>
      <c r="G381" s="33">
        <v>77.400000000000006</v>
      </c>
      <c r="H381" s="33">
        <v>1.2</v>
      </c>
      <c r="I381" s="33">
        <v>157.9</v>
      </c>
    </row>
    <row r="382" spans="1:9" x14ac:dyDescent="0.25">
      <c r="A382" s="241"/>
      <c r="B382" s="29"/>
      <c r="C382" s="32">
        <v>44151.208333333328</v>
      </c>
      <c r="D382" s="33" t="s">
        <v>236</v>
      </c>
      <c r="E382" s="33">
        <v>0</v>
      </c>
      <c r="F382" s="33">
        <v>18.8</v>
      </c>
      <c r="G382" s="33">
        <v>77.7</v>
      </c>
      <c r="H382" s="33">
        <v>1.3</v>
      </c>
      <c r="I382" s="33">
        <v>165.5</v>
      </c>
    </row>
    <row r="383" spans="1:9" x14ac:dyDescent="0.25">
      <c r="A383" s="241"/>
      <c r="B383" s="29"/>
      <c r="C383" s="32">
        <v>44151.25</v>
      </c>
      <c r="D383" s="33" t="s">
        <v>236</v>
      </c>
      <c r="E383" s="33">
        <v>0</v>
      </c>
      <c r="F383" s="33">
        <v>18.7</v>
      </c>
      <c r="G383" s="33">
        <v>78.400000000000006</v>
      </c>
      <c r="H383" s="33">
        <v>0.9</v>
      </c>
      <c r="I383" s="33">
        <v>189.2</v>
      </c>
    </row>
    <row r="384" spans="1:9" x14ac:dyDescent="0.25">
      <c r="A384" s="241"/>
      <c r="B384" s="29"/>
      <c r="C384" s="32">
        <v>44151.291666666672</v>
      </c>
      <c r="D384" s="33" t="s">
        <v>236</v>
      </c>
      <c r="E384" s="33">
        <v>0</v>
      </c>
      <c r="F384" s="33">
        <v>19.2</v>
      </c>
      <c r="G384" s="33">
        <v>77.3</v>
      </c>
      <c r="H384" s="33">
        <v>1.1000000000000001</v>
      </c>
      <c r="I384" s="33">
        <v>168.2</v>
      </c>
    </row>
    <row r="385" spans="1:9" x14ac:dyDescent="0.25">
      <c r="A385" s="241"/>
      <c r="B385" s="29"/>
      <c r="C385" s="32">
        <v>44151.333333333328</v>
      </c>
      <c r="D385" s="33" t="s">
        <v>236</v>
      </c>
      <c r="E385" s="33">
        <v>0</v>
      </c>
      <c r="F385" s="33">
        <v>20</v>
      </c>
      <c r="G385" s="33">
        <v>75.599999999999994</v>
      </c>
      <c r="H385" s="33">
        <v>1.4</v>
      </c>
      <c r="I385" s="33">
        <v>161.19999999999999</v>
      </c>
    </row>
    <row r="386" spans="1:9" x14ac:dyDescent="0.25">
      <c r="A386" s="241"/>
      <c r="B386" s="29"/>
      <c r="C386" s="32">
        <v>44151.375</v>
      </c>
      <c r="D386" s="33" t="s">
        <v>236</v>
      </c>
      <c r="E386" s="33">
        <v>0</v>
      </c>
      <c r="F386" s="33">
        <v>21.8</v>
      </c>
      <c r="G386" s="33">
        <v>70</v>
      </c>
      <c r="H386" s="33">
        <v>1.2</v>
      </c>
      <c r="I386" s="33">
        <v>198.5</v>
      </c>
    </row>
    <row r="387" spans="1:9" x14ac:dyDescent="0.25">
      <c r="A387" s="241"/>
      <c r="B387" s="29"/>
      <c r="C387" s="32">
        <v>44151.416666666672</v>
      </c>
      <c r="D387" s="33" t="s">
        <v>236</v>
      </c>
      <c r="E387" s="33">
        <v>0</v>
      </c>
      <c r="F387" s="33">
        <v>23.4</v>
      </c>
      <c r="G387" s="33">
        <v>64.400000000000006</v>
      </c>
      <c r="H387" s="33">
        <v>1.7</v>
      </c>
      <c r="I387" s="33">
        <v>204.6</v>
      </c>
    </row>
    <row r="388" spans="1:9" x14ac:dyDescent="0.25">
      <c r="A388" s="241"/>
      <c r="B388" s="29"/>
      <c r="C388" s="32">
        <v>44151.458333333328</v>
      </c>
      <c r="D388" s="33" t="s">
        <v>236</v>
      </c>
      <c r="E388" s="33">
        <v>0</v>
      </c>
      <c r="F388" s="33">
        <v>24.7</v>
      </c>
      <c r="G388" s="33">
        <v>60.5</v>
      </c>
      <c r="H388" s="33">
        <v>2.1</v>
      </c>
      <c r="I388" s="33">
        <v>211.2</v>
      </c>
    </row>
    <row r="389" spans="1:9" x14ac:dyDescent="0.25">
      <c r="A389" s="241"/>
      <c r="B389" s="29"/>
      <c r="C389" s="32">
        <v>44151.5</v>
      </c>
      <c r="D389" s="33" t="s">
        <v>236</v>
      </c>
      <c r="E389" s="33">
        <v>0</v>
      </c>
      <c r="F389" s="33">
        <v>24.8</v>
      </c>
      <c r="G389" s="33">
        <v>60.8</v>
      </c>
      <c r="H389" s="33">
        <v>2.6</v>
      </c>
      <c r="I389" s="33">
        <v>219.7</v>
      </c>
    </row>
    <row r="390" spans="1:9" x14ac:dyDescent="0.25">
      <c r="A390" s="241"/>
      <c r="B390" s="29"/>
      <c r="C390" s="32">
        <v>44151.541666666672</v>
      </c>
      <c r="D390" s="33" t="s">
        <v>236</v>
      </c>
      <c r="E390" s="33">
        <v>0</v>
      </c>
      <c r="F390" s="33">
        <v>23.5</v>
      </c>
      <c r="G390" s="33">
        <v>67.599999999999994</v>
      </c>
      <c r="H390" s="33">
        <v>2.8</v>
      </c>
      <c r="I390" s="33">
        <v>257</v>
      </c>
    </row>
    <row r="391" spans="1:9" x14ac:dyDescent="0.25">
      <c r="A391" s="241"/>
      <c r="B391" s="29"/>
      <c r="C391" s="32">
        <v>44151.583333333328</v>
      </c>
      <c r="D391" s="33" t="s">
        <v>236</v>
      </c>
      <c r="E391" s="33">
        <v>0</v>
      </c>
      <c r="F391" s="33">
        <v>22.6</v>
      </c>
      <c r="G391" s="33">
        <v>70.900000000000006</v>
      </c>
      <c r="H391" s="33">
        <v>2.9</v>
      </c>
      <c r="I391" s="33">
        <v>244.4</v>
      </c>
    </row>
    <row r="392" spans="1:9" x14ac:dyDescent="0.25">
      <c r="A392" s="241"/>
      <c r="B392" s="29"/>
      <c r="C392" s="32">
        <v>44151.625</v>
      </c>
      <c r="D392" s="33" t="s">
        <v>236</v>
      </c>
      <c r="E392" s="33">
        <v>0</v>
      </c>
      <c r="F392" s="33">
        <v>22.7</v>
      </c>
      <c r="G392" s="33">
        <v>67.400000000000006</v>
      </c>
      <c r="H392" s="33">
        <v>2.9</v>
      </c>
      <c r="I392" s="33">
        <v>219.5</v>
      </c>
    </row>
    <row r="393" spans="1:9" x14ac:dyDescent="0.25">
      <c r="A393" s="241"/>
      <c r="B393" s="29"/>
      <c r="C393" s="32">
        <v>44151.666666666672</v>
      </c>
      <c r="D393" s="33" t="s">
        <v>236</v>
      </c>
      <c r="E393" s="33">
        <v>0</v>
      </c>
      <c r="F393" s="33">
        <v>21.9</v>
      </c>
      <c r="G393" s="33">
        <v>69</v>
      </c>
      <c r="H393" s="33">
        <v>3.7</v>
      </c>
      <c r="I393" s="33">
        <v>211.2</v>
      </c>
    </row>
    <row r="394" spans="1:9" x14ac:dyDescent="0.25">
      <c r="A394" s="241"/>
      <c r="B394" s="29"/>
      <c r="C394" s="32">
        <v>44151.708333333328</v>
      </c>
      <c r="D394" s="33" t="s">
        <v>236</v>
      </c>
      <c r="E394" s="33">
        <v>0</v>
      </c>
      <c r="F394" s="33">
        <v>20.8</v>
      </c>
      <c r="G394" s="33">
        <v>73.2</v>
      </c>
      <c r="H394" s="33">
        <v>2.2999999999999998</v>
      </c>
      <c r="I394" s="33">
        <v>215.5</v>
      </c>
    </row>
    <row r="395" spans="1:9" x14ac:dyDescent="0.25">
      <c r="A395" s="241"/>
      <c r="B395" s="29"/>
      <c r="C395" s="32">
        <v>44151.75</v>
      </c>
      <c r="D395" s="33" t="s">
        <v>236</v>
      </c>
      <c r="E395" s="33">
        <v>0</v>
      </c>
      <c r="F395" s="33">
        <v>20</v>
      </c>
      <c r="G395" s="33">
        <v>76.400000000000006</v>
      </c>
      <c r="H395" s="33">
        <v>2.2999999999999998</v>
      </c>
      <c r="I395" s="33">
        <v>211.6</v>
      </c>
    </row>
    <row r="396" spans="1:9" x14ac:dyDescent="0.25">
      <c r="A396" s="241"/>
      <c r="B396" s="29"/>
      <c r="C396" s="32">
        <v>44151.791666666672</v>
      </c>
      <c r="D396" s="33" t="s">
        <v>236</v>
      </c>
      <c r="E396" s="33">
        <v>0</v>
      </c>
      <c r="F396" s="33">
        <v>19.7</v>
      </c>
      <c r="G396" s="33">
        <v>78.099999999999994</v>
      </c>
      <c r="H396" s="33">
        <v>1.9</v>
      </c>
      <c r="I396" s="33">
        <v>218.8</v>
      </c>
    </row>
    <row r="397" spans="1:9" x14ac:dyDescent="0.25">
      <c r="A397" s="241"/>
      <c r="B397" s="29"/>
      <c r="C397" s="32">
        <v>44151.833333333328</v>
      </c>
      <c r="D397" s="33" t="s">
        <v>236</v>
      </c>
      <c r="E397" s="33">
        <v>0</v>
      </c>
      <c r="F397" s="33">
        <v>19.7</v>
      </c>
      <c r="G397" s="33">
        <v>78.2</v>
      </c>
      <c r="H397" s="33">
        <v>1.3</v>
      </c>
      <c r="I397" s="33">
        <v>218.3</v>
      </c>
    </row>
    <row r="398" spans="1:9" x14ac:dyDescent="0.25">
      <c r="A398" s="241"/>
      <c r="B398" s="29"/>
      <c r="C398" s="32">
        <v>44151.875</v>
      </c>
      <c r="D398" s="33" t="s">
        <v>236</v>
      </c>
      <c r="E398" s="33">
        <v>0</v>
      </c>
      <c r="F398" s="33">
        <v>19.5</v>
      </c>
      <c r="G398" s="33">
        <v>78.900000000000006</v>
      </c>
      <c r="H398" s="33">
        <v>1.5</v>
      </c>
      <c r="I398" s="33">
        <v>208.1</v>
      </c>
    </row>
    <row r="399" spans="1:9" x14ac:dyDescent="0.25">
      <c r="A399" s="241"/>
      <c r="B399" s="29"/>
      <c r="C399" s="32">
        <v>44151.916666666672</v>
      </c>
      <c r="D399" s="33" t="s">
        <v>236</v>
      </c>
      <c r="E399" s="33">
        <v>0</v>
      </c>
      <c r="F399" s="33">
        <v>19.399999999999999</v>
      </c>
      <c r="G399" s="33">
        <v>78.7</v>
      </c>
      <c r="H399" s="33">
        <v>1.4</v>
      </c>
      <c r="I399" s="33">
        <v>216.3</v>
      </c>
    </row>
    <row r="400" spans="1:9" x14ac:dyDescent="0.25">
      <c r="A400" s="241"/>
      <c r="B400" s="29"/>
      <c r="C400" s="32">
        <v>44151.958333333328</v>
      </c>
      <c r="D400" s="33" t="s">
        <v>236</v>
      </c>
      <c r="E400" s="33">
        <v>0</v>
      </c>
      <c r="F400" s="33">
        <v>19.399999999999999</v>
      </c>
      <c r="G400" s="33">
        <v>77.7</v>
      </c>
      <c r="H400" s="33">
        <v>1.5</v>
      </c>
      <c r="I400" s="33">
        <v>221.6</v>
      </c>
    </row>
    <row r="401" spans="1:9" x14ac:dyDescent="0.25">
      <c r="A401" s="241">
        <v>17</v>
      </c>
      <c r="B401" s="29"/>
      <c r="C401" s="32">
        <v>44152</v>
      </c>
      <c r="D401" s="33" t="s">
        <v>236</v>
      </c>
      <c r="E401" s="33">
        <v>0</v>
      </c>
      <c r="F401" s="33">
        <v>19.3</v>
      </c>
      <c r="G401" s="33">
        <v>76.900000000000006</v>
      </c>
      <c r="H401" s="33">
        <v>1.2</v>
      </c>
      <c r="I401" s="33">
        <v>176.1</v>
      </c>
    </row>
    <row r="402" spans="1:9" x14ac:dyDescent="0.25">
      <c r="A402" s="241"/>
      <c r="B402" s="29"/>
      <c r="C402" s="32">
        <v>44152.041666666672</v>
      </c>
      <c r="D402" s="33" t="s">
        <v>236</v>
      </c>
      <c r="E402" s="33">
        <v>0</v>
      </c>
      <c r="F402" s="33">
        <v>18.899999999999999</v>
      </c>
      <c r="G402" s="33">
        <v>78.3</v>
      </c>
      <c r="H402" s="33">
        <v>1.6</v>
      </c>
      <c r="I402" s="33">
        <v>169.3</v>
      </c>
    </row>
    <row r="403" spans="1:9" x14ac:dyDescent="0.25">
      <c r="A403" s="241"/>
      <c r="B403" s="29"/>
      <c r="C403" s="32">
        <v>44152.083333333328</v>
      </c>
      <c r="D403" s="33" t="s">
        <v>236</v>
      </c>
      <c r="E403" s="33">
        <v>0</v>
      </c>
      <c r="F403" s="33">
        <v>18.5</v>
      </c>
      <c r="G403" s="33">
        <v>79.900000000000006</v>
      </c>
      <c r="H403" s="33">
        <v>1.3</v>
      </c>
      <c r="I403" s="33">
        <v>150.19999999999999</v>
      </c>
    </row>
    <row r="404" spans="1:9" x14ac:dyDescent="0.25">
      <c r="A404" s="241"/>
      <c r="B404" s="29"/>
      <c r="C404" s="32">
        <v>44152.125</v>
      </c>
      <c r="D404" s="33" t="s">
        <v>236</v>
      </c>
      <c r="E404" s="33">
        <v>0</v>
      </c>
      <c r="F404" s="33">
        <v>18.3</v>
      </c>
      <c r="G404" s="33">
        <v>80.900000000000006</v>
      </c>
      <c r="H404" s="33">
        <v>1.4</v>
      </c>
      <c r="I404" s="33">
        <v>151.9</v>
      </c>
    </row>
    <row r="405" spans="1:9" x14ac:dyDescent="0.25">
      <c r="A405" s="241"/>
      <c r="B405" s="29"/>
      <c r="C405" s="32">
        <v>44152.166666666672</v>
      </c>
      <c r="D405" s="33" t="s">
        <v>236</v>
      </c>
      <c r="E405" s="33">
        <v>0</v>
      </c>
      <c r="F405" s="33">
        <v>18.399999999999999</v>
      </c>
      <c r="G405" s="33">
        <v>81.2</v>
      </c>
      <c r="H405" s="33">
        <v>1.5</v>
      </c>
      <c r="I405" s="33">
        <v>165.7</v>
      </c>
    </row>
    <row r="406" spans="1:9" x14ac:dyDescent="0.25">
      <c r="A406" s="241"/>
      <c r="B406" s="29"/>
      <c r="C406" s="32">
        <v>44152.208333333328</v>
      </c>
      <c r="D406" s="33" t="s">
        <v>236</v>
      </c>
      <c r="E406" s="33">
        <v>0</v>
      </c>
      <c r="F406" s="33">
        <v>18.5</v>
      </c>
      <c r="G406" s="33">
        <v>81.400000000000006</v>
      </c>
      <c r="H406" s="33">
        <v>1</v>
      </c>
      <c r="I406" s="33">
        <v>185</v>
      </c>
    </row>
    <row r="407" spans="1:9" x14ac:dyDescent="0.25">
      <c r="A407" s="241"/>
      <c r="B407" s="29"/>
      <c r="C407" s="32">
        <v>44152.25</v>
      </c>
      <c r="D407" s="33" t="s">
        <v>236</v>
      </c>
      <c r="E407" s="33">
        <v>0</v>
      </c>
      <c r="F407" s="33">
        <v>18.5</v>
      </c>
      <c r="G407" s="33">
        <v>81.2</v>
      </c>
      <c r="H407" s="33">
        <v>1</v>
      </c>
      <c r="I407" s="33">
        <v>203.3</v>
      </c>
    </row>
    <row r="408" spans="1:9" x14ac:dyDescent="0.25">
      <c r="A408" s="241"/>
      <c r="B408" s="29"/>
      <c r="C408" s="32">
        <v>44152.291666666672</v>
      </c>
      <c r="D408" s="33" t="s">
        <v>236</v>
      </c>
      <c r="E408" s="33">
        <v>0</v>
      </c>
      <c r="F408" s="33">
        <v>19.2</v>
      </c>
      <c r="G408" s="33">
        <v>78.2</v>
      </c>
      <c r="H408" s="33">
        <v>1.4</v>
      </c>
      <c r="I408" s="33">
        <v>170.4</v>
      </c>
    </row>
    <row r="409" spans="1:9" x14ac:dyDescent="0.25">
      <c r="A409" s="241"/>
      <c r="B409" s="29"/>
      <c r="C409" s="32">
        <v>44152.333333333328</v>
      </c>
      <c r="D409" s="33" t="s">
        <v>236</v>
      </c>
      <c r="E409" s="33">
        <v>0</v>
      </c>
      <c r="F409" s="33">
        <v>20.6</v>
      </c>
      <c r="G409" s="33">
        <v>73.3</v>
      </c>
      <c r="H409" s="33">
        <v>1.5</v>
      </c>
      <c r="I409" s="33">
        <v>187.3</v>
      </c>
    </row>
    <row r="410" spans="1:9" x14ac:dyDescent="0.25">
      <c r="A410" s="241"/>
      <c r="B410" s="29"/>
      <c r="C410" s="32">
        <v>44152.375</v>
      </c>
      <c r="D410" s="33" t="s">
        <v>236</v>
      </c>
      <c r="E410" s="33">
        <v>0</v>
      </c>
      <c r="F410" s="33">
        <v>21.8</v>
      </c>
      <c r="G410" s="33">
        <v>69</v>
      </c>
      <c r="H410" s="33">
        <v>1.7</v>
      </c>
      <c r="I410" s="33">
        <v>206.4</v>
      </c>
    </row>
    <row r="411" spans="1:9" x14ac:dyDescent="0.25">
      <c r="A411" s="241"/>
      <c r="B411" s="29"/>
      <c r="C411" s="32">
        <v>44152.416666666672</v>
      </c>
      <c r="D411" s="33" t="s">
        <v>236</v>
      </c>
      <c r="E411" s="33">
        <v>0</v>
      </c>
      <c r="F411" s="33">
        <v>23</v>
      </c>
      <c r="G411" s="33">
        <v>65.7</v>
      </c>
      <c r="H411" s="33">
        <v>2.1</v>
      </c>
      <c r="I411" s="33">
        <v>205</v>
      </c>
    </row>
    <row r="412" spans="1:9" x14ac:dyDescent="0.25">
      <c r="A412" s="241"/>
      <c r="B412" s="29"/>
      <c r="C412" s="32">
        <v>44152.458333333328</v>
      </c>
      <c r="D412" s="33" t="s">
        <v>236</v>
      </c>
      <c r="E412" s="33">
        <v>0</v>
      </c>
      <c r="F412" s="33">
        <v>23.4</v>
      </c>
      <c r="G412" s="33">
        <v>64.099999999999994</v>
      </c>
      <c r="H412" s="33">
        <v>3.2</v>
      </c>
      <c r="I412" s="33">
        <v>215.2</v>
      </c>
    </row>
    <row r="413" spans="1:9" x14ac:dyDescent="0.25">
      <c r="A413" s="241"/>
      <c r="B413" s="29"/>
      <c r="C413" s="32">
        <v>44152.5</v>
      </c>
      <c r="D413" s="33" t="s">
        <v>236</v>
      </c>
      <c r="E413" s="33">
        <v>0</v>
      </c>
      <c r="F413" s="33">
        <v>23.4</v>
      </c>
      <c r="G413" s="33">
        <v>64.3</v>
      </c>
      <c r="H413" s="33">
        <v>3.5</v>
      </c>
      <c r="I413" s="33">
        <v>219.7</v>
      </c>
    </row>
    <row r="414" spans="1:9" x14ac:dyDescent="0.25">
      <c r="A414" s="241"/>
      <c r="B414" s="29"/>
      <c r="C414" s="32">
        <v>44152.541666666672</v>
      </c>
      <c r="D414" s="33" t="s">
        <v>236</v>
      </c>
      <c r="E414" s="33">
        <v>0</v>
      </c>
      <c r="F414" s="33">
        <v>23.2</v>
      </c>
      <c r="G414" s="33">
        <v>64.900000000000006</v>
      </c>
      <c r="H414" s="33">
        <v>4</v>
      </c>
      <c r="I414" s="33">
        <v>226.5</v>
      </c>
    </row>
    <row r="415" spans="1:9" x14ac:dyDescent="0.25">
      <c r="A415" s="241"/>
      <c r="B415" s="29"/>
      <c r="C415" s="32">
        <v>44152.583333333328</v>
      </c>
      <c r="D415" s="33" t="s">
        <v>236</v>
      </c>
      <c r="E415" s="33">
        <v>0</v>
      </c>
      <c r="F415" s="33">
        <v>22.9</v>
      </c>
      <c r="G415" s="33">
        <v>66.3</v>
      </c>
      <c r="H415" s="33">
        <v>3.8</v>
      </c>
      <c r="I415" s="33">
        <v>227</v>
      </c>
    </row>
    <row r="416" spans="1:9" x14ac:dyDescent="0.25">
      <c r="A416" s="241"/>
      <c r="B416" s="29"/>
      <c r="C416" s="32">
        <v>44152.625</v>
      </c>
      <c r="D416" s="33" t="s">
        <v>236</v>
      </c>
      <c r="E416" s="33">
        <v>0</v>
      </c>
      <c r="F416" s="33">
        <v>22.4</v>
      </c>
      <c r="G416" s="33">
        <v>67.2</v>
      </c>
      <c r="H416" s="33">
        <v>3.5</v>
      </c>
      <c r="I416" s="33">
        <v>222.6</v>
      </c>
    </row>
    <row r="417" spans="1:9" x14ac:dyDescent="0.25">
      <c r="A417" s="241"/>
      <c r="B417" s="29"/>
      <c r="C417" s="32">
        <v>44152.666666666672</v>
      </c>
      <c r="D417" s="33" t="s">
        <v>236</v>
      </c>
      <c r="E417" s="33">
        <v>0</v>
      </c>
      <c r="F417" s="33">
        <v>21.3</v>
      </c>
      <c r="G417" s="33">
        <v>69.3</v>
      </c>
      <c r="H417" s="33">
        <v>3.8</v>
      </c>
      <c r="I417" s="33">
        <v>219.6</v>
      </c>
    </row>
    <row r="418" spans="1:9" x14ac:dyDescent="0.25">
      <c r="A418" s="241"/>
      <c r="B418" s="29"/>
      <c r="C418" s="32">
        <v>44152.708333333328</v>
      </c>
      <c r="D418" s="33" t="s">
        <v>236</v>
      </c>
      <c r="E418" s="33">
        <v>0</v>
      </c>
      <c r="F418" s="33">
        <v>20.399999999999999</v>
      </c>
      <c r="G418" s="33">
        <v>73</v>
      </c>
      <c r="H418" s="33">
        <v>2.7</v>
      </c>
      <c r="I418" s="33">
        <v>209.2</v>
      </c>
    </row>
    <row r="419" spans="1:9" x14ac:dyDescent="0.25">
      <c r="A419" s="241"/>
      <c r="B419" s="29"/>
      <c r="C419" s="32">
        <v>44152.75</v>
      </c>
      <c r="D419" s="33" t="s">
        <v>236</v>
      </c>
      <c r="E419" s="33">
        <v>0</v>
      </c>
      <c r="F419" s="33">
        <v>20</v>
      </c>
      <c r="G419" s="33">
        <v>75.2</v>
      </c>
      <c r="H419" s="33">
        <v>1.7</v>
      </c>
      <c r="I419" s="33">
        <v>226.4</v>
      </c>
    </row>
    <row r="420" spans="1:9" x14ac:dyDescent="0.25">
      <c r="A420" s="241"/>
      <c r="B420" s="29"/>
      <c r="C420" s="32">
        <v>44152.791666666672</v>
      </c>
      <c r="D420" s="33" t="s">
        <v>236</v>
      </c>
      <c r="E420" s="33">
        <v>0</v>
      </c>
      <c r="F420" s="33">
        <v>19.600000000000001</v>
      </c>
      <c r="G420" s="33">
        <v>76.8</v>
      </c>
      <c r="H420" s="33">
        <v>1.4</v>
      </c>
      <c r="I420" s="33">
        <v>222.2</v>
      </c>
    </row>
    <row r="421" spans="1:9" x14ac:dyDescent="0.25">
      <c r="A421" s="241"/>
      <c r="B421" s="29"/>
      <c r="C421" s="32">
        <v>44152.833333333328</v>
      </c>
      <c r="D421" s="33" t="s">
        <v>236</v>
      </c>
      <c r="E421" s="33">
        <v>0</v>
      </c>
      <c r="F421" s="33">
        <v>19.399999999999999</v>
      </c>
      <c r="G421" s="33">
        <v>78.3</v>
      </c>
      <c r="H421" s="33">
        <v>1.1000000000000001</v>
      </c>
      <c r="I421" s="33">
        <v>213.6</v>
      </c>
    </row>
    <row r="422" spans="1:9" x14ac:dyDescent="0.25">
      <c r="A422" s="241"/>
      <c r="B422" s="29"/>
      <c r="C422" s="32">
        <v>44152.875</v>
      </c>
      <c r="D422" s="33" t="s">
        <v>236</v>
      </c>
      <c r="E422" s="33">
        <v>0</v>
      </c>
      <c r="F422" s="33">
        <v>19.100000000000001</v>
      </c>
      <c r="G422" s="33">
        <v>79.8</v>
      </c>
      <c r="H422" s="33">
        <v>0.9</v>
      </c>
      <c r="I422" s="33">
        <v>186.3</v>
      </c>
    </row>
    <row r="423" spans="1:9" x14ac:dyDescent="0.25">
      <c r="A423" s="241"/>
      <c r="B423" s="29"/>
      <c r="C423" s="32">
        <v>44152.916666666672</v>
      </c>
      <c r="D423" s="33" t="s">
        <v>236</v>
      </c>
      <c r="E423" s="33">
        <v>0</v>
      </c>
      <c r="F423" s="33">
        <v>19.5</v>
      </c>
      <c r="G423" s="33">
        <v>76.8</v>
      </c>
      <c r="H423" s="33">
        <v>1.1000000000000001</v>
      </c>
      <c r="I423" s="33">
        <v>178.5</v>
      </c>
    </row>
    <row r="424" spans="1:9" x14ac:dyDescent="0.25">
      <c r="A424" s="241"/>
      <c r="B424" s="29"/>
      <c r="C424" s="32">
        <v>44152.958333333328</v>
      </c>
      <c r="D424" s="33" t="s">
        <v>236</v>
      </c>
      <c r="E424" s="33">
        <v>0</v>
      </c>
      <c r="F424" s="33">
        <v>19.600000000000001</v>
      </c>
      <c r="G424" s="33">
        <v>74.8</v>
      </c>
      <c r="H424" s="33">
        <v>1.8</v>
      </c>
      <c r="I424" s="33">
        <v>158.6</v>
      </c>
    </row>
    <row r="425" spans="1:9" x14ac:dyDescent="0.25">
      <c r="A425" s="241">
        <v>18</v>
      </c>
      <c r="B425" s="29"/>
      <c r="C425" s="32">
        <v>44153</v>
      </c>
      <c r="D425" s="33" t="s">
        <v>236</v>
      </c>
      <c r="E425" s="33">
        <v>0</v>
      </c>
      <c r="F425" s="33">
        <v>19.3</v>
      </c>
      <c r="G425" s="33">
        <v>75.099999999999994</v>
      </c>
      <c r="H425" s="33">
        <v>1.1000000000000001</v>
      </c>
      <c r="I425" s="33">
        <v>178.6</v>
      </c>
    </row>
    <row r="426" spans="1:9" x14ac:dyDescent="0.25">
      <c r="A426" s="241"/>
      <c r="B426" s="29"/>
      <c r="C426" s="32">
        <v>44153.041666666672</v>
      </c>
      <c r="D426" s="33" t="s">
        <v>236</v>
      </c>
      <c r="E426" s="33">
        <v>0</v>
      </c>
      <c r="F426" s="33">
        <v>19.3</v>
      </c>
      <c r="G426" s="33">
        <v>74.8</v>
      </c>
      <c r="H426" s="33">
        <v>1.4</v>
      </c>
      <c r="I426" s="33">
        <v>164.3</v>
      </c>
    </row>
    <row r="427" spans="1:9" x14ac:dyDescent="0.25">
      <c r="A427" s="241"/>
      <c r="B427" s="29"/>
      <c r="C427" s="32">
        <v>44153.083333333328</v>
      </c>
      <c r="D427" s="33" t="s">
        <v>236</v>
      </c>
      <c r="E427" s="33">
        <v>0</v>
      </c>
      <c r="F427" s="33">
        <v>19.3</v>
      </c>
      <c r="G427" s="33">
        <v>74.099999999999994</v>
      </c>
      <c r="H427" s="33">
        <v>1.2</v>
      </c>
      <c r="I427" s="33">
        <v>177.5</v>
      </c>
    </row>
    <row r="428" spans="1:9" x14ac:dyDescent="0.25">
      <c r="A428" s="241"/>
      <c r="B428" s="29"/>
      <c r="C428" s="32">
        <v>44153.125</v>
      </c>
      <c r="D428" s="33" t="s">
        <v>236</v>
      </c>
      <c r="E428" s="33">
        <v>0</v>
      </c>
      <c r="F428" s="33">
        <v>19.2</v>
      </c>
      <c r="G428" s="33">
        <v>74.8</v>
      </c>
      <c r="H428" s="33">
        <v>1.3</v>
      </c>
      <c r="I428" s="33">
        <v>165</v>
      </c>
    </row>
    <row r="429" spans="1:9" x14ac:dyDescent="0.25">
      <c r="A429" s="241"/>
      <c r="B429" s="29"/>
      <c r="C429" s="32">
        <v>44153.166666666672</v>
      </c>
      <c r="D429" s="33" t="s">
        <v>236</v>
      </c>
      <c r="E429" s="33">
        <v>0</v>
      </c>
      <c r="F429" s="33">
        <v>18.899999999999999</v>
      </c>
      <c r="G429" s="33">
        <v>77.900000000000006</v>
      </c>
      <c r="H429" s="33">
        <v>1.2</v>
      </c>
      <c r="I429" s="33">
        <v>158.5</v>
      </c>
    </row>
    <row r="430" spans="1:9" x14ac:dyDescent="0.25">
      <c r="A430" s="241"/>
      <c r="B430" s="29"/>
      <c r="C430" s="32">
        <v>44153.208333333328</v>
      </c>
      <c r="D430" s="33" t="s">
        <v>236</v>
      </c>
      <c r="E430" s="33">
        <v>0</v>
      </c>
      <c r="F430" s="33">
        <v>18.7</v>
      </c>
      <c r="G430" s="33">
        <v>80.099999999999994</v>
      </c>
      <c r="H430" s="33">
        <v>1.2</v>
      </c>
      <c r="I430" s="33">
        <v>153.5</v>
      </c>
    </row>
    <row r="431" spans="1:9" x14ac:dyDescent="0.25">
      <c r="A431" s="241"/>
      <c r="B431" s="29"/>
      <c r="C431" s="32">
        <v>44153.25</v>
      </c>
      <c r="D431" s="33" t="s">
        <v>236</v>
      </c>
      <c r="E431" s="33">
        <v>0</v>
      </c>
      <c r="F431" s="33">
        <v>18.7</v>
      </c>
      <c r="G431" s="33">
        <v>80.400000000000006</v>
      </c>
      <c r="H431" s="33">
        <v>1.5</v>
      </c>
      <c r="I431" s="33">
        <v>150.69999999999999</v>
      </c>
    </row>
    <row r="432" spans="1:9" x14ac:dyDescent="0.25">
      <c r="A432" s="241"/>
      <c r="B432" s="29"/>
      <c r="C432" s="32">
        <v>44153.291666666672</v>
      </c>
      <c r="D432" s="33" t="s">
        <v>236</v>
      </c>
      <c r="E432" s="33">
        <v>0</v>
      </c>
      <c r="F432" s="33">
        <v>19.100000000000001</v>
      </c>
      <c r="G432" s="33">
        <v>79.400000000000006</v>
      </c>
      <c r="H432" s="33">
        <v>1.8</v>
      </c>
      <c r="I432" s="33">
        <v>160.19999999999999</v>
      </c>
    </row>
    <row r="433" spans="1:9" x14ac:dyDescent="0.25">
      <c r="A433" s="241"/>
      <c r="B433" s="29"/>
      <c r="C433" s="32">
        <v>44153.333333333328</v>
      </c>
      <c r="D433" s="33" t="s">
        <v>236</v>
      </c>
      <c r="E433" s="33">
        <v>0</v>
      </c>
      <c r="F433" s="33">
        <v>19.7</v>
      </c>
      <c r="G433" s="33">
        <v>77.099999999999994</v>
      </c>
      <c r="H433" s="33">
        <v>1.6</v>
      </c>
      <c r="I433" s="33">
        <v>164</v>
      </c>
    </row>
    <row r="434" spans="1:9" x14ac:dyDescent="0.25">
      <c r="A434" s="241"/>
      <c r="B434" s="29"/>
      <c r="C434" s="32">
        <v>44153.375</v>
      </c>
      <c r="D434" s="33" t="s">
        <v>236</v>
      </c>
      <c r="E434" s="33">
        <v>0</v>
      </c>
      <c r="F434" s="33">
        <v>21.6</v>
      </c>
      <c r="G434" s="33">
        <v>70.7</v>
      </c>
      <c r="H434" s="33">
        <v>1.3</v>
      </c>
      <c r="I434" s="33">
        <v>157.5</v>
      </c>
    </row>
    <row r="435" spans="1:9" x14ac:dyDescent="0.25">
      <c r="A435" s="241"/>
      <c r="B435" s="29"/>
      <c r="C435" s="32">
        <v>44153.416666666672</v>
      </c>
      <c r="D435" s="33" t="s">
        <v>236</v>
      </c>
      <c r="E435" s="33">
        <v>0</v>
      </c>
      <c r="F435" s="33">
        <v>23.9</v>
      </c>
      <c r="G435" s="33">
        <v>62.2</v>
      </c>
      <c r="H435" s="33">
        <v>1.4</v>
      </c>
      <c r="I435" s="33">
        <v>195.8</v>
      </c>
    </row>
    <row r="436" spans="1:9" x14ac:dyDescent="0.25">
      <c r="A436" s="241"/>
      <c r="B436" s="29"/>
      <c r="C436" s="32">
        <v>44153.458333333328</v>
      </c>
      <c r="D436" s="33" t="s">
        <v>236</v>
      </c>
      <c r="E436" s="33">
        <v>0</v>
      </c>
      <c r="F436" s="33">
        <v>24.7</v>
      </c>
      <c r="G436" s="33">
        <v>60</v>
      </c>
      <c r="H436" s="33">
        <v>2.2999999999999998</v>
      </c>
      <c r="I436" s="33">
        <v>218.8</v>
      </c>
    </row>
    <row r="437" spans="1:9" x14ac:dyDescent="0.25">
      <c r="A437" s="241"/>
      <c r="B437" s="29"/>
      <c r="C437" s="32">
        <v>44153.5</v>
      </c>
      <c r="D437" s="33" t="s">
        <v>236</v>
      </c>
      <c r="E437" s="33">
        <v>0</v>
      </c>
      <c r="F437" s="33">
        <v>23.7</v>
      </c>
      <c r="G437" s="33">
        <v>63.8</v>
      </c>
      <c r="H437" s="33">
        <v>2.4</v>
      </c>
      <c r="I437" s="33">
        <v>239.8</v>
      </c>
    </row>
    <row r="438" spans="1:9" x14ac:dyDescent="0.25">
      <c r="A438" s="241"/>
      <c r="B438" s="29"/>
      <c r="C438" s="32">
        <v>44153.541666666672</v>
      </c>
      <c r="D438" s="33" t="s">
        <v>236</v>
      </c>
      <c r="E438" s="33">
        <v>0</v>
      </c>
      <c r="F438" s="33">
        <v>23.3</v>
      </c>
      <c r="G438" s="33">
        <v>65.400000000000006</v>
      </c>
      <c r="H438" s="33">
        <v>2.8</v>
      </c>
      <c r="I438" s="33">
        <v>252.8</v>
      </c>
    </row>
    <row r="439" spans="1:9" x14ac:dyDescent="0.25">
      <c r="A439" s="241"/>
      <c r="B439" s="29"/>
      <c r="C439" s="32">
        <v>44153.583333333328</v>
      </c>
      <c r="D439" s="33" t="s">
        <v>236</v>
      </c>
      <c r="E439" s="33">
        <v>0</v>
      </c>
      <c r="F439" s="33">
        <v>22</v>
      </c>
      <c r="G439" s="33">
        <v>69.7</v>
      </c>
      <c r="H439" s="33">
        <v>2.4</v>
      </c>
      <c r="I439" s="33">
        <v>245.1</v>
      </c>
    </row>
    <row r="440" spans="1:9" x14ac:dyDescent="0.25">
      <c r="A440" s="241"/>
      <c r="B440" s="29"/>
      <c r="C440" s="32">
        <v>44153.625</v>
      </c>
      <c r="D440" s="33" t="s">
        <v>236</v>
      </c>
      <c r="E440" s="33">
        <v>0</v>
      </c>
      <c r="F440" s="33">
        <v>22</v>
      </c>
      <c r="G440" s="33">
        <v>68.2</v>
      </c>
      <c r="H440" s="33">
        <v>2.2999999999999998</v>
      </c>
      <c r="I440" s="33">
        <v>219.2</v>
      </c>
    </row>
    <row r="441" spans="1:9" x14ac:dyDescent="0.25">
      <c r="A441" s="241"/>
      <c r="B441" s="29"/>
      <c r="C441" s="32">
        <v>44153.666666666672</v>
      </c>
      <c r="D441" s="33" t="s">
        <v>236</v>
      </c>
      <c r="E441" s="33">
        <v>0</v>
      </c>
      <c r="F441" s="33">
        <v>21.3</v>
      </c>
      <c r="G441" s="33">
        <v>70.3</v>
      </c>
      <c r="H441" s="33">
        <v>2.5</v>
      </c>
      <c r="I441" s="33">
        <v>222.5</v>
      </c>
    </row>
    <row r="442" spans="1:9" x14ac:dyDescent="0.25">
      <c r="A442" s="241"/>
      <c r="B442" s="29"/>
      <c r="C442" s="32">
        <v>44153.708333333328</v>
      </c>
      <c r="D442" s="33" t="s">
        <v>236</v>
      </c>
      <c r="E442" s="33">
        <v>0</v>
      </c>
      <c r="F442" s="33">
        <v>20.399999999999999</v>
      </c>
      <c r="G442" s="33">
        <v>73.099999999999994</v>
      </c>
      <c r="H442" s="33">
        <v>2.2000000000000002</v>
      </c>
      <c r="I442" s="33">
        <v>220</v>
      </c>
    </row>
    <row r="443" spans="1:9" x14ac:dyDescent="0.25">
      <c r="A443" s="241"/>
      <c r="B443" s="29"/>
      <c r="C443" s="32">
        <v>44153.75</v>
      </c>
      <c r="D443" s="33" t="s">
        <v>236</v>
      </c>
      <c r="E443" s="33">
        <v>0</v>
      </c>
      <c r="F443" s="33">
        <v>19.600000000000001</v>
      </c>
      <c r="G443" s="33">
        <v>77.5</v>
      </c>
      <c r="H443" s="33">
        <v>1.4</v>
      </c>
      <c r="I443" s="33">
        <v>208.8</v>
      </c>
    </row>
    <row r="444" spans="1:9" x14ac:dyDescent="0.25">
      <c r="A444" s="241"/>
      <c r="B444" s="29"/>
      <c r="C444" s="32">
        <v>44153.791666666672</v>
      </c>
      <c r="D444" s="33" t="s">
        <v>236</v>
      </c>
      <c r="E444" s="33">
        <v>0</v>
      </c>
      <c r="F444" s="33">
        <v>19.100000000000001</v>
      </c>
      <c r="G444" s="33">
        <v>79.099999999999994</v>
      </c>
      <c r="H444" s="33">
        <v>1.2</v>
      </c>
      <c r="I444" s="33">
        <v>210.9</v>
      </c>
    </row>
    <row r="445" spans="1:9" x14ac:dyDescent="0.25">
      <c r="A445" s="241"/>
      <c r="B445" s="29"/>
      <c r="C445" s="32">
        <v>44153.833333333328</v>
      </c>
      <c r="D445" s="33" t="s">
        <v>236</v>
      </c>
      <c r="E445" s="33">
        <v>0</v>
      </c>
      <c r="F445" s="33">
        <v>18.899999999999999</v>
      </c>
      <c r="G445" s="33">
        <v>79.400000000000006</v>
      </c>
      <c r="H445" s="33">
        <v>1.2</v>
      </c>
      <c r="I445" s="33">
        <v>207.7</v>
      </c>
    </row>
    <row r="446" spans="1:9" x14ac:dyDescent="0.25">
      <c r="A446" s="241"/>
      <c r="B446" s="29"/>
      <c r="C446" s="32">
        <v>44153.875</v>
      </c>
      <c r="D446" s="33" t="s">
        <v>236</v>
      </c>
      <c r="E446" s="33">
        <v>0</v>
      </c>
      <c r="F446" s="33">
        <v>18.899999999999999</v>
      </c>
      <c r="G446" s="33">
        <v>79.900000000000006</v>
      </c>
      <c r="H446" s="33">
        <v>1.1000000000000001</v>
      </c>
      <c r="I446" s="33">
        <v>207.9</v>
      </c>
    </row>
    <row r="447" spans="1:9" x14ac:dyDescent="0.25">
      <c r="A447" s="241"/>
      <c r="B447" s="29"/>
      <c r="C447" s="32">
        <v>44153.916666666672</v>
      </c>
      <c r="D447" s="33" t="s">
        <v>236</v>
      </c>
      <c r="E447" s="33">
        <v>0</v>
      </c>
      <c r="F447" s="33">
        <v>19.100000000000001</v>
      </c>
      <c r="G447" s="33">
        <v>78.599999999999994</v>
      </c>
      <c r="H447" s="33">
        <v>0.9</v>
      </c>
      <c r="I447" s="33">
        <v>174.9</v>
      </c>
    </row>
    <row r="448" spans="1:9" x14ac:dyDescent="0.25">
      <c r="A448" s="241"/>
      <c r="B448" s="29"/>
      <c r="C448" s="32">
        <v>44153.958333333328</v>
      </c>
      <c r="D448" s="33" t="s">
        <v>236</v>
      </c>
      <c r="E448" s="33">
        <v>0</v>
      </c>
      <c r="F448" s="33">
        <v>19.8</v>
      </c>
      <c r="G448" s="33">
        <v>72.900000000000006</v>
      </c>
      <c r="H448" s="33">
        <v>1.1000000000000001</v>
      </c>
      <c r="I448" s="33">
        <v>179.7</v>
      </c>
    </row>
    <row r="449" spans="1:9" x14ac:dyDescent="0.25">
      <c r="A449" s="241">
        <v>19</v>
      </c>
      <c r="B449" s="29"/>
      <c r="C449" s="32">
        <v>44154</v>
      </c>
      <c r="D449" s="33" t="s">
        <v>236</v>
      </c>
      <c r="E449" s="33">
        <v>0</v>
      </c>
      <c r="F449" s="33">
        <v>19.899999999999999</v>
      </c>
      <c r="G449" s="33">
        <v>72.099999999999994</v>
      </c>
      <c r="H449" s="33">
        <v>0.8</v>
      </c>
      <c r="I449" s="33">
        <v>196.3</v>
      </c>
    </row>
    <row r="450" spans="1:9" x14ac:dyDescent="0.25">
      <c r="A450" s="241"/>
      <c r="B450" s="29"/>
      <c r="C450" s="32">
        <v>44154.041666666672</v>
      </c>
      <c r="D450" s="33" t="s">
        <v>236</v>
      </c>
      <c r="E450" s="33">
        <v>0</v>
      </c>
      <c r="F450" s="33">
        <v>19.8</v>
      </c>
      <c r="G450" s="33">
        <v>72.2</v>
      </c>
      <c r="H450" s="33">
        <v>0.7</v>
      </c>
      <c r="I450" s="33">
        <v>164</v>
      </c>
    </row>
    <row r="451" spans="1:9" x14ac:dyDescent="0.25">
      <c r="A451" s="241"/>
      <c r="B451" s="29"/>
      <c r="C451" s="32">
        <v>44154.083333333328</v>
      </c>
      <c r="D451" s="33" t="s">
        <v>236</v>
      </c>
      <c r="E451" s="33">
        <v>0</v>
      </c>
      <c r="F451" s="33">
        <v>19.600000000000001</v>
      </c>
      <c r="G451" s="33">
        <v>72.5</v>
      </c>
      <c r="H451" s="33">
        <v>1</v>
      </c>
      <c r="I451" s="33">
        <v>181.8</v>
      </c>
    </row>
    <row r="452" spans="1:9" x14ac:dyDescent="0.25">
      <c r="A452" s="241"/>
      <c r="B452" s="29"/>
      <c r="C452" s="32">
        <v>44154.125</v>
      </c>
      <c r="D452" s="33" t="s">
        <v>236</v>
      </c>
      <c r="E452" s="33">
        <v>0</v>
      </c>
      <c r="F452" s="33">
        <v>19.399999999999999</v>
      </c>
      <c r="G452" s="33">
        <v>73.7</v>
      </c>
      <c r="H452" s="33">
        <v>1</v>
      </c>
      <c r="I452" s="33">
        <v>176.4</v>
      </c>
    </row>
    <row r="453" spans="1:9" x14ac:dyDescent="0.25">
      <c r="A453" s="241"/>
      <c r="B453" s="29"/>
      <c r="C453" s="32">
        <v>44154.166666666672</v>
      </c>
      <c r="D453" s="33" t="s">
        <v>236</v>
      </c>
      <c r="E453" s="33">
        <v>0</v>
      </c>
      <c r="F453" s="33">
        <v>19.3</v>
      </c>
      <c r="G453" s="33">
        <v>75.400000000000006</v>
      </c>
      <c r="H453" s="33">
        <v>0.9</v>
      </c>
      <c r="I453" s="33">
        <v>210.4</v>
      </c>
    </row>
    <row r="454" spans="1:9" x14ac:dyDescent="0.25">
      <c r="A454" s="241"/>
      <c r="B454" s="29"/>
      <c r="C454" s="32">
        <v>44154.208333333328</v>
      </c>
      <c r="D454" s="33" t="s">
        <v>236</v>
      </c>
      <c r="E454" s="33">
        <v>0</v>
      </c>
      <c r="F454" s="33">
        <v>19.3</v>
      </c>
      <c r="G454" s="33">
        <v>75.900000000000006</v>
      </c>
      <c r="H454" s="33">
        <v>1.8</v>
      </c>
      <c r="I454" s="33">
        <v>147.5</v>
      </c>
    </row>
    <row r="455" spans="1:9" x14ac:dyDescent="0.25">
      <c r="A455" s="241"/>
      <c r="B455" s="29"/>
      <c r="C455" s="32">
        <v>44154.25</v>
      </c>
      <c r="D455" s="33" t="s">
        <v>236</v>
      </c>
      <c r="E455" s="33">
        <v>0</v>
      </c>
      <c r="F455" s="33">
        <v>19.399999999999999</v>
      </c>
      <c r="G455" s="33">
        <v>76.5</v>
      </c>
      <c r="H455" s="33">
        <v>1.4</v>
      </c>
      <c r="I455" s="33">
        <v>162.80000000000001</v>
      </c>
    </row>
    <row r="456" spans="1:9" x14ac:dyDescent="0.25">
      <c r="A456" s="241"/>
      <c r="B456" s="29"/>
      <c r="C456" s="32">
        <v>44154.291666666672</v>
      </c>
      <c r="D456" s="33" t="s">
        <v>236</v>
      </c>
      <c r="E456" s="33">
        <v>0</v>
      </c>
      <c r="F456" s="33">
        <v>20</v>
      </c>
      <c r="G456" s="33">
        <v>75</v>
      </c>
      <c r="H456" s="33">
        <v>1.2</v>
      </c>
      <c r="I456" s="33">
        <v>167</v>
      </c>
    </row>
    <row r="457" spans="1:9" x14ac:dyDescent="0.25">
      <c r="A457" s="241"/>
      <c r="B457" s="29"/>
      <c r="C457" s="32">
        <v>44154.333333333328</v>
      </c>
      <c r="D457" s="33" t="s">
        <v>236</v>
      </c>
      <c r="E457" s="33">
        <v>0</v>
      </c>
      <c r="F457" s="33">
        <v>21.2</v>
      </c>
      <c r="G457" s="33">
        <v>71.3</v>
      </c>
      <c r="H457" s="33">
        <v>1.3</v>
      </c>
      <c r="I457" s="33">
        <v>176.5</v>
      </c>
    </row>
    <row r="458" spans="1:9" x14ac:dyDescent="0.25">
      <c r="A458" s="241"/>
      <c r="B458" s="29"/>
      <c r="C458" s="32">
        <v>44154.375</v>
      </c>
      <c r="D458" s="33" t="s">
        <v>236</v>
      </c>
      <c r="E458" s="33">
        <v>0</v>
      </c>
      <c r="F458" s="33">
        <v>22.3</v>
      </c>
      <c r="G458" s="33">
        <v>67.2</v>
      </c>
      <c r="H458" s="33">
        <v>1.5</v>
      </c>
      <c r="I458" s="33">
        <v>210.8</v>
      </c>
    </row>
    <row r="459" spans="1:9" x14ac:dyDescent="0.25">
      <c r="A459" s="241"/>
      <c r="B459" s="29"/>
      <c r="C459" s="32">
        <v>44154.416666666672</v>
      </c>
      <c r="D459" s="33" t="s">
        <v>236</v>
      </c>
      <c r="E459" s="33">
        <v>0</v>
      </c>
      <c r="F459" s="33">
        <v>23.3</v>
      </c>
      <c r="G459" s="33">
        <v>64.099999999999994</v>
      </c>
      <c r="H459" s="33">
        <v>1.9</v>
      </c>
      <c r="I459" s="33">
        <v>212.8</v>
      </c>
    </row>
    <row r="460" spans="1:9" x14ac:dyDescent="0.25">
      <c r="A460" s="241"/>
      <c r="B460" s="29"/>
      <c r="C460" s="32">
        <v>44154.458333333328</v>
      </c>
      <c r="D460" s="33" t="s">
        <v>236</v>
      </c>
      <c r="E460" s="33">
        <v>0</v>
      </c>
      <c r="F460" s="33">
        <v>24.8</v>
      </c>
      <c r="G460" s="33">
        <v>59.9</v>
      </c>
      <c r="H460" s="33">
        <v>1.9</v>
      </c>
      <c r="I460" s="33">
        <v>215.5</v>
      </c>
    </row>
    <row r="461" spans="1:9" x14ac:dyDescent="0.25">
      <c r="A461" s="241"/>
      <c r="B461" s="29"/>
      <c r="C461" s="32">
        <v>44154.5</v>
      </c>
      <c r="D461" s="33" t="s">
        <v>236</v>
      </c>
      <c r="E461" s="33">
        <v>0</v>
      </c>
      <c r="F461" s="33">
        <v>24.9</v>
      </c>
      <c r="G461" s="33">
        <v>59.1</v>
      </c>
      <c r="H461" s="33">
        <v>2.2999999999999998</v>
      </c>
      <c r="I461" s="33">
        <v>219.7</v>
      </c>
    </row>
    <row r="462" spans="1:9" x14ac:dyDescent="0.25">
      <c r="A462" s="241"/>
      <c r="B462" s="29"/>
      <c r="C462" s="32">
        <v>44154.541666666672</v>
      </c>
      <c r="D462" s="33" t="s">
        <v>236</v>
      </c>
      <c r="E462" s="33">
        <v>0</v>
      </c>
      <c r="F462" s="33">
        <v>24</v>
      </c>
      <c r="G462" s="33">
        <v>62.2</v>
      </c>
      <c r="H462" s="33">
        <v>2.8</v>
      </c>
      <c r="I462" s="33">
        <v>219.8</v>
      </c>
    </row>
    <row r="463" spans="1:9" x14ac:dyDescent="0.25">
      <c r="A463" s="241"/>
      <c r="B463" s="29"/>
      <c r="C463" s="32">
        <v>44154.583333333328</v>
      </c>
      <c r="D463" s="33" t="s">
        <v>236</v>
      </c>
      <c r="E463" s="33">
        <v>0</v>
      </c>
      <c r="F463" s="33">
        <v>23.3</v>
      </c>
      <c r="G463" s="33">
        <v>65.7</v>
      </c>
      <c r="H463" s="33">
        <v>3.1</v>
      </c>
      <c r="I463" s="33">
        <v>214.3</v>
      </c>
    </row>
    <row r="464" spans="1:9" x14ac:dyDescent="0.25">
      <c r="A464" s="241"/>
      <c r="B464" s="29"/>
      <c r="C464" s="32">
        <v>44154.625</v>
      </c>
      <c r="D464" s="33" t="s">
        <v>236</v>
      </c>
      <c r="E464" s="33">
        <v>0</v>
      </c>
      <c r="F464" s="33">
        <v>22.1</v>
      </c>
      <c r="G464" s="33">
        <v>70.099999999999994</v>
      </c>
      <c r="H464" s="33">
        <v>3.1</v>
      </c>
      <c r="I464" s="33">
        <v>213.7</v>
      </c>
    </row>
    <row r="465" spans="1:9" x14ac:dyDescent="0.25">
      <c r="A465" s="241"/>
      <c r="B465" s="29"/>
      <c r="C465" s="32">
        <v>44154.666666666672</v>
      </c>
      <c r="D465" s="33" t="s">
        <v>236</v>
      </c>
      <c r="E465" s="33">
        <v>0</v>
      </c>
      <c r="F465" s="33">
        <v>21.2</v>
      </c>
      <c r="G465" s="33">
        <v>73.7</v>
      </c>
      <c r="H465" s="33">
        <v>2.9</v>
      </c>
      <c r="I465" s="33">
        <v>212.8</v>
      </c>
    </row>
    <row r="466" spans="1:9" x14ac:dyDescent="0.25">
      <c r="A466" s="241"/>
      <c r="B466" s="29"/>
      <c r="C466" s="32">
        <v>44154.708333333328</v>
      </c>
      <c r="D466" s="33" t="s">
        <v>236</v>
      </c>
      <c r="E466" s="33">
        <v>0</v>
      </c>
      <c r="F466" s="33">
        <v>20.9</v>
      </c>
      <c r="G466" s="33">
        <v>74.8</v>
      </c>
      <c r="H466" s="33">
        <v>2</v>
      </c>
      <c r="I466" s="33">
        <v>216.9</v>
      </c>
    </row>
    <row r="467" spans="1:9" x14ac:dyDescent="0.25">
      <c r="A467" s="241"/>
      <c r="B467" s="29"/>
      <c r="C467" s="32">
        <v>44154.75</v>
      </c>
      <c r="D467" s="33" t="s">
        <v>236</v>
      </c>
      <c r="E467" s="33">
        <v>0</v>
      </c>
      <c r="F467" s="33">
        <v>20.2</v>
      </c>
      <c r="G467" s="33">
        <v>77.599999999999994</v>
      </c>
      <c r="H467" s="33">
        <v>1.7</v>
      </c>
      <c r="I467" s="33">
        <v>213.1</v>
      </c>
    </row>
    <row r="468" spans="1:9" x14ac:dyDescent="0.25">
      <c r="A468" s="241"/>
      <c r="B468" s="29"/>
      <c r="C468" s="32">
        <v>44154.791666666672</v>
      </c>
      <c r="D468" s="33" t="s">
        <v>236</v>
      </c>
      <c r="E468" s="33">
        <v>0</v>
      </c>
      <c r="F468" s="33">
        <v>19.899999999999999</v>
      </c>
      <c r="G468" s="33">
        <v>79</v>
      </c>
      <c r="H468" s="33">
        <v>1.4</v>
      </c>
      <c r="I468" s="33">
        <v>220.6</v>
      </c>
    </row>
    <row r="469" spans="1:9" x14ac:dyDescent="0.25">
      <c r="A469" s="241"/>
      <c r="B469" s="29"/>
      <c r="C469" s="32">
        <v>44154.833333333328</v>
      </c>
      <c r="D469" s="33" t="s">
        <v>236</v>
      </c>
      <c r="E469" s="33">
        <v>0</v>
      </c>
      <c r="F469" s="33">
        <v>20</v>
      </c>
      <c r="G469" s="33">
        <v>78</v>
      </c>
      <c r="H469" s="33">
        <v>1.1000000000000001</v>
      </c>
      <c r="I469" s="33">
        <v>211.4</v>
      </c>
    </row>
    <row r="470" spans="1:9" x14ac:dyDescent="0.25">
      <c r="A470" s="241"/>
      <c r="B470" s="29"/>
      <c r="C470" s="32">
        <v>44154.875</v>
      </c>
      <c r="D470" s="33" t="s">
        <v>236</v>
      </c>
      <c r="E470" s="33">
        <v>0</v>
      </c>
      <c r="F470" s="33">
        <v>20.100000000000001</v>
      </c>
      <c r="G470" s="33">
        <v>78</v>
      </c>
      <c r="H470" s="33">
        <v>1</v>
      </c>
      <c r="I470" s="33">
        <v>221.6</v>
      </c>
    </row>
    <row r="471" spans="1:9" x14ac:dyDescent="0.25">
      <c r="A471" s="241"/>
      <c r="B471" s="29"/>
      <c r="C471" s="32">
        <v>44154.916666666672</v>
      </c>
      <c r="D471" s="33" t="s">
        <v>236</v>
      </c>
      <c r="E471" s="33">
        <v>0</v>
      </c>
      <c r="F471" s="33">
        <v>20.3</v>
      </c>
      <c r="G471" s="33">
        <v>77.099999999999994</v>
      </c>
      <c r="H471" s="33">
        <v>0.6</v>
      </c>
      <c r="I471" s="33">
        <v>193.3</v>
      </c>
    </row>
    <row r="472" spans="1:9" x14ac:dyDescent="0.25">
      <c r="A472" s="241"/>
      <c r="B472" s="29"/>
      <c r="C472" s="32">
        <v>44154.958333333328</v>
      </c>
      <c r="D472" s="33" t="s">
        <v>236</v>
      </c>
      <c r="E472" s="33">
        <v>0</v>
      </c>
      <c r="F472" s="33">
        <v>20.5</v>
      </c>
      <c r="G472" s="33">
        <v>75.099999999999994</v>
      </c>
      <c r="H472" s="33">
        <v>1.3</v>
      </c>
      <c r="I472" s="33">
        <v>213.5</v>
      </c>
    </row>
    <row r="473" spans="1:9" x14ac:dyDescent="0.25">
      <c r="A473" s="241">
        <v>20</v>
      </c>
      <c r="B473" s="29"/>
      <c r="C473" s="32">
        <v>44155</v>
      </c>
      <c r="D473" s="33" t="s">
        <v>236</v>
      </c>
      <c r="E473" s="33">
        <v>0</v>
      </c>
      <c r="F473" s="33">
        <v>20.5</v>
      </c>
      <c r="G473" s="33">
        <v>75.3</v>
      </c>
      <c r="H473" s="33">
        <v>1.4</v>
      </c>
      <c r="I473" s="33">
        <v>221.7</v>
      </c>
    </row>
    <row r="474" spans="1:9" x14ac:dyDescent="0.25">
      <c r="A474" s="241"/>
      <c r="B474" s="29"/>
      <c r="C474" s="32">
        <v>44155.041666666672</v>
      </c>
      <c r="D474" s="33" t="s">
        <v>236</v>
      </c>
      <c r="E474" s="33">
        <v>0</v>
      </c>
      <c r="F474" s="33">
        <v>20.3</v>
      </c>
      <c r="G474" s="33">
        <v>76.2</v>
      </c>
      <c r="H474" s="33">
        <v>1.1000000000000001</v>
      </c>
      <c r="I474" s="33">
        <v>203.7</v>
      </c>
    </row>
    <row r="475" spans="1:9" x14ac:dyDescent="0.25">
      <c r="A475" s="241"/>
      <c r="B475" s="29"/>
      <c r="C475" s="32">
        <v>44155.083333333328</v>
      </c>
      <c r="D475" s="33" t="s">
        <v>236</v>
      </c>
      <c r="E475" s="33">
        <v>0</v>
      </c>
      <c r="F475" s="33">
        <v>20</v>
      </c>
      <c r="G475" s="33">
        <v>76.900000000000006</v>
      </c>
      <c r="H475" s="33">
        <v>1.1000000000000001</v>
      </c>
      <c r="I475" s="33">
        <v>209.2</v>
      </c>
    </row>
    <row r="476" spans="1:9" x14ac:dyDescent="0.25">
      <c r="A476" s="241"/>
      <c r="B476" s="29"/>
      <c r="C476" s="32">
        <v>44155.125</v>
      </c>
      <c r="D476" s="33" t="s">
        <v>236</v>
      </c>
      <c r="E476" s="33">
        <v>0</v>
      </c>
      <c r="F476" s="33">
        <v>19.8</v>
      </c>
      <c r="G476" s="33">
        <v>77.599999999999994</v>
      </c>
      <c r="H476" s="33">
        <v>1.2</v>
      </c>
      <c r="I476" s="33">
        <v>217.1</v>
      </c>
    </row>
    <row r="477" spans="1:9" x14ac:dyDescent="0.25">
      <c r="A477" s="241"/>
      <c r="B477" s="29"/>
      <c r="C477" s="32">
        <v>44155.166666666672</v>
      </c>
      <c r="D477" s="33" t="s">
        <v>236</v>
      </c>
      <c r="E477" s="33">
        <v>0</v>
      </c>
      <c r="F477" s="33">
        <v>19.600000000000001</v>
      </c>
      <c r="G477" s="33">
        <v>78.7</v>
      </c>
      <c r="H477" s="33">
        <v>1.1000000000000001</v>
      </c>
      <c r="I477" s="33">
        <v>230.4</v>
      </c>
    </row>
    <row r="478" spans="1:9" x14ac:dyDescent="0.25">
      <c r="A478" s="241"/>
      <c r="B478" s="29"/>
      <c r="C478" s="32">
        <v>44155.208333333328</v>
      </c>
      <c r="D478" s="33" t="s">
        <v>236</v>
      </c>
      <c r="E478" s="33">
        <v>0</v>
      </c>
      <c r="F478" s="33">
        <v>19.399999999999999</v>
      </c>
      <c r="G478" s="33">
        <v>79.099999999999994</v>
      </c>
      <c r="H478" s="33">
        <v>1.2</v>
      </c>
      <c r="I478" s="33">
        <v>181</v>
      </c>
    </row>
    <row r="479" spans="1:9" x14ac:dyDescent="0.25">
      <c r="A479" s="241"/>
      <c r="B479" s="29"/>
      <c r="C479" s="32">
        <v>44155.25</v>
      </c>
      <c r="D479" s="33" t="s">
        <v>236</v>
      </c>
      <c r="E479" s="33">
        <v>0</v>
      </c>
      <c r="F479" s="33">
        <v>19.399999999999999</v>
      </c>
      <c r="G479" s="33">
        <v>79.3</v>
      </c>
      <c r="H479" s="33">
        <v>1.3</v>
      </c>
      <c r="I479" s="33">
        <v>160.19999999999999</v>
      </c>
    </row>
    <row r="480" spans="1:9" x14ac:dyDescent="0.25">
      <c r="A480" s="241"/>
      <c r="B480" s="29"/>
      <c r="C480" s="32">
        <v>44155.291666666672</v>
      </c>
      <c r="D480" s="33" t="s">
        <v>236</v>
      </c>
      <c r="E480" s="33">
        <v>0</v>
      </c>
      <c r="F480" s="33">
        <v>19.7</v>
      </c>
      <c r="G480" s="33">
        <v>78.5</v>
      </c>
      <c r="H480" s="33">
        <v>1.3</v>
      </c>
      <c r="I480" s="33">
        <v>194.1</v>
      </c>
    </row>
    <row r="481" spans="1:9" x14ac:dyDescent="0.25">
      <c r="A481" s="241"/>
      <c r="B481" s="29"/>
      <c r="C481" s="32">
        <v>44155.333333333328</v>
      </c>
      <c r="D481" s="33" t="s">
        <v>236</v>
      </c>
      <c r="E481" s="33">
        <v>0</v>
      </c>
      <c r="F481" s="33">
        <v>20.8</v>
      </c>
      <c r="G481" s="33">
        <v>75.400000000000006</v>
      </c>
      <c r="H481" s="33">
        <v>1.2</v>
      </c>
      <c r="I481" s="33">
        <v>152.4</v>
      </c>
    </row>
    <row r="482" spans="1:9" x14ac:dyDescent="0.25">
      <c r="A482" s="241"/>
      <c r="B482" s="29"/>
      <c r="C482" s="32">
        <v>44155.375</v>
      </c>
      <c r="D482" s="33" t="s">
        <v>236</v>
      </c>
      <c r="E482" s="33">
        <v>0</v>
      </c>
      <c r="F482" s="33">
        <v>23.6</v>
      </c>
      <c r="G482" s="33">
        <v>66.2</v>
      </c>
      <c r="H482" s="33">
        <v>1.4</v>
      </c>
      <c r="I482" s="33">
        <v>189.9</v>
      </c>
    </row>
    <row r="483" spans="1:9" x14ac:dyDescent="0.25">
      <c r="A483" s="241"/>
      <c r="B483" s="29"/>
      <c r="C483" s="32">
        <v>44155.416666666672</v>
      </c>
      <c r="D483" s="33" t="s">
        <v>236</v>
      </c>
      <c r="E483" s="33">
        <v>0</v>
      </c>
      <c r="F483" s="33">
        <v>24.8</v>
      </c>
      <c r="G483" s="33">
        <v>61.4</v>
      </c>
      <c r="H483" s="33">
        <v>1.7</v>
      </c>
      <c r="I483" s="33">
        <v>206.1</v>
      </c>
    </row>
    <row r="484" spans="1:9" x14ac:dyDescent="0.25">
      <c r="A484" s="241"/>
      <c r="B484" s="29"/>
      <c r="C484" s="32">
        <v>44155.458333333328</v>
      </c>
      <c r="D484" s="33" t="s">
        <v>236</v>
      </c>
      <c r="E484" s="33">
        <v>0</v>
      </c>
      <c r="F484" s="33">
        <v>25.1</v>
      </c>
      <c r="G484" s="33">
        <v>61</v>
      </c>
      <c r="H484" s="33">
        <v>2.2000000000000002</v>
      </c>
      <c r="I484" s="33">
        <v>245.6</v>
      </c>
    </row>
    <row r="485" spans="1:9" x14ac:dyDescent="0.25">
      <c r="A485" s="241"/>
      <c r="B485" s="29"/>
      <c r="C485" s="32">
        <v>44155.5</v>
      </c>
      <c r="D485" s="33" t="s">
        <v>236</v>
      </c>
      <c r="E485" s="33">
        <v>0</v>
      </c>
      <c r="F485" s="33">
        <v>25</v>
      </c>
      <c r="G485" s="33">
        <v>60.3</v>
      </c>
      <c r="H485" s="33">
        <v>2.5</v>
      </c>
      <c r="I485" s="33">
        <v>217</v>
      </c>
    </row>
    <row r="486" spans="1:9" x14ac:dyDescent="0.25">
      <c r="A486" s="241"/>
      <c r="B486" s="29"/>
      <c r="C486" s="32">
        <v>44155.541666666672</v>
      </c>
      <c r="D486" s="33" t="s">
        <v>236</v>
      </c>
      <c r="E486" s="33">
        <v>0</v>
      </c>
      <c r="F486" s="33">
        <v>24.4</v>
      </c>
      <c r="G486" s="33">
        <v>62.1</v>
      </c>
      <c r="H486" s="33">
        <v>3.3</v>
      </c>
      <c r="I486" s="33">
        <v>219.4</v>
      </c>
    </row>
    <row r="487" spans="1:9" x14ac:dyDescent="0.25">
      <c r="A487" s="241"/>
      <c r="B487" s="29"/>
      <c r="C487" s="32">
        <v>44155.583333333328</v>
      </c>
      <c r="D487" s="33" t="s">
        <v>236</v>
      </c>
      <c r="E487" s="33">
        <v>0</v>
      </c>
      <c r="F487" s="33">
        <v>23.3</v>
      </c>
      <c r="G487" s="33">
        <v>66.2</v>
      </c>
      <c r="H487" s="33">
        <v>3.3</v>
      </c>
      <c r="I487" s="33">
        <v>230.1</v>
      </c>
    </row>
    <row r="488" spans="1:9" x14ac:dyDescent="0.25">
      <c r="A488" s="241"/>
      <c r="B488" s="29"/>
      <c r="C488" s="32">
        <v>44155.625</v>
      </c>
      <c r="D488" s="33" t="s">
        <v>236</v>
      </c>
      <c r="E488" s="33">
        <v>0</v>
      </c>
      <c r="F488" s="33">
        <v>22.4</v>
      </c>
      <c r="G488" s="33">
        <v>69.900000000000006</v>
      </c>
      <c r="H488" s="33">
        <v>3.7</v>
      </c>
      <c r="I488" s="33">
        <v>215.9</v>
      </c>
    </row>
    <row r="489" spans="1:9" x14ac:dyDescent="0.25">
      <c r="A489" s="241"/>
      <c r="B489" s="29"/>
      <c r="C489" s="32">
        <v>44155.666666666672</v>
      </c>
      <c r="D489" s="33" t="s">
        <v>236</v>
      </c>
      <c r="E489" s="33">
        <v>0</v>
      </c>
      <c r="F489" s="33">
        <v>20.8</v>
      </c>
      <c r="G489" s="33">
        <v>76.2</v>
      </c>
      <c r="H489" s="33">
        <v>3.7</v>
      </c>
      <c r="I489" s="33">
        <v>215</v>
      </c>
    </row>
    <row r="490" spans="1:9" x14ac:dyDescent="0.25">
      <c r="A490" s="241"/>
      <c r="B490" s="29"/>
      <c r="C490" s="32">
        <v>44155.708333333328</v>
      </c>
      <c r="D490" s="33" t="s">
        <v>236</v>
      </c>
      <c r="E490" s="33">
        <v>0</v>
      </c>
      <c r="F490" s="33">
        <v>20</v>
      </c>
      <c r="G490" s="33">
        <v>80.099999999999994</v>
      </c>
      <c r="H490" s="33">
        <v>3.9</v>
      </c>
      <c r="I490" s="33">
        <v>212.3</v>
      </c>
    </row>
    <row r="491" spans="1:9" x14ac:dyDescent="0.25">
      <c r="A491" s="241"/>
      <c r="B491" s="29"/>
      <c r="C491" s="32">
        <v>44155.75</v>
      </c>
      <c r="D491" s="33" t="s">
        <v>236</v>
      </c>
      <c r="E491" s="33">
        <v>0</v>
      </c>
      <c r="F491" s="33">
        <v>19.5</v>
      </c>
      <c r="G491" s="33">
        <v>82.5</v>
      </c>
      <c r="H491" s="33">
        <v>2.2999999999999998</v>
      </c>
      <c r="I491" s="33">
        <v>210.8</v>
      </c>
    </row>
    <row r="492" spans="1:9" x14ac:dyDescent="0.25">
      <c r="A492" s="241"/>
      <c r="B492" s="29"/>
      <c r="C492" s="32">
        <v>44155.791666666672</v>
      </c>
      <c r="D492" s="33" t="s">
        <v>236</v>
      </c>
      <c r="E492" s="33">
        <v>0</v>
      </c>
      <c r="F492" s="33">
        <v>19.100000000000001</v>
      </c>
      <c r="G492" s="33">
        <v>84.5</v>
      </c>
      <c r="H492" s="33">
        <v>1.9</v>
      </c>
      <c r="I492" s="33">
        <v>211.4</v>
      </c>
    </row>
    <row r="493" spans="1:9" x14ac:dyDescent="0.25">
      <c r="A493" s="241"/>
      <c r="B493" s="29"/>
      <c r="C493" s="32">
        <v>44155.833333333328</v>
      </c>
      <c r="D493" s="33" t="s">
        <v>236</v>
      </c>
      <c r="E493" s="33">
        <v>0</v>
      </c>
      <c r="F493" s="33">
        <v>19.3</v>
      </c>
      <c r="G493" s="33">
        <v>83.7</v>
      </c>
      <c r="H493" s="33">
        <v>1.5</v>
      </c>
      <c r="I493" s="33">
        <v>204.9</v>
      </c>
    </row>
    <row r="494" spans="1:9" x14ac:dyDescent="0.25">
      <c r="A494" s="241"/>
      <c r="B494" s="29"/>
      <c r="C494" s="32">
        <v>44155.875</v>
      </c>
      <c r="D494" s="33" t="s">
        <v>236</v>
      </c>
      <c r="E494" s="33">
        <v>0</v>
      </c>
      <c r="F494" s="33">
        <v>19.2</v>
      </c>
      <c r="G494" s="33">
        <v>83.5</v>
      </c>
      <c r="H494" s="33">
        <v>0.9</v>
      </c>
      <c r="I494" s="33">
        <v>168.1</v>
      </c>
    </row>
    <row r="495" spans="1:9" x14ac:dyDescent="0.25">
      <c r="A495" s="241"/>
      <c r="B495" s="29"/>
      <c r="C495" s="32">
        <v>44155.916666666672</v>
      </c>
      <c r="D495" s="33" t="s">
        <v>236</v>
      </c>
      <c r="E495" s="33">
        <v>0</v>
      </c>
      <c r="F495" s="33">
        <v>19</v>
      </c>
      <c r="G495" s="33">
        <v>83.7</v>
      </c>
      <c r="H495" s="33">
        <v>0.7</v>
      </c>
      <c r="I495" s="33">
        <v>204.8</v>
      </c>
    </row>
    <row r="496" spans="1:9" x14ac:dyDescent="0.25">
      <c r="A496" s="241"/>
      <c r="B496" s="29"/>
      <c r="C496" s="32">
        <v>44155.958333333328</v>
      </c>
      <c r="D496" s="33" t="s">
        <v>236</v>
      </c>
      <c r="E496" s="33">
        <v>0</v>
      </c>
      <c r="F496" s="33">
        <v>18.8</v>
      </c>
      <c r="G496" s="33">
        <v>84.1</v>
      </c>
      <c r="H496" s="33">
        <v>0.7</v>
      </c>
      <c r="I496" s="33">
        <v>204</v>
      </c>
    </row>
    <row r="497" spans="1:9" x14ac:dyDescent="0.25">
      <c r="A497" s="241">
        <v>21</v>
      </c>
      <c r="B497" s="29"/>
      <c r="C497" s="32">
        <v>44156</v>
      </c>
      <c r="D497" s="33" t="s">
        <v>236</v>
      </c>
      <c r="E497" s="33">
        <v>0</v>
      </c>
      <c r="F497" s="33">
        <v>18.899999999999999</v>
      </c>
      <c r="G497" s="33">
        <v>83</v>
      </c>
      <c r="H497" s="33">
        <v>0.8</v>
      </c>
      <c r="I497" s="33">
        <v>139.1</v>
      </c>
    </row>
    <row r="498" spans="1:9" x14ac:dyDescent="0.25">
      <c r="A498" s="241"/>
      <c r="B498" s="29"/>
      <c r="C498" s="32">
        <v>44156.041666666672</v>
      </c>
      <c r="D498" s="33" t="s">
        <v>236</v>
      </c>
      <c r="E498" s="33">
        <v>0</v>
      </c>
      <c r="F498" s="33">
        <v>19.3</v>
      </c>
      <c r="G498" s="33">
        <v>81.099999999999994</v>
      </c>
      <c r="H498" s="33">
        <v>1</v>
      </c>
      <c r="I498" s="33">
        <v>198</v>
      </c>
    </row>
    <row r="499" spans="1:9" x14ac:dyDescent="0.25">
      <c r="A499" s="241"/>
      <c r="B499" s="29"/>
      <c r="C499" s="32">
        <v>44156.083333333328</v>
      </c>
      <c r="D499" s="33" t="s">
        <v>236</v>
      </c>
      <c r="E499" s="33">
        <v>0</v>
      </c>
      <c r="F499" s="33">
        <v>19.100000000000001</v>
      </c>
      <c r="G499" s="33">
        <v>82.2</v>
      </c>
      <c r="H499" s="33">
        <v>1</v>
      </c>
      <c r="I499" s="33">
        <v>216.7</v>
      </c>
    </row>
    <row r="500" spans="1:9" x14ac:dyDescent="0.25">
      <c r="A500" s="241"/>
      <c r="B500" s="29"/>
      <c r="C500" s="32">
        <v>44156.125</v>
      </c>
      <c r="D500" s="33" t="s">
        <v>236</v>
      </c>
      <c r="E500" s="33">
        <v>0</v>
      </c>
      <c r="F500" s="33">
        <v>19.3</v>
      </c>
      <c r="G500" s="33">
        <v>80.900000000000006</v>
      </c>
      <c r="H500" s="33">
        <v>1.1000000000000001</v>
      </c>
      <c r="I500" s="33">
        <v>186</v>
      </c>
    </row>
    <row r="501" spans="1:9" x14ac:dyDescent="0.25">
      <c r="A501" s="241"/>
      <c r="B501" s="29"/>
      <c r="C501" s="32">
        <v>44156.166666666672</v>
      </c>
      <c r="D501" s="33" t="s">
        <v>236</v>
      </c>
      <c r="E501" s="33">
        <v>0</v>
      </c>
      <c r="F501" s="33">
        <v>19.3</v>
      </c>
      <c r="G501" s="33">
        <v>80.099999999999994</v>
      </c>
      <c r="H501" s="33">
        <v>1.1000000000000001</v>
      </c>
      <c r="I501" s="33">
        <v>201.2</v>
      </c>
    </row>
    <row r="502" spans="1:9" x14ac:dyDescent="0.25">
      <c r="A502" s="241"/>
      <c r="B502" s="29"/>
      <c r="C502" s="32">
        <v>44156.208333333328</v>
      </c>
      <c r="D502" s="33" t="s">
        <v>236</v>
      </c>
      <c r="E502" s="33">
        <v>0</v>
      </c>
      <c r="F502" s="33">
        <v>19.100000000000001</v>
      </c>
      <c r="G502" s="33">
        <v>80.8</v>
      </c>
      <c r="H502" s="33">
        <v>1.4</v>
      </c>
      <c r="I502" s="33">
        <v>188</v>
      </c>
    </row>
    <row r="503" spans="1:9" x14ac:dyDescent="0.25">
      <c r="A503" s="241"/>
      <c r="B503" s="29"/>
      <c r="C503" s="32">
        <v>44156.25</v>
      </c>
      <c r="D503" s="33" t="s">
        <v>236</v>
      </c>
      <c r="E503" s="33">
        <v>0</v>
      </c>
      <c r="F503" s="33">
        <v>19.100000000000001</v>
      </c>
      <c r="G503" s="33">
        <v>81.2</v>
      </c>
      <c r="H503" s="33">
        <v>1.4</v>
      </c>
      <c r="I503" s="33">
        <v>171.6</v>
      </c>
    </row>
    <row r="504" spans="1:9" x14ac:dyDescent="0.25">
      <c r="A504" s="241"/>
      <c r="B504" s="29"/>
      <c r="C504" s="32">
        <v>44156.291666666672</v>
      </c>
      <c r="D504" s="33" t="s">
        <v>236</v>
      </c>
      <c r="E504" s="33">
        <v>0</v>
      </c>
      <c r="F504" s="33">
        <v>19.899999999999999</v>
      </c>
      <c r="G504" s="33">
        <v>78.900000000000006</v>
      </c>
      <c r="H504" s="33">
        <v>1.2</v>
      </c>
      <c r="I504" s="33">
        <v>174.2</v>
      </c>
    </row>
    <row r="505" spans="1:9" x14ac:dyDescent="0.25">
      <c r="A505" s="241"/>
      <c r="B505" s="29"/>
      <c r="C505" s="32">
        <v>44156.333333333328</v>
      </c>
      <c r="D505" s="33" t="s">
        <v>236</v>
      </c>
      <c r="E505" s="33">
        <v>0</v>
      </c>
      <c r="F505" s="33">
        <v>20.8</v>
      </c>
      <c r="G505" s="33">
        <v>75.099999999999994</v>
      </c>
      <c r="H505" s="33">
        <v>1.4</v>
      </c>
      <c r="I505" s="33">
        <v>173.6</v>
      </c>
    </row>
    <row r="506" spans="1:9" x14ac:dyDescent="0.25">
      <c r="A506" s="241"/>
      <c r="B506" s="29"/>
      <c r="C506" s="32">
        <v>44156.375</v>
      </c>
      <c r="D506" s="33" t="s">
        <v>236</v>
      </c>
      <c r="E506" s="33">
        <v>0</v>
      </c>
      <c r="F506" s="33">
        <v>22.3</v>
      </c>
      <c r="G506" s="33">
        <v>69.599999999999994</v>
      </c>
      <c r="H506" s="33">
        <v>1.5</v>
      </c>
      <c r="I506" s="33">
        <v>188.6</v>
      </c>
    </row>
    <row r="507" spans="1:9" x14ac:dyDescent="0.25">
      <c r="A507" s="241"/>
      <c r="B507" s="29"/>
      <c r="C507" s="32">
        <v>44156.416666666672</v>
      </c>
      <c r="D507" s="33" t="s">
        <v>236</v>
      </c>
      <c r="E507" s="33">
        <v>0</v>
      </c>
      <c r="F507" s="33">
        <v>23.9</v>
      </c>
      <c r="G507" s="33">
        <v>62.9</v>
      </c>
      <c r="H507" s="33">
        <v>1.9</v>
      </c>
      <c r="I507" s="33">
        <v>200.1</v>
      </c>
    </row>
    <row r="508" spans="1:9" x14ac:dyDescent="0.25">
      <c r="A508" s="241"/>
      <c r="B508" s="29"/>
      <c r="C508" s="32">
        <v>44156.458333333328</v>
      </c>
      <c r="D508" s="33" t="s">
        <v>236</v>
      </c>
      <c r="E508" s="33">
        <v>0</v>
      </c>
      <c r="F508" s="33">
        <v>25.6</v>
      </c>
      <c r="G508" s="33">
        <v>56.6</v>
      </c>
      <c r="H508" s="33">
        <v>2.2000000000000002</v>
      </c>
      <c r="I508" s="33">
        <v>217.2</v>
      </c>
    </row>
    <row r="509" spans="1:9" x14ac:dyDescent="0.25">
      <c r="A509" s="241"/>
      <c r="B509" s="29"/>
      <c r="C509" s="32">
        <v>44156.5</v>
      </c>
      <c r="D509" s="33" t="s">
        <v>236</v>
      </c>
      <c r="E509" s="33">
        <v>0</v>
      </c>
      <c r="F509" s="33">
        <v>24.7</v>
      </c>
      <c r="G509" s="33">
        <v>58.4</v>
      </c>
      <c r="H509" s="33">
        <v>3.1</v>
      </c>
      <c r="I509" s="33">
        <v>222</v>
      </c>
    </row>
    <row r="510" spans="1:9" x14ac:dyDescent="0.25">
      <c r="A510" s="241"/>
      <c r="B510" s="29"/>
      <c r="C510" s="32">
        <v>44156.541666666672</v>
      </c>
      <c r="D510" s="33" t="s">
        <v>236</v>
      </c>
      <c r="E510" s="33">
        <v>0</v>
      </c>
      <c r="F510" s="33">
        <v>23.5</v>
      </c>
      <c r="G510" s="33">
        <v>62.5</v>
      </c>
      <c r="H510" s="33">
        <v>3.2</v>
      </c>
      <c r="I510" s="33">
        <v>227.9</v>
      </c>
    </row>
    <row r="511" spans="1:9" x14ac:dyDescent="0.25">
      <c r="A511" s="241"/>
      <c r="B511" s="29"/>
      <c r="C511" s="32">
        <v>44156.583333333328</v>
      </c>
      <c r="D511" s="33" t="s">
        <v>236</v>
      </c>
      <c r="E511" s="33">
        <v>0</v>
      </c>
      <c r="F511" s="33">
        <v>22.8</v>
      </c>
      <c r="G511" s="33">
        <v>64.7</v>
      </c>
      <c r="H511" s="33">
        <v>2.8</v>
      </c>
      <c r="I511" s="33">
        <v>226.3</v>
      </c>
    </row>
    <row r="512" spans="1:9" x14ac:dyDescent="0.25">
      <c r="A512" s="241"/>
      <c r="B512" s="29"/>
      <c r="C512" s="32">
        <v>44156.625</v>
      </c>
      <c r="D512" s="33" t="s">
        <v>236</v>
      </c>
      <c r="E512" s="33">
        <v>0</v>
      </c>
      <c r="F512" s="33">
        <v>21.9</v>
      </c>
      <c r="G512" s="33">
        <v>66.2</v>
      </c>
      <c r="H512" s="33">
        <v>3</v>
      </c>
      <c r="I512" s="33">
        <v>216.4</v>
      </c>
    </row>
    <row r="513" spans="1:9" x14ac:dyDescent="0.25">
      <c r="A513" s="241"/>
      <c r="B513" s="29"/>
      <c r="C513" s="32">
        <v>44156.666666666672</v>
      </c>
      <c r="D513" s="33" t="s">
        <v>236</v>
      </c>
      <c r="E513" s="33">
        <v>0</v>
      </c>
      <c r="F513" s="33">
        <v>21.1</v>
      </c>
      <c r="G513" s="33">
        <v>68.8</v>
      </c>
      <c r="H513" s="33">
        <v>3.3</v>
      </c>
      <c r="I513" s="33">
        <v>212.6</v>
      </c>
    </row>
    <row r="514" spans="1:9" x14ac:dyDescent="0.25">
      <c r="A514" s="241"/>
      <c r="B514" s="29"/>
      <c r="C514" s="32">
        <v>44156.708333333328</v>
      </c>
      <c r="D514" s="33" t="s">
        <v>236</v>
      </c>
      <c r="E514" s="33">
        <v>0</v>
      </c>
      <c r="F514" s="33">
        <v>20.5</v>
      </c>
      <c r="G514" s="33">
        <v>71.400000000000006</v>
      </c>
      <c r="H514" s="33">
        <v>2.4</v>
      </c>
      <c r="I514" s="33">
        <v>213.5</v>
      </c>
    </row>
    <row r="515" spans="1:9" x14ac:dyDescent="0.25">
      <c r="A515" s="241"/>
      <c r="B515" s="29"/>
      <c r="C515" s="32">
        <v>44156.75</v>
      </c>
      <c r="D515" s="33" t="s">
        <v>236</v>
      </c>
      <c r="E515" s="33">
        <v>0</v>
      </c>
      <c r="F515" s="33">
        <v>19.600000000000001</v>
      </c>
      <c r="G515" s="33">
        <v>75.099999999999994</v>
      </c>
      <c r="H515" s="33">
        <v>1.3</v>
      </c>
      <c r="I515" s="33">
        <v>192.1</v>
      </c>
    </row>
    <row r="516" spans="1:9" x14ac:dyDescent="0.25">
      <c r="A516" s="241"/>
      <c r="B516" s="29"/>
      <c r="C516" s="32">
        <v>44156.791666666672</v>
      </c>
      <c r="D516" s="33" t="s">
        <v>236</v>
      </c>
      <c r="E516" s="33">
        <v>0</v>
      </c>
      <c r="F516" s="33">
        <v>18.8</v>
      </c>
      <c r="G516" s="33">
        <v>79.5</v>
      </c>
      <c r="H516" s="33">
        <v>1.1000000000000001</v>
      </c>
      <c r="I516" s="33">
        <v>210.6</v>
      </c>
    </row>
    <row r="517" spans="1:9" x14ac:dyDescent="0.25">
      <c r="A517" s="241"/>
      <c r="B517" s="29"/>
      <c r="C517" s="32">
        <v>44156.833333333328</v>
      </c>
      <c r="D517" s="33" t="s">
        <v>236</v>
      </c>
      <c r="E517" s="33">
        <v>0</v>
      </c>
      <c r="F517" s="33">
        <v>18.399999999999999</v>
      </c>
      <c r="G517" s="33">
        <v>82.6</v>
      </c>
      <c r="H517" s="33">
        <v>1.1000000000000001</v>
      </c>
      <c r="I517" s="33">
        <v>198.8</v>
      </c>
    </row>
    <row r="518" spans="1:9" x14ac:dyDescent="0.25">
      <c r="A518" s="241"/>
      <c r="B518" s="29"/>
      <c r="C518" s="32">
        <v>44156.875</v>
      </c>
      <c r="D518" s="33" t="s">
        <v>236</v>
      </c>
      <c r="E518" s="33">
        <v>0</v>
      </c>
      <c r="F518" s="33">
        <v>18.2</v>
      </c>
      <c r="G518" s="33">
        <v>84</v>
      </c>
      <c r="H518" s="33">
        <v>0.9</v>
      </c>
      <c r="I518" s="33">
        <v>208.7</v>
      </c>
    </row>
    <row r="519" spans="1:9" x14ac:dyDescent="0.25">
      <c r="A519" s="241"/>
      <c r="B519" s="29"/>
      <c r="C519" s="32">
        <v>44156.916666666672</v>
      </c>
      <c r="D519" s="33" t="s">
        <v>236</v>
      </c>
      <c r="E519" s="33">
        <v>0</v>
      </c>
      <c r="F519" s="33">
        <v>18</v>
      </c>
      <c r="G519" s="33">
        <v>83.9</v>
      </c>
      <c r="H519" s="33">
        <v>0.8</v>
      </c>
      <c r="I519" s="33">
        <v>222.6</v>
      </c>
    </row>
    <row r="520" spans="1:9" x14ac:dyDescent="0.25">
      <c r="A520" s="241"/>
      <c r="B520" s="29"/>
      <c r="C520" s="32">
        <v>44156.958333333328</v>
      </c>
      <c r="D520" s="33" t="s">
        <v>236</v>
      </c>
      <c r="E520" s="33">
        <v>0</v>
      </c>
      <c r="F520" s="33">
        <v>18.3</v>
      </c>
      <c r="G520" s="33">
        <v>81.3</v>
      </c>
      <c r="H520" s="33">
        <v>1</v>
      </c>
      <c r="I520" s="33">
        <v>183.7</v>
      </c>
    </row>
    <row r="521" spans="1:9" x14ac:dyDescent="0.25">
      <c r="A521" s="241">
        <v>22</v>
      </c>
      <c r="B521" s="29"/>
      <c r="C521" s="32">
        <v>44157</v>
      </c>
      <c r="D521" s="33" t="s">
        <v>236</v>
      </c>
      <c r="E521" s="33">
        <v>0</v>
      </c>
      <c r="F521" s="33">
        <v>18.7</v>
      </c>
      <c r="G521" s="33">
        <v>79.5</v>
      </c>
      <c r="H521" s="33">
        <v>1.2</v>
      </c>
      <c r="I521" s="33">
        <v>172.2</v>
      </c>
    </row>
    <row r="522" spans="1:9" x14ac:dyDescent="0.25">
      <c r="A522" s="241"/>
      <c r="B522" s="29"/>
      <c r="C522" s="32">
        <v>44157.041666666672</v>
      </c>
      <c r="D522" s="33" t="s">
        <v>236</v>
      </c>
      <c r="E522" s="33">
        <v>0</v>
      </c>
      <c r="F522" s="33">
        <v>18.5</v>
      </c>
      <c r="G522" s="33">
        <v>80.2</v>
      </c>
      <c r="H522" s="33">
        <v>1.4</v>
      </c>
      <c r="I522" s="33">
        <v>160.30000000000001</v>
      </c>
    </row>
    <row r="523" spans="1:9" x14ac:dyDescent="0.25">
      <c r="A523" s="241"/>
      <c r="B523" s="29"/>
      <c r="C523" s="32">
        <v>44157.083333333328</v>
      </c>
      <c r="D523" s="33" t="s">
        <v>236</v>
      </c>
      <c r="E523" s="33">
        <v>0</v>
      </c>
      <c r="F523" s="33">
        <v>18.2</v>
      </c>
      <c r="G523" s="33">
        <v>81.2</v>
      </c>
      <c r="H523" s="33">
        <v>1.5</v>
      </c>
      <c r="I523" s="33">
        <v>153</v>
      </c>
    </row>
    <row r="524" spans="1:9" x14ac:dyDescent="0.25">
      <c r="A524" s="241"/>
      <c r="B524" s="29"/>
      <c r="C524" s="32">
        <v>44157.125</v>
      </c>
      <c r="D524" s="33" t="s">
        <v>236</v>
      </c>
      <c r="E524" s="33">
        <v>0</v>
      </c>
      <c r="F524" s="33">
        <v>18.100000000000001</v>
      </c>
      <c r="G524" s="33">
        <v>82</v>
      </c>
      <c r="H524" s="33">
        <v>1.9</v>
      </c>
      <c r="I524" s="33">
        <v>147.1</v>
      </c>
    </row>
    <row r="525" spans="1:9" x14ac:dyDescent="0.25">
      <c r="A525" s="241"/>
      <c r="B525" s="29"/>
      <c r="C525" s="32">
        <v>44157.166666666672</v>
      </c>
      <c r="D525" s="33" t="s">
        <v>236</v>
      </c>
      <c r="E525" s="33">
        <v>0</v>
      </c>
      <c r="F525" s="33">
        <v>18</v>
      </c>
      <c r="G525" s="33">
        <v>82.9</v>
      </c>
      <c r="H525" s="33">
        <v>2.2999999999999998</v>
      </c>
      <c r="I525" s="33">
        <v>157.30000000000001</v>
      </c>
    </row>
    <row r="526" spans="1:9" x14ac:dyDescent="0.25">
      <c r="A526" s="241"/>
      <c r="B526" s="29"/>
      <c r="C526" s="32">
        <v>44157.208333333328</v>
      </c>
      <c r="D526" s="33" t="s">
        <v>236</v>
      </c>
      <c r="E526" s="33">
        <v>0</v>
      </c>
      <c r="F526" s="33">
        <v>17.899999999999999</v>
      </c>
      <c r="G526" s="33">
        <v>83.1</v>
      </c>
      <c r="H526" s="33">
        <v>2</v>
      </c>
      <c r="I526" s="33">
        <v>157.69999999999999</v>
      </c>
    </row>
    <row r="527" spans="1:9" x14ac:dyDescent="0.25">
      <c r="A527" s="241"/>
      <c r="B527" s="29"/>
      <c r="C527" s="32">
        <v>44157.25</v>
      </c>
      <c r="D527" s="33" t="s">
        <v>236</v>
      </c>
      <c r="E527" s="33">
        <v>0</v>
      </c>
      <c r="F527" s="33">
        <v>18</v>
      </c>
      <c r="G527" s="33">
        <v>83</v>
      </c>
      <c r="H527" s="33">
        <v>2</v>
      </c>
      <c r="I527" s="33">
        <v>159.80000000000001</v>
      </c>
    </row>
    <row r="528" spans="1:9" x14ac:dyDescent="0.25">
      <c r="A528" s="241"/>
      <c r="B528" s="29"/>
      <c r="C528" s="32">
        <v>44157.291666666672</v>
      </c>
      <c r="D528" s="33" t="s">
        <v>236</v>
      </c>
      <c r="E528" s="33">
        <v>0</v>
      </c>
      <c r="F528" s="33">
        <v>18.899999999999999</v>
      </c>
      <c r="G528" s="33">
        <v>80.2</v>
      </c>
      <c r="H528" s="33">
        <v>2.2000000000000002</v>
      </c>
      <c r="I528" s="33">
        <v>166.1</v>
      </c>
    </row>
    <row r="529" spans="1:9" x14ac:dyDescent="0.25">
      <c r="A529" s="241"/>
      <c r="B529" s="29"/>
      <c r="C529" s="32">
        <v>44157.333333333328</v>
      </c>
      <c r="D529" s="33" t="s">
        <v>236</v>
      </c>
      <c r="E529" s="33">
        <v>0</v>
      </c>
      <c r="F529" s="33">
        <v>20.8</v>
      </c>
      <c r="G529" s="33">
        <v>73.3</v>
      </c>
      <c r="H529" s="33">
        <v>1.8</v>
      </c>
      <c r="I529" s="33">
        <v>150.19999999999999</v>
      </c>
    </row>
    <row r="530" spans="1:9" x14ac:dyDescent="0.25">
      <c r="A530" s="241"/>
      <c r="B530" s="29"/>
      <c r="C530" s="32">
        <v>44157.375</v>
      </c>
      <c r="D530" s="33" t="s">
        <v>236</v>
      </c>
      <c r="E530" s="33">
        <v>0</v>
      </c>
      <c r="F530" s="33">
        <v>23.2</v>
      </c>
      <c r="G530" s="33">
        <v>64.900000000000006</v>
      </c>
      <c r="H530" s="33">
        <v>1.2</v>
      </c>
      <c r="I530" s="33">
        <v>165.5</v>
      </c>
    </row>
    <row r="531" spans="1:9" x14ac:dyDescent="0.25">
      <c r="A531" s="241"/>
      <c r="B531" s="29"/>
      <c r="C531" s="32">
        <v>44157.416666666672</v>
      </c>
      <c r="D531" s="33" t="s">
        <v>236</v>
      </c>
      <c r="E531" s="33">
        <v>0</v>
      </c>
      <c r="F531" s="33">
        <v>24.8</v>
      </c>
      <c r="G531" s="33">
        <v>59.6</v>
      </c>
      <c r="H531" s="33">
        <v>1.5</v>
      </c>
      <c r="I531" s="33">
        <v>197.3</v>
      </c>
    </row>
    <row r="532" spans="1:9" x14ac:dyDescent="0.25">
      <c r="A532" s="241"/>
      <c r="B532" s="29"/>
      <c r="C532" s="32">
        <v>44157.458333333328</v>
      </c>
      <c r="D532" s="33" t="s">
        <v>236</v>
      </c>
      <c r="E532" s="33">
        <v>0</v>
      </c>
      <c r="F532" s="33">
        <v>24.5</v>
      </c>
      <c r="G532" s="33">
        <v>60.4</v>
      </c>
      <c r="H532" s="33">
        <v>2.6</v>
      </c>
      <c r="I532" s="33">
        <v>248.8</v>
      </c>
    </row>
    <row r="533" spans="1:9" x14ac:dyDescent="0.25">
      <c r="A533" s="241"/>
      <c r="B533" s="29"/>
      <c r="C533" s="32">
        <v>44157.5</v>
      </c>
      <c r="D533" s="33" t="s">
        <v>236</v>
      </c>
      <c r="E533" s="33">
        <v>0</v>
      </c>
      <c r="F533" s="33">
        <v>23.7</v>
      </c>
      <c r="G533" s="33">
        <v>62.5</v>
      </c>
      <c r="H533" s="33">
        <v>2.8</v>
      </c>
      <c r="I533" s="33">
        <v>246.4</v>
      </c>
    </row>
    <row r="534" spans="1:9" x14ac:dyDescent="0.25">
      <c r="A534" s="241"/>
      <c r="B534" s="29"/>
      <c r="C534" s="32">
        <v>44157.541666666672</v>
      </c>
      <c r="D534" s="33" t="s">
        <v>236</v>
      </c>
      <c r="E534" s="33">
        <v>0</v>
      </c>
      <c r="F534" s="33">
        <v>22.8</v>
      </c>
      <c r="G534" s="33">
        <v>65.400000000000006</v>
      </c>
      <c r="H534" s="33">
        <v>2.6</v>
      </c>
      <c r="I534" s="33">
        <v>239.5</v>
      </c>
    </row>
    <row r="535" spans="1:9" x14ac:dyDescent="0.25">
      <c r="A535" s="241"/>
      <c r="B535" s="29"/>
      <c r="C535" s="32">
        <v>44157.583333333328</v>
      </c>
      <c r="D535" s="33" t="s">
        <v>236</v>
      </c>
      <c r="E535" s="33">
        <v>0</v>
      </c>
      <c r="F535" s="33">
        <v>21.9</v>
      </c>
      <c r="G535" s="33">
        <v>68.8</v>
      </c>
      <c r="H535" s="33">
        <v>2.6</v>
      </c>
      <c r="I535" s="33">
        <v>244.1</v>
      </c>
    </row>
    <row r="536" spans="1:9" x14ac:dyDescent="0.25">
      <c r="A536" s="241"/>
      <c r="B536" s="29"/>
      <c r="C536" s="32">
        <v>44157.625</v>
      </c>
      <c r="D536" s="33" t="s">
        <v>236</v>
      </c>
      <c r="E536" s="33">
        <v>0</v>
      </c>
      <c r="F536" s="33">
        <v>21.9</v>
      </c>
      <c r="G536" s="33">
        <v>68</v>
      </c>
      <c r="H536" s="33">
        <v>2.7</v>
      </c>
      <c r="I536" s="33">
        <v>222</v>
      </c>
    </row>
    <row r="537" spans="1:9" x14ac:dyDescent="0.25">
      <c r="A537" s="241"/>
      <c r="B537" s="29"/>
      <c r="C537" s="32">
        <v>44157.666666666672</v>
      </c>
      <c r="D537" s="33" t="s">
        <v>236</v>
      </c>
      <c r="E537" s="33">
        <v>0</v>
      </c>
      <c r="F537" s="33">
        <v>21.4</v>
      </c>
      <c r="G537" s="33">
        <v>68.2</v>
      </c>
      <c r="H537" s="33">
        <v>2.2999999999999998</v>
      </c>
      <c r="I537" s="33">
        <v>215.6</v>
      </c>
    </row>
    <row r="538" spans="1:9" x14ac:dyDescent="0.25">
      <c r="A538" s="241"/>
      <c r="B538" s="29"/>
      <c r="C538" s="32">
        <v>44157.708333333328</v>
      </c>
      <c r="D538" s="33" t="s">
        <v>236</v>
      </c>
      <c r="E538" s="33">
        <v>0</v>
      </c>
      <c r="F538" s="33">
        <v>20.5</v>
      </c>
      <c r="G538" s="33">
        <v>71.8</v>
      </c>
      <c r="H538" s="33">
        <v>2.4</v>
      </c>
      <c r="I538" s="33">
        <v>216.8</v>
      </c>
    </row>
    <row r="539" spans="1:9" x14ac:dyDescent="0.25">
      <c r="A539" s="241"/>
      <c r="B539" s="29"/>
      <c r="C539" s="32">
        <v>44157.75</v>
      </c>
      <c r="D539" s="33" t="s">
        <v>236</v>
      </c>
      <c r="E539" s="33">
        <v>0</v>
      </c>
      <c r="F539" s="33">
        <v>19.5</v>
      </c>
      <c r="G539" s="33">
        <v>75.7</v>
      </c>
      <c r="H539" s="33">
        <v>1.4</v>
      </c>
      <c r="I539" s="33">
        <v>214.5</v>
      </c>
    </row>
    <row r="540" spans="1:9" x14ac:dyDescent="0.25">
      <c r="A540" s="241"/>
      <c r="B540" s="29"/>
      <c r="C540" s="32">
        <v>44157.791666666672</v>
      </c>
      <c r="D540" s="33" t="s">
        <v>236</v>
      </c>
      <c r="E540" s="33">
        <v>0</v>
      </c>
      <c r="F540" s="33">
        <v>19</v>
      </c>
      <c r="G540" s="33">
        <v>78.400000000000006</v>
      </c>
      <c r="H540" s="33">
        <v>1.3</v>
      </c>
      <c r="I540" s="33">
        <v>218</v>
      </c>
    </row>
    <row r="541" spans="1:9" x14ac:dyDescent="0.25">
      <c r="A541" s="241"/>
      <c r="B541" s="29"/>
      <c r="C541" s="32">
        <v>44157.833333333328</v>
      </c>
      <c r="D541" s="33" t="s">
        <v>236</v>
      </c>
      <c r="E541" s="33">
        <v>0</v>
      </c>
      <c r="F541" s="33">
        <v>18.899999999999999</v>
      </c>
      <c r="G541" s="33">
        <v>80</v>
      </c>
      <c r="H541" s="33">
        <v>1.6</v>
      </c>
      <c r="I541" s="33">
        <v>216.1</v>
      </c>
    </row>
    <row r="542" spans="1:9" x14ac:dyDescent="0.25">
      <c r="A542" s="241"/>
      <c r="B542" s="29"/>
      <c r="C542" s="32">
        <v>44157.875</v>
      </c>
      <c r="D542" s="33" t="s">
        <v>236</v>
      </c>
      <c r="E542" s="33">
        <v>0</v>
      </c>
      <c r="F542" s="33">
        <v>18.7</v>
      </c>
      <c r="G542" s="33">
        <v>81.900000000000006</v>
      </c>
      <c r="H542" s="33">
        <v>1.7</v>
      </c>
      <c r="I542" s="33">
        <v>221.5</v>
      </c>
    </row>
    <row r="543" spans="1:9" x14ac:dyDescent="0.25">
      <c r="A543" s="241"/>
      <c r="B543" s="29"/>
      <c r="C543" s="32">
        <v>44157.916666666672</v>
      </c>
      <c r="D543" s="33" t="s">
        <v>236</v>
      </c>
      <c r="E543" s="33">
        <v>0</v>
      </c>
      <c r="F543" s="33">
        <v>18.7</v>
      </c>
      <c r="G543" s="33">
        <v>81.599999999999994</v>
      </c>
      <c r="H543" s="33">
        <v>1.3</v>
      </c>
      <c r="I543" s="33">
        <v>208.8</v>
      </c>
    </row>
    <row r="544" spans="1:9" x14ac:dyDescent="0.25">
      <c r="A544" s="241"/>
      <c r="B544" s="29"/>
      <c r="C544" s="32">
        <v>44157.958333333328</v>
      </c>
      <c r="D544" s="33" t="s">
        <v>236</v>
      </c>
      <c r="E544" s="33">
        <v>0</v>
      </c>
      <c r="F544" s="33">
        <v>18.5</v>
      </c>
      <c r="G544" s="33">
        <v>81.8</v>
      </c>
      <c r="H544" s="33">
        <v>0.9</v>
      </c>
      <c r="I544" s="33">
        <v>194.9</v>
      </c>
    </row>
    <row r="545" spans="1:9" x14ac:dyDescent="0.25">
      <c r="A545" s="241">
        <v>23</v>
      </c>
      <c r="B545" s="29"/>
      <c r="C545" s="32">
        <v>44158</v>
      </c>
      <c r="D545" s="33" t="s">
        <v>236</v>
      </c>
      <c r="E545" s="33">
        <v>0</v>
      </c>
      <c r="F545" s="33">
        <v>18.7</v>
      </c>
      <c r="G545" s="33">
        <v>79.8</v>
      </c>
      <c r="H545" s="33">
        <v>0.9</v>
      </c>
      <c r="I545" s="33">
        <v>189.7</v>
      </c>
    </row>
    <row r="546" spans="1:9" x14ac:dyDescent="0.25">
      <c r="A546" s="241"/>
      <c r="B546" s="29"/>
      <c r="C546" s="32">
        <v>44158.041666666672</v>
      </c>
      <c r="D546" s="33" t="s">
        <v>236</v>
      </c>
      <c r="E546" s="33">
        <v>0</v>
      </c>
      <c r="F546" s="33">
        <v>19.2</v>
      </c>
      <c r="G546" s="33">
        <v>76.900000000000006</v>
      </c>
      <c r="H546" s="33">
        <v>0.9</v>
      </c>
      <c r="I546" s="33">
        <v>176.7</v>
      </c>
    </row>
    <row r="547" spans="1:9" x14ac:dyDescent="0.25">
      <c r="A547" s="241"/>
      <c r="B547" s="29"/>
      <c r="C547" s="32">
        <v>44158.083333333328</v>
      </c>
      <c r="D547" s="33" t="s">
        <v>236</v>
      </c>
      <c r="E547" s="33">
        <v>0</v>
      </c>
      <c r="F547" s="33">
        <v>19.399999999999999</v>
      </c>
      <c r="G547" s="33">
        <v>75.900000000000006</v>
      </c>
      <c r="H547" s="33">
        <v>0.9</v>
      </c>
      <c r="I547" s="33">
        <v>188.1</v>
      </c>
    </row>
    <row r="548" spans="1:9" x14ac:dyDescent="0.25">
      <c r="A548" s="241"/>
      <c r="B548" s="29"/>
      <c r="C548" s="32">
        <v>44158.125</v>
      </c>
      <c r="D548" s="33" t="s">
        <v>236</v>
      </c>
      <c r="E548" s="33">
        <v>0</v>
      </c>
      <c r="F548" s="33">
        <v>19.600000000000001</v>
      </c>
      <c r="G548" s="33">
        <v>74.8</v>
      </c>
      <c r="H548" s="33">
        <v>1.8</v>
      </c>
      <c r="I548" s="33">
        <v>165.6</v>
      </c>
    </row>
    <row r="549" spans="1:9" x14ac:dyDescent="0.25">
      <c r="A549" s="241"/>
      <c r="B549" s="29"/>
      <c r="C549" s="32">
        <v>44158.166666666672</v>
      </c>
      <c r="D549" s="33" t="s">
        <v>236</v>
      </c>
      <c r="E549" s="33">
        <v>0</v>
      </c>
      <c r="F549" s="33">
        <v>19.5</v>
      </c>
      <c r="G549" s="33">
        <v>75.3</v>
      </c>
      <c r="H549" s="33">
        <v>2</v>
      </c>
      <c r="I549" s="33">
        <v>164.2</v>
      </c>
    </row>
    <row r="550" spans="1:9" x14ac:dyDescent="0.25">
      <c r="A550" s="241"/>
      <c r="B550" s="29"/>
      <c r="C550" s="32">
        <v>44158.208333333328</v>
      </c>
      <c r="D550" s="33" t="s">
        <v>236</v>
      </c>
      <c r="E550" s="33">
        <v>0</v>
      </c>
      <c r="F550" s="33">
        <v>19.2</v>
      </c>
      <c r="G550" s="33">
        <v>75.900000000000006</v>
      </c>
      <c r="H550" s="33">
        <v>1.9</v>
      </c>
      <c r="I550" s="33">
        <v>157.19999999999999</v>
      </c>
    </row>
    <row r="551" spans="1:9" x14ac:dyDescent="0.25">
      <c r="A551" s="241"/>
      <c r="B551" s="29"/>
      <c r="C551" s="32">
        <v>44158.25</v>
      </c>
      <c r="D551" s="33" t="s">
        <v>236</v>
      </c>
      <c r="E551" s="33">
        <v>0</v>
      </c>
      <c r="F551" s="33">
        <v>19</v>
      </c>
      <c r="G551" s="33">
        <v>77.900000000000006</v>
      </c>
      <c r="H551" s="33">
        <v>2.5</v>
      </c>
      <c r="I551" s="33">
        <v>159.4</v>
      </c>
    </row>
    <row r="552" spans="1:9" x14ac:dyDescent="0.25">
      <c r="A552" s="241"/>
      <c r="B552" s="29"/>
      <c r="C552" s="32">
        <v>44158.291666666672</v>
      </c>
      <c r="D552" s="33" t="s">
        <v>236</v>
      </c>
      <c r="E552" s="33">
        <v>0</v>
      </c>
      <c r="F552" s="33">
        <v>19.8</v>
      </c>
      <c r="G552" s="33">
        <v>75.7</v>
      </c>
      <c r="H552" s="33">
        <v>2.2000000000000002</v>
      </c>
      <c r="I552" s="33">
        <v>148.6</v>
      </c>
    </row>
    <row r="553" spans="1:9" x14ac:dyDescent="0.25">
      <c r="A553" s="241"/>
      <c r="B553" s="29"/>
      <c r="C553" s="32">
        <v>44158.333333333328</v>
      </c>
      <c r="D553" s="33" t="s">
        <v>236</v>
      </c>
      <c r="E553" s="33">
        <v>0</v>
      </c>
      <c r="F553" s="33">
        <v>21.1</v>
      </c>
      <c r="G553" s="33">
        <v>69.3</v>
      </c>
      <c r="H553" s="33">
        <v>2</v>
      </c>
      <c r="I553" s="33">
        <v>157.80000000000001</v>
      </c>
    </row>
    <row r="554" spans="1:9" x14ac:dyDescent="0.25">
      <c r="A554" s="241"/>
      <c r="B554" s="29"/>
      <c r="C554" s="32">
        <v>44158.375</v>
      </c>
      <c r="D554" s="33" t="s">
        <v>236</v>
      </c>
      <c r="E554" s="33">
        <v>0</v>
      </c>
      <c r="F554" s="33">
        <v>22.9</v>
      </c>
      <c r="G554" s="33">
        <v>63.1</v>
      </c>
      <c r="H554" s="33">
        <v>1.4</v>
      </c>
      <c r="I554" s="33">
        <v>168.1</v>
      </c>
    </row>
    <row r="555" spans="1:9" x14ac:dyDescent="0.25">
      <c r="A555" s="241"/>
      <c r="B555" s="29"/>
      <c r="C555" s="32">
        <v>44158.416666666672</v>
      </c>
      <c r="D555" s="33" t="s">
        <v>236</v>
      </c>
      <c r="E555" s="33">
        <v>0</v>
      </c>
      <c r="F555" s="33">
        <v>24.4</v>
      </c>
      <c r="G555" s="33">
        <v>58.9</v>
      </c>
      <c r="H555" s="33">
        <v>2.1</v>
      </c>
      <c r="I555" s="33">
        <v>223.4</v>
      </c>
    </row>
    <row r="556" spans="1:9" x14ac:dyDescent="0.25">
      <c r="A556" s="241"/>
      <c r="B556" s="29"/>
      <c r="C556" s="32">
        <v>44158.458333333328</v>
      </c>
      <c r="D556" s="33" t="s">
        <v>236</v>
      </c>
      <c r="E556" s="33">
        <v>0</v>
      </c>
      <c r="F556" s="33">
        <v>24.1</v>
      </c>
      <c r="G556" s="33">
        <v>59.9</v>
      </c>
      <c r="H556" s="33">
        <v>2.5</v>
      </c>
      <c r="I556" s="33">
        <v>226.4</v>
      </c>
    </row>
    <row r="557" spans="1:9" x14ac:dyDescent="0.25">
      <c r="A557" s="241"/>
      <c r="B557" s="29"/>
      <c r="C557" s="32">
        <v>44158.5</v>
      </c>
      <c r="D557" s="33" t="s">
        <v>236</v>
      </c>
      <c r="E557" s="33">
        <v>0</v>
      </c>
      <c r="F557" s="33">
        <v>24.2</v>
      </c>
      <c r="G557" s="33">
        <v>60.6</v>
      </c>
      <c r="H557" s="33">
        <v>2.7</v>
      </c>
      <c r="I557" s="33">
        <v>248.5</v>
      </c>
    </row>
    <row r="558" spans="1:9" x14ac:dyDescent="0.25">
      <c r="A558" s="241"/>
      <c r="B558" s="29"/>
      <c r="C558" s="32">
        <v>44158.541666666672</v>
      </c>
      <c r="D558" s="33" t="s">
        <v>236</v>
      </c>
      <c r="E558" s="33">
        <v>0</v>
      </c>
      <c r="F558" s="33">
        <v>22.1</v>
      </c>
      <c r="G558" s="33">
        <v>68.400000000000006</v>
      </c>
      <c r="H558" s="33">
        <v>3.2</v>
      </c>
      <c r="I558" s="33">
        <v>249</v>
      </c>
    </row>
    <row r="559" spans="1:9" x14ac:dyDescent="0.25">
      <c r="A559" s="241"/>
      <c r="B559" s="29"/>
      <c r="C559" s="32">
        <v>44158.583333333328</v>
      </c>
      <c r="D559" s="33" t="s">
        <v>236</v>
      </c>
      <c r="E559" s="33">
        <v>0</v>
      </c>
      <c r="F559" s="33">
        <v>21.4</v>
      </c>
      <c r="G559" s="33">
        <v>72.5</v>
      </c>
      <c r="H559" s="33">
        <v>3.1</v>
      </c>
      <c r="I559" s="33">
        <v>236</v>
      </c>
    </row>
    <row r="560" spans="1:9" x14ac:dyDescent="0.25">
      <c r="A560" s="241"/>
      <c r="B560" s="29"/>
      <c r="C560" s="32">
        <v>44158.625</v>
      </c>
      <c r="D560" s="33" t="s">
        <v>236</v>
      </c>
      <c r="E560" s="33">
        <v>0</v>
      </c>
      <c r="F560" s="33">
        <v>21.7</v>
      </c>
      <c r="G560" s="33">
        <v>71.8</v>
      </c>
      <c r="H560" s="33">
        <v>2.7</v>
      </c>
      <c r="I560" s="33">
        <v>236.6</v>
      </c>
    </row>
    <row r="561" spans="1:9" x14ac:dyDescent="0.25">
      <c r="A561" s="241"/>
      <c r="B561" s="29"/>
      <c r="C561" s="32">
        <v>44158.666666666672</v>
      </c>
      <c r="D561" s="33" t="s">
        <v>236</v>
      </c>
      <c r="E561" s="33">
        <v>0</v>
      </c>
      <c r="F561" s="33">
        <v>21</v>
      </c>
      <c r="G561" s="33">
        <v>74</v>
      </c>
      <c r="H561" s="33">
        <v>3</v>
      </c>
      <c r="I561" s="33">
        <v>220.6</v>
      </c>
    </row>
    <row r="562" spans="1:9" x14ac:dyDescent="0.25">
      <c r="A562" s="241"/>
      <c r="B562" s="29"/>
      <c r="C562" s="32">
        <v>44158.708333333328</v>
      </c>
      <c r="D562" s="33" t="s">
        <v>236</v>
      </c>
      <c r="E562" s="33">
        <v>0</v>
      </c>
      <c r="F562" s="33">
        <v>20.100000000000001</v>
      </c>
      <c r="G562" s="33">
        <v>78.3</v>
      </c>
      <c r="H562" s="33">
        <v>2.2999999999999998</v>
      </c>
      <c r="I562" s="33">
        <v>216.6</v>
      </c>
    </row>
    <row r="563" spans="1:9" x14ac:dyDescent="0.25">
      <c r="A563" s="241"/>
      <c r="B563" s="29"/>
      <c r="C563" s="32">
        <v>44158.75</v>
      </c>
      <c r="D563" s="33" t="s">
        <v>236</v>
      </c>
      <c r="E563" s="33">
        <v>0</v>
      </c>
      <c r="F563" s="33">
        <v>19.100000000000001</v>
      </c>
      <c r="G563" s="33">
        <v>83.3</v>
      </c>
      <c r="H563" s="33">
        <v>2.8</v>
      </c>
      <c r="I563" s="33">
        <v>213.8</v>
      </c>
    </row>
    <row r="564" spans="1:9" x14ac:dyDescent="0.25">
      <c r="A564" s="241"/>
      <c r="B564" s="29"/>
      <c r="C564" s="32">
        <v>44158.791666666672</v>
      </c>
      <c r="D564" s="33" t="s">
        <v>236</v>
      </c>
      <c r="E564" s="33">
        <v>0</v>
      </c>
      <c r="F564" s="33">
        <v>18.899999999999999</v>
      </c>
      <c r="G564" s="33">
        <v>84.5</v>
      </c>
      <c r="H564" s="33">
        <v>1</v>
      </c>
      <c r="I564" s="33">
        <v>212.7</v>
      </c>
    </row>
    <row r="565" spans="1:9" x14ac:dyDescent="0.25">
      <c r="A565" s="241"/>
      <c r="B565" s="29"/>
      <c r="C565" s="32">
        <v>44158.833333333328</v>
      </c>
      <c r="D565" s="33" t="s">
        <v>236</v>
      </c>
      <c r="E565" s="33">
        <v>0</v>
      </c>
      <c r="F565" s="33">
        <v>18.8</v>
      </c>
      <c r="G565" s="33">
        <v>85.5</v>
      </c>
      <c r="H565" s="33">
        <v>0.8</v>
      </c>
      <c r="I565" s="33">
        <v>195.6</v>
      </c>
    </row>
    <row r="566" spans="1:9" x14ac:dyDescent="0.25">
      <c r="A566" s="241"/>
      <c r="B566" s="29"/>
      <c r="C566" s="32">
        <v>44158.875</v>
      </c>
      <c r="D566" s="33" t="s">
        <v>236</v>
      </c>
      <c r="E566" s="33">
        <v>0</v>
      </c>
      <c r="F566" s="33">
        <v>18.399999999999999</v>
      </c>
      <c r="G566" s="33">
        <v>86.2</v>
      </c>
      <c r="H566" s="33">
        <v>0.8</v>
      </c>
      <c r="I566" s="33">
        <v>173</v>
      </c>
    </row>
    <row r="567" spans="1:9" x14ac:dyDescent="0.25">
      <c r="A567" s="241"/>
      <c r="B567" s="29"/>
      <c r="C567" s="32">
        <v>44158.916666666672</v>
      </c>
      <c r="D567" s="33" t="s">
        <v>235</v>
      </c>
      <c r="E567" s="33" t="s">
        <v>235</v>
      </c>
      <c r="F567" s="33" t="s">
        <v>235</v>
      </c>
      <c r="G567" s="33" t="s">
        <v>235</v>
      </c>
      <c r="H567" s="33" t="s">
        <v>235</v>
      </c>
      <c r="I567" s="33" t="s">
        <v>235</v>
      </c>
    </row>
    <row r="568" spans="1:9" x14ac:dyDescent="0.25">
      <c r="A568" s="241"/>
      <c r="B568" s="29"/>
      <c r="C568" s="32">
        <v>44158.958333333328</v>
      </c>
      <c r="D568" s="33" t="s">
        <v>235</v>
      </c>
      <c r="E568" s="33" t="s">
        <v>235</v>
      </c>
      <c r="F568" s="33" t="s">
        <v>235</v>
      </c>
      <c r="G568" s="33" t="s">
        <v>235</v>
      </c>
      <c r="H568" s="33" t="s">
        <v>235</v>
      </c>
      <c r="I568" s="33" t="s">
        <v>235</v>
      </c>
    </row>
    <row r="569" spans="1:9" x14ac:dyDescent="0.25">
      <c r="A569" s="241">
        <v>24</v>
      </c>
      <c r="B569" s="29"/>
      <c r="C569" s="32">
        <v>44159</v>
      </c>
      <c r="D569" s="33" t="s">
        <v>235</v>
      </c>
      <c r="E569" s="33" t="s">
        <v>235</v>
      </c>
      <c r="F569" s="33" t="s">
        <v>235</v>
      </c>
      <c r="G569" s="33" t="s">
        <v>235</v>
      </c>
      <c r="H569" s="33" t="s">
        <v>235</v>
      </c>
      <c r="I569" s="33" t="s">
        <v>235</v>
      </c>
    </row>
    <row r="570" spans="1:9" x14ac:dyDescent="0.25">
      <c r="A570" s="241"/>
      <c r="B570" s="29"/>
      <c r="C570" s="32">
        <v>44159.041666666672</v>
      </c>
      <c r="D570" s="33" t="s">
        <v>235</v>
      </c>
      <c r="E570" s="33" t="s">
        <v>235</v>
      </c>
      <c r="F570" s="33" t="s">
        <v>235</v>
      </c>
      <c r="G570" s="33" t="s">
        <v>235</v>
      </c>
      <c r="H570" s="33" t="s">
        <v>235</v>
      </c>
      <c r="I570" s="33" t="s">
        <v>235</v>
      </c>
    </row>
    <row r="571" spans="1:9" x14ac:dyDescent="0.25">
      <c r="A571" s="241"/>
      <c r="B571" s="29"/>
      <c r="C571" s="32">
        <v>44159.083333333328</v>
      </c>
      <c r="D571" s="33" t="s">
        <v>235</v>
      </c>
      <c r="E571" s="33" t="s">
        <v>235</v>
      </c>
      <c r="F571" s="33" t="s">
        <v>235</v>
      </c>
      <c r="G571" s="33" t="s">
        <v>235</v>
      </c>
      <c r="H571" s="33" t="s">
        <v>235</v>
      </c>
      <c r="I571" s="33" t="s">
        <v>235</v>
      </c>
    </row>
    <row r="572" spans="1:9" x14ac:dyDescent="0.25">
      <c r="A572" s="241"/>
      <c r="B572" s="29"/>
      <c r="C572" s="32">
        <v>44159.125</v>
      </c>
      <c r="D572" s="33" t="s">
        <v>236</v>
      </c>
      <c r="E572" s="33">
        <v>0</v>
      </c>
      <c r="F572" s="33">
        <v>18.8</v>
      </c>
      <c r="G572" s="33">
        <v>79.599999999999994</v>
      </c>
      <c r="H572" s="33">
        <v>1.8</v>
      </c>
      <c r="I572" s="33">
        <v>157.80000000000001</v>
      </c>
    </row>
    <row r="573" spans="1:9" x14ac:dyDescent="0.25">
      <c r="A573" s="241"/>
      <c r="B573" s="29"/>
      <c r="C573" s="32">
        <v>44159.166666666672</v>
      </c>
      <c r="D573" s="33" t="s">
        <v>236</v>
      </c>
      <c r="E573" s="33">
        <v>0</v>
      </c>
      <c r="F573" s="33">
        <v>18.600000000000001</v>
      </c>
      <c r="G573" s="33">
        <v>80.8</v>
      </c>
      <c r="H573" s="33">
        <v>1.5</v>
      </c>
      <c r="I573" s="33">
        <v>152.19999999999999</v>
      </c>
    </row>
    <row r="574" spans="1:9" x14ac:dyDescent="0.25">
      <c r="A574" s="241"/>
      <c r="B574" s="29"/>
      <c r="C574" s="32">
        <v>44159.208333333328</v>
      </c>
      <c r="D574" s="33" t="s">
        <v>236</v>
      </c>
      <c r="E574" s="33">
        <v>0</v>
      </c>
      <c r="F574" s="33">
        <v>18.8</v>
      </c>
      <c r="G574" s="33">
        <v>79.900000000000006</v>
      </c>
      <c r="H574" s="33">
        <v>2.1</v>
      </c>
      <c r="I574" s="33">
        <v>155.9</v>
      </c>
    </row>
    <row r="575" spans="1:9" x14ac:dyDescent="0.25">
      <c r="A575" s="241"/>
      <c r="B575" s="29"/>
      <c r="C575" s="32">
        <v>44159.25</v>
      </c>
      <c r="D575" s="33" t="s">
        <v>236</v>
      </c>
      <c r="E575" s="33">
        <v>0</v>
      </c>
      <c r="F575" s="33">
        <v>18.899999999999999</v>
      </c>
      <c r="G575" s="33">
        <v>78.7</v>
      </c>
      <c r="H575" s="33">
        <v>2.1</v>
      </c>
      <c r="I575" s="33">
        <v>154.6</v>
      </c>
    </row>
    <row r="576" spans="1:9" x14ac:dyDescent="0.25">
      <c r="A576" s="241"/>
      <c r="B576" s="29"/>
      <c r="C576" s="32">
        <v>44159.291666666672</v>
      </c>
      <c r="D576" s="33" t="s">
        <v>236</v>
      </c>
      <c r="E576" s="33">
        <v>0</v>
      </c>
      <c r="F576" s="33">
        <v>19.7</v>
      </c>
      <c r="G576" s="33">
        <v>75.7</v>
      </c>
      <c r="H576" s="33">
        <v>2.1</v>
      </c>
      <c r="I576" s="33">
        <v>153.19999999999999</v>
      </c>
    </row>
    <row r="577" spans="1:9" x14ac:dyDescent="0.25">
      <c r="A577" s="241"/>
      <c r="B577" s="29"/>
      <c r="C577" s="32">
        <v>44159.333333333328</v>
      </c>
      <c r="D577" s="33" t="s">
        <v>236</v>
      </c>
      <c r="E577" s="33">
        <v>0</v>
      </c>
      <c r="F577" s="33">
        <v>20.9</v>
      </c>
      <c r="G577" s="33">
        <v>70.7</v>
      </c>
      <c r="H577" s="33">
        <v>1.7</v>
      </c>
      <c r="I577" s="33">
        <v>151.80000000000001</v>
      </c>
    </row>
    <row r="578" spans="1:9" x14ac:dyDescent="0.25">
      <c r="A578" s="241"/>
      <c r="B578" s="29"/>
      <c r="C578" s="32">
        <v>44159.375</v>
      </c>
      <c r="D578" s="33" t="s">
        <v>236</v>
      </c>
      <c r="E578" s="33">
        <v>0</v>
      </c>
      <c r="F578" s="33">
        <v>22.5</v>
      </c>
      <c r="G578" s="33">
        <v>65.099999999999994</v>
      </c>
      <c r="H578" s="33">
        <v>1.9</v>
      </c>
      <c r="I578" s="33">
        <v>145.9</v>
      </c>
    </row>
    <row r="579" spans="1:9" x14ac:dyDescent="0.25">
      <c r="A579" s="241"/>
      <c r="B579" s="29"/>
      <c r="C579" s="32">
        <v>44159.416666666672</v>
      </c>
      <c r="D579" s="34" t="s">
        <v>236</v>
      </c>
      <c r="E579" s="33">
        <v>0</v>
      </c>
      <c r="F579" s="33">
        <v>24.4</v>
      </c>
      <c r="G579" s="33">
        <v>58.5</v>
      </c>
      <c r="H579" s="33">
        <v>1.9</v>
      </c>
      <c r="I579" s="33">
        <v>200.6</v>
      </c>
    </row>
    <row r="580" spans="1:9" x14ac:dyDescent="0.25">
      <c r="A580" s="241"/>
      <c r="B580" s="29"/>
      <c r="C580" s="32">
        <v>44159.458333333328</v>
      </c>
      <c r="D580" s="33" t="s">
        <v>236</v>
      </c>
      <c r="E580" s="33">
        <v>0</v>
      </c>
      <c r="F580" s="33">
        <v>23.8</v>
      </c>
      <c r="G580" s="33">
        <v>61.9</v>
      </c>
      <c r="H580" s="33">
        <v>2.6</v>
      </c>
      <c r="I580" s="33">
        <v>228.8</v>
      </c>
    </row>
    <row r="581" spans="1:9" x14ac:dyDescent="0.25">
      <c r="A581" s="241"/>
      <c r="B581" s="29"/>
      <c r="C581" s="32">
        <v>44159.5</v>
      </c>
      <c r="D581" s="33" t="s">
        <v>236</v>
      </c>
      <c r="E581" s="33">
        <v>0</v>
      </c>
      <c r="F581" s="33">
        <v>23.4</v>
      </c>
      <c r="G581" s="33">
        <v>63.9</v>
      </c>
      <c r="H581" s="33">
        <v>3</v>
      </c>
      <c r="I581" s="33">
        <v>238</v>
      </c>
    </row>
    <row r="582" spans="1:9" x14ac:dyDescent="0.25">
      <c r="A582" s="241"/>
      <c r="B582" s="29"/>
      <c r="C582" s="32">
        <v>44159.541666666672</v>
      </c>
      <c r="D582" s="33" t="s">
        <v>236</v>
      </c>
      <c r="E582" s="33">
        <v>0</v>
      </c>
      <c r="F582" s="33">
        <v>22.9</v>
      </c>
      <c r="G582" s="33">
        <v>66.2</v>
      </c>
      <c r="H582" s="33">
        <v>3</v>
      </c>
      <c r="I582" s="33">
        <v>239.2</v>
      </c>
    </row>
    <row r="583" spans="1:9" x14ac:dyDescent="0.25">
      <c r="A583" s="241"/>
      <c r="B583" s="29"/>
      <c r="C583" s="32">
        <v>44159.583333333328</v>
      </c>
      <c r="D583" s="33" t="s">
        <v>236</v>
      </c>
      <c r="E583" s="33">
        <v>0</v>
      </c>
      <c r="F583" s="33">
        <v>22</v>
      </c>
      <c r="G583" s="33">
        <v>69.400000000000006</v>
      </c>
      <c r="H583" s="33">
        <v>3.3</v>
      </c>
      <c r="I583" s="33">
        <v>241.4</v>
      </c>
    </row>
    <row r="584" spans="1:9" x14ac:dyDescent="0.25">
      <c r="A584" s="241"/>
      <c r="B584" s="29"/>
      <c r="C584" s="32">
        <v>44159.625</v>
      </c>
      <c r="D584" s="33" t="s">
        <v>236</v>
      </c>
      <c r="E584" s="33">
        <v>0</v>
      </c>
      <c r="F584" s="33">
        <v>21.2</v>
      </c>
      <c r="G584" s="33">
        <v>73.8</v>
      </c>
      <c r="H584" s="33">
        <v>3.1</v>
      </c>
      <c r="I584" s="33">
        <v>241.8</v>
      </c>
    </row>
    <row r="585" spans="1:9" x14ac:dyDescent="0.25">
      <c r="A585" s="241"/>
      <c r="B585" s="29"/>
      <c r="C585" s="32">
        <v>44159.666666666672</v>
      </c>
      <c r="D585" s="33" t="s">
        <v>236</v>
      </c>
      <c r="E585" s="33">
        <v>0</v>
      </c>
      <c r="F585" s="33">
        <v>21.3</v>
      </c>
      <c r="G585" s="33">
        <v>72.900000000000006</v>
      </c>
      <c r="H585" s="33">
        <v>2.6</v>
      </c>
      <c r="I585" s="33">
        <v>219.5</v>
      </c>
    </row>
    <row r="586" spans="1:9" x14ac:dyDescent="0.25">
      <c r="A586" s="241"/>
      <c r="B586" s="29"/>
      <c r="C586" s="32">
        <v>44159.708333333328</v>
      </c>
      <c r="D586" s="33" t="s">
        <v>236</v>
      </c>
      <c r="E586" s="33">
        <v>0</v>
      </c>
      <c r="F586" s="33">
        <v>20.6</v>
      </c>
      <c r="G586" s="33">
        <v>74.3</v>
      </c>
      <c r="H586" s="33">
        <v>2.2000000000000002</v>
      </c>
      <c r="I586" s="33">
        <v>215.5</v>
      </c>
    </row>
    <row r="587" spans="1:9" x14ac:dyDescent="0.25">
      <c r="A587" s="241"/>
      <c r="B587" s="29"/>
      <c r="C587" s="32">
        <v>44159.75</v>
      </c>
      <c r="D587" s="33" t="s">
        <v>236</v>
      </c>
      <c r="E587" s="33">
        <v>0</v>
      </c>
      <c r="F587" s="33">
        <v>19.899999999999999</v>
      </c>
      <c r="G587" s="33">
        <v>77.3</v>
      </c>
      <c r="H587" s="33">
        <v>1.5</v>
      </c>
      <c r="I587" s="33">
        <v>208.5</v>
      </c>
    </row>
    <row r="588" spans="1:9" x14ac:dyDescent="0.25">
      <c r="A588" s="241"/>
      <c r="B588" s="29"/>
      <c r="C588" s="32">
        <v>44159.791666666672</v>
      </c>
      <c r="D588" s="33" t="s">
        <v>236</v>
      </c>
      <c r="E588" s="33">
        <v>0</v>
      </c>
      <c r="F588" s="33">
        <v>19.2</v>
      </c>
      <c r="G588" s="33">
        <v>81.400000000000006</v>
      </c>
      <c r="H588" s="33">
        <v>1.2</v>
      </c>
      <c r="I588" s="33">
        <v>220.3</v>
      </c>
    </row>
    <row r="589" spans="1:9" x14ac:dyDescent="0.25">
      <c r="A589" s="241"/>
      <c r="B589" s="29"/>
      <c r="C589" s="32">
        <v>44159.833333333328</v>
      </c>
      <c r="D589" s="33" t="s">
        <v>236</v>
      </c>
      <c r="E589" s="33">
        <v>0</v>
      </c>
      <c r="F589" s="33">
        <v>18.899999999999999</v>
      </c>
      <c r="G589" s="33">
        <v>82.9</v>
      </c>
      <c r="H589" s="33">
        <v>0.9</v>
      </c>
      <c r="I589" s="33">
        <v>227.3</v>
      </c>
    </row>
    <row r="590" spans="1:9" x14ac:dyDescent="0.25">
      <c r="A590" s="241"/>
      <c r="B590" s="29"/>
      <c r="C590" s="32">
        <v>44159.875</v>
      </c>
      <c r="D590" s="33" t="s">
        <v>236</v>
      </c>
      <c r="E590" s="33">
        <v>0</v>
      </c>
      <c r="F590" s="33">
        <v>18.8</v>
      </c>
      <c r="G590" s="33">
        <v>83.2</v>
      </c>
      <c r="H590" s="33">
        <v>1</v>
      </c>
      <c r="I590" s="33">
        <v>174.9</v>
      </c>
    </row>
    <row r="591" spans="1:9" x14ac:dyDescent="0.25">
      <c r="A591" s="241"/>
      <c r="B591" s="29"/>
      <c r="C591" s="32">
        <v>44159.916666666672</v>
      </c>
      <c r="D591" s="33" t="s">
        <v>236</v>
      </c>
      <c r="E591" s="33">
        <v>0</v>
      </c>
      <c r="F591" s="33">
        <v>18.600000000000001</v>
      </c>
      <c r="G591" s="33">
        <v>83.1</v>
      </c>
      <c r="H591" s="33">
        <v>0.7</v>
      </c>
      <c r="I591" s="33">
        <v>210.2</v>
      </c>
    </row>
    <row r="592" spans="1:9" x14ac:dyDescent="0.25">
      <c r="A592" s="241"/>
      <c r="B592" s="29"/>
      <c r="C592" s="32">
        <v>44159.958333333328</v>
      </c>
      <c r="D592" s="33" t="s">
        <v>236</v>
      </c>
      <c r="E592" s="33">
        <v>0</v>
      </c>
      <c r="F592" s="33">
        <v>18.399999999999999</v>
      </c>
      <c r="G592" s="33">
        <v>82.8</v>
      </c>
      <c r="H592" s="33">
        <v>0.9</v>
      </c>
      <c r="I592" s="33">
        <v>195.2</v>
      </c>
    </row>
    <row r="593" spans="1:9" x14ac:dyDescent="0.25">
      <c r="A593" s="241">
        <v>25</v>
      </c>
      <c r="B593" s="29"/>
      <c r="C593" s="32">
        <v>44160</v>
      </c>
      <c r="D593" s="33" t="s">
        <v>236</v>
      </c>
      <c r="E593" s="33">
        <v>0</v>
      </c>
      <c r="F593" s="33">
        <v>19.100000000000001</v>
      </c>
      <c r="G593" s="33">
        <v>79.3</v>
      </c>
      <c r="H593" s="33">
        <v>1.2</v>
      </c>
      <c r="I593" s="33">
        <v>159</v>
      </c>
    </row>
    <row r="594" spans="1:9" x14ac:dyDescent="0.25">
      <c r="A594" s="241"/>
      <c r="B594" s="29"/>
      <c r="C594" s="32">
        <v>44160.041666666672</v>
      </c>
      <c r="D594" s="33" t="s">
        <v>236</v>
      </c>
      <c r="E594" s="33">
        <v>0</v>
      </c>
      <c r="F594" s="33">
        <v>19.2</v>
      </c>
      <c r="G594" s="33">
        <v>78.7</v>
      </c>
      <c r="H594" s="33">
        <v>1.1000000000000001</v>
      </c>
      <c r="I594" s="33">
        <v>176.1</v>
      </c>
    </row>
    <row r="595" spans="1:9" x14ac:dyDescent="0.25">
      <c r="A595" s="241"/>
      <c r="B595" s="29"/>
      <c r="C595" s="32">
        <v>44160.083333333328</v>
      </c>
      <c r="D595" s="33" t="s">
        <v>236</v>
      </c>
      <c r="E595" s="33">
        <v>0</v>
      </c>
      <c r="F595" s="33">
        <v>19</v>
      </c>
      <c r="G595" s="33">
        <v>78.8</v>
      </c>
      <c r="H595" s="33">
        <v>1.2</v>
      </c>
      <c r="I595" s="33">
        <v>185.6</v>
      </c>
    </row>
    <row r="596" spans="1:9" x14ac:dyDescent="0.25">
      <c r="A596" s="241"/>
      <c r="B596" s="29"/>
      <c r="C596" s="32">
        <v>44160.125</v>
      </c>
      <c r="D596" s="33" t="s">
        <v>236</v>
      </c>
      <c r="E596" s="33">
        <v>0</v>
      </c>
      <c r="F596" s="33">
        <v>18.899999999999999</v>
      </c>
      <c r="G596" s="33">
        <v>78.599999999999994</v>
      </c>
      <c r="H596" s="33">
        <v>1.1000000000000001</v>
      </c>
      <c r="I596" s="33">
        <v>208.2</v>
      </c>
    </row>
    <row r="597" spans="1:9" x14ac:dyDescent="0.25">
      <c r="A597" s="241"/>
      <c r="B597" s="29"/>
      <c r="C597" s="32">
        <v>44160.166666666672</v>
      </c>
      <c r="D597" s="33" t="s">
        <v>236</v>
      </c>
      <c r="E597" s="33">
        <v>0</v>
      </c>
      <c r="F597" s="33">
        <v>18.7</v>
      </c>
      <c r="G597" s="33">
        <v>79</v>
      </c>
      <c r="H597" s="33">
        <v>1</v>
      </c>
      <c r="I597" s="33">
        <v>189</v>
      </c>
    </row>
    <row r="598" spans="1:9" x14ac:dyDescent="0.25">
      <c r="A598" s="241"/>
      <c r="B598" s="29"/>
      <c r="C598" s="32">
        <v>44160.208333333328</v>
      </c>
      <c r="D598" s="33" t="s">
        <v>236</v>
      </c>
      <c r="E598" s="33">
        <v>0</v>
      </c>
      <c r="F598" s="33">
        <v>18.7</v>
      </c>
      <c r="G598" s="33">
        <v>79</v>
      </c>
      <c r="H598" s="33">
        <v>1.2</v>
      </c>
      <c r="I598" s="33">
        <v>168.9</v>
      </c>
    </row>
    <row r="599" spans="1:9" x14ac:dyDescent="0.25">
      <c r="A599" s="241"/>
      <c r="B599" s="29"/>
      <c r="C599" s="32">
        <v>44160.25</v>
      </c>
      <c r="D599" s="33" t="s">
        <v>236</v>
      </c>
      <c r="E599" s="33">
        <v>0</v>
      </c>
      <c r="F599" s="33">
        <v>18.899999999999999</v>
      </c>
      <c r="G599" s="33">
        <v>78.2</v>
      </c>
      <c r="H599" s="33">
        <v>1.6</v>
      </c>
      <c r="I599" s="33">
        <v>161.80000000000001</v>
      </c>
    </row>
    <row r="600" spans="1:9" x14ac:dyDescent="0.25">
      <c r="A600" s="241"/>
      <c r="B600" s="29"/>
      <c r="C600" s="32">
        <v>44160.291666666672</v>
      </c>
      <c r="D600" s="33" t="s">
        <v>236</v>
      </c>
      <c r="E600" s="33">
        <v>0</v>
      </c>
      <c r="F600" s="33">
        <v>19.8</v>
      </c>
      <c r="G600" s="33">
        <v>74.8</v>
      </c>
      <c r="H600" s="33">
        <v>2.2000000000000002</v>
      </c>
      <c r="I600" s="33">
        <v>149.30000000000001</v>
      </c>
    </row>
    <row r="601" spans="1:9" x14ac:dyDescent="0.25">
      <c r="A601" s="241"/>
      <c r="B601" s="29"/>
      <c r="C601" s="32">
        <v>44160.333333333328</v>
      </c>
      <c r="D601" s="33" t="s">
        <v>236</v>
      </c>
      <c r="E601" s="33">
        <v>0</v>
      </c>
      <c r="F601" s="33">
        <v>21.3</v>
      </c>
      <c r="G601" s="33">
        <v>69</v>
      </c>
      <c r="H601" s="33">
        <v>1.9</v>
      </c>
      <c r="I601" s="33">
        <v>162.1</v>
      </c>
    </row>
    <row r="602" spans="1:9" x14ac:dyDescent="0.25">
      <c r="A602" s="241"/>
      <c r="B602" s="29"/>
      <c r="C602" s="32">
        <v>44160.375</v>
      </c>
      <c r="D602" s="33" t="s">
        <v>236</v>
      </c>
      <c r="E602" s="33">
        <v>0</v>
      </c>
      <c r="F602" s="33">
        <v>23.5</v>
      </c>
      <c r="G602" s="33">
        <v>61.4</v>
      </c>
      <c r="H602" s="33">
        <v>1.5</v>
      </c>
      <c r="I602" s="33">
        <v>163.30000000000001</v>
      </c>
    </row>
    <row r="603" spans="1:9" x14ac:dyDescent="0.25">
      <c r="A603" s="241"/>
      <c r="B603" s="29"/>
      <c r="C603" s="32">
        <v>44160.416666666672</v>
      </c>
      <c r="D603" s="33" t="s">
        <v>236</v>
      </c>
      <c r="E603" s="33">
        <v>0</v>
      </c>
      <c r="F603" s="33">
        <v>25.4</v>
      </c>
      <c r="G603" s="33">
        <v>55.8</v>
      </c>
      <c r="H603" s="33">
        <v>1.6</v>
      </c>
      <c r="I603" s="33">
        <v>200</v>
      </c>
    </row>
    <row r="604" spans="1:9" x14ac:dyDescent="0.25">
      <c r="A604" s="241"/>
      <c r="B604" s="29"/>
      <c r="C604" s="32">
        <v>44160.458333333328</v>
      </c>
      <c r="D604" s="33" t="s">
        <v>236</v>
      </c>
      <c r="E604" s="33">
        <v>0</v>
      </c>
      <c r="F604" s="33">
        <v>25.6</v>
      </c>
      <c r="G604" s="33">
        <v>55.7</v>
      </c>
      <c r="H604" s="33">
        <v>2.4</v>
      </c>
      <c r="I604" s="33">
        <v>220.6</v>
      </c>
    </row>
    <row r="605" spans="1:9" x14ac:dyDescent="0.25">
      <c r="A605" s="241"/>
      <c r="B605" s="29"/>
      <c r="C605" s="32">
        <v>44160.5</v>
      </c>
      <c r="D605" s="33" t="s">
        <v>236</v>
      </c>
      <c r="E605" s="33">
        <v>0</v>
      </c>
      <c r="F605" s="33">
        <v>25</v>
      </c>
      <c r="G605" s="33">
        <v>59.2</v>
      </c>
      <c r="H605" s="33">
        <v>2.8</v>
      </c>
      <c r="I605" s="33">
        <v>240.2</v>
      </c>
    </row>
    <row r="606" spans="1:9" x14ac:dyDescent="0.25">
      <c r="A606" s="241"/>
      <c r="B606" s="29"/>
      <c r="C606" s="32">
        <v>44160.541666666672</v>
      </c>
      <c r="D606" s="33" t="s">
        <v>236</v>
      </c>
      <c r="E606" s="33">
        <v>0</v>
      </c>
      <c r="F606" s="33">
        <v>24</v>
      </c>
      <c r="G606" s="33">
        <v>61.6</v>
      </c>
      <c r="H606" s="33">
        <v>3.1</v>
      </c>
      <c r="I606" s="33">
        <v>236.5</v>
      </c>
    </row>
    <row r="607" spans="1:9" x14ac:dyDescent="0.25">
      <c r="A607" s="241"/>
      <c r="B607" s="29"/>
      <c r="C607" s="32">
        <v>44160.583333333328</v>
      </c>
      <c r="D607" s="33" t="s">
        <v>236</v>
      </c>
      <c r="E607" s="33">
        <v>0</v>
      </c>
      <c r="F607" s="33">
        <v>22.2</v>
      </c>
      <c r="G607" s="33">
        <v>70.599999999999994</v>
      </c>
      <c r="H607" s="33">
        <v>2.7</v>
      </c>
      <c r="I607" s="33">
        <v>245.6</v>
      </c>
    </row>
    <row r="608" spans="1:9" x14ac:dyDescent="0.25">
      <c r="A608" s="241"/>
      <c r="B608" s="29"/>
      <c r="C608" s="32">
        <v>44160.625</v>
      </c>
      <c r="D608" s="33" t="s">
        <v>236</v>
      </c>
      <c r="E608" s="33">
        <v>0</v>
      </c>
      <c r="F608" s="33">
        <v>22.5</v>
      </c>
      <c r="G608" s="33">
        <v>69.5</v>
      </c>
      <c r="H608" s="33">
        <v>2.6</v>
      </c>
      <c r="I608" s="33">
        <v>247.9</v>
      </c>
    </row>
    <row r="609" spans="1:9" x14ac:dyDescent="0.25">
      <c r="A609" s="241"/>
      <c r="B609" s="29"/>
      <c r="C609" s="32">
        <v>44160.666666666672</v>
      </c>
      <c r="D609" s="33" t="s">
        <v>236</v>
      </c>
      <c r="E609" s="33">
        <v>0</v>
      </c>
      <c r="F609" s="33">
        <v>21.9</v>
      </c>
      <c r="G609" s="33">
        <v>70.8</v>
      </c>
      <c r="H609" s="33">
        <v>2.6</v>
      </c>
      <c r="I609" s="33">
        <v>224.9</v>
      </c>
    </row>
    <row r="610" spans="1:9" x14ac:dyDescent="0.25">
      <c r="A610" s="241"/>
      <c r="B610" s="29"/>
      <c r="C610" s="32">
        <v>44160.708333333328</v>
      </c>
      <c r="D610" s="33" t="s">
        <v>236</v>
      </c>
      <c r="E610" s="33">
        <v>0</v>
      </c>
      <c r="F610" s="33">
        <v>20.8</v>
      </c>
      <c r="G610" s="33">
        <v>75</v>
      </c>
      <c r="H610" s="33">
        <v>2.5</v>
      </c>
      <c r="I610" s="33">
        <v>214.1</v>
      </c>
    </row>
    <row r="611" spans="1:9" x14ac:dyDescent="0.25">
      <c r="A611" s="241"/>
      <c r="B611" s="29"/>
      <c r="C611" s="32">
        <v>44160.75</v>
      </c>
      <c r="D611" s="33" t="s">
        <v>236</v>
      </c>
      <c r="E611" s="33">
        <v>0</v>
      </c>
      <c r="F611" s="33">
        <v>19.600000000000001</v>
      </c>
      <c r="G611" s="33">
        <v>80.8</v>
      </c>
      <c r="H611" s="33">
        <v>1.8</v>
      </c>
      <c r="I611" s="33">
        <v>212.2</v>
      </c>
    </row>
    <row r="612" spans="1:9" x14ac:dyDescent="0.25">
      <c r="A612" s="241"/>
      <c r="B612" s="29"/>
      <c r="C612" s="32">
        <v>44160.791666666672</v>
      </c>
      <c r="D612" s="33" t="s">
        <v>236</v>
      </c>
      <c r="E612" s="33">
        <v>0</v>
      </c>
      <c r="F612" s="33">
        <v>19</v>
      </c>
      <c r="G612" s="33">
        <v>83.9</v>
      </c>
      <c r="H612" s="33">
        <v>1.1000000000000001</v>
      </c>
      <c r="I612" s="33">
        <v>185.4</v>
      </c>
    </row>
    <row r="613" spans="1:9" x14ac:dyDescent="0.25">
      <c r="A613" s="241"/>
      <c r="B613" s="29"/>
      <c r="C613" s="32">
        <v>44160.833333333328</v>
      </c>
      <c r="D613" s="33" t="s">
        <v>236</v>
      </c>
      <c r="E613" s="33">
        <v>0</v>
      </c>
      <c r="F613" s="33">
        <v>18.8</v>
      </c>
      <c r="G613" s="33">
        <v>85</v>
      </c>
      <c r="H613" s="33">
        <v>1</v>
      </c>
      <c r="I613" s="33">
        <v>186.2</v>
      </c>
    </row>
    <row r="614" spans="1:9" x14ac:dyDescent="0.25">
      <c r="A614" s="241"/>
      <c r="B614" s="29"/>
      <c r="C614" s="32">
        <v>44160.875</v>
      </c>
      <c r="D614" s="33" t="s">
        <v>236</v>
      </c>
      <c r="E614" s="33">
        <v>0</v>
      </c>
      <c r="F614" s="33">
        <v>18.8</v>
      </c>
      <c r="G614" s="33">
        <v>81.900000000000006</v>
      </c>
      <c r="H614" s="33">
        <v>1</v>
      </c>
      <c r="I614" s="33">
        <v>199.1</v>
      </c>
    </row>
    <row r="615" spans="1:9" x14ac:dyDescent="0.25">
      <c r="A615" s="241"/>
      <c r="B615" s="29"/>
      <c r="C615" s="32">
        <v>44160.916666666672</v>
      </c>
      <c r="D615" s="33" t="s">
        <v>236</v>
      </c>
      <c r="E615" s="33">
        <v>0</v>
      </c>
      <c r="F615" s="33">
        <v>19.100000000000001</v>
      </c>
      <c r="G615" s="33">
        <v>79.599999999999994</v>
      </c>
      <c r="H615" s="33">
        <v>0.9</v>
      </c>
      <c r="I615" s="33">
        <v>203</v>
      </c>
    </row>
    <row r="616" spans="1:9" x14ac:dyDescent="0.25">
      <c r="A616" s="241"/>
      <c r="B616" s="29"/>
      <c r="C616" s="32">
        <v>44160.958333333328</v>
      </c>
      <c r="D616" s="33" t="s">
        <v>236</v>
      </c>
      <c r="E616" s="33">
        <v>0</v>
      </c>
      <c r="F616" s="33">
        <v>19.7</v>
      </c>
      <c r="G616" s="33">
        <v>76.2</v>
      </c>
      <c r="H616" s="33">
        <v>1.7</v>
      </c>
      <c r="I616" s="33">
        <v>155</v>
      </c>
    </row>
    <row r="617" spans="1:9" x14ac:dyDescent="0.25">
      <c r="A617" s="241">
        <v>26</v>
      </c>
      <c r="B617" s="29"/>
      <c r="C617" s="32">
        <v>44161</v>
      </c>
      <c r="D617" s="33" t="s">
        <v>236</v>
      </c>
      <c r="E617" s="33">
        <v>0</v>
      </c>
      <c r="F617" s="33">
        <v>19.7</v>
      </c>
      <c r="G617" s="33">
        <v>75.400000000000006</v>
      </c>
      <c r="H617" s="33">
        <v>1.4</v>
      </c>
      <c r="I617" s="33">
        <v>160.4</v>
      </c>
    </row>
    <row r="618" spans="1:9" x14ac:dyDescent="0.25">
      <c r="A618" s="241"/>
      <c r="B618" s="29"/>
      <c r="C618" s="32">
        <v>44161.041666666672</v>
      </c>
      <c r="D618" s="33" t="s">
        <v>236</v>
      </c>
      <c r="E618" s="33">
        <v>0</v>
      </c>
      <c r="F618" s="33">
        <v>19.600000000000001</v>
      </c>
      <c r="G618" s="33">
        <v>75.099999999999994</v>
      </c>
      <c r="H618" s="33">
        <v>1.5</v>
      </c>
      <c r="I618" s="33">
        <v>171.8</v>
      </c>
    </row>
    <row r="619" spans="1:9" x14ac:dyDescent="0.25">
      <c r="A619" s="241"/>
      <c r="B619" s="29"/>
      <c r="C619" s="32">
        <v>44161.083333333328</v>
      </c>
      <c r="D619" s="33" t="s">
        <v>236</v>
      </c>
      <c r="E619" s="33">
        <v>0</v>
      </c>
      <c r="F619" s="33">
        <v>19.399999999999999</v>
      </c>
      <c r="G619" s="33">
        <v>74.900000000000006</v>
      </c>
      <c r="H619" s="33">
        <v>1.5</v>
      </c>
      <c r="I619" s="33">
        <v>177.8</v>
      </c>
    </row>
    <row r="620" spans="1:9" x14ac:dyDescent="0.25">
      <c r="A620" s="241"/>
      <c r="B620" s="29"/>
      <c r="C620" s="32">
        <v>44161.125</v>
      </c>
      <c r="D620" s="33" t="s">
        <v>236</v>
      </c>
      <c r="E620" s="33">
        <v>0</v>
      </c>
      <c r="F620" s="33">
        <v>19.2</v>
      </c>
      <c r="G620" s="33">
        <v>75.3</v>
      </c>
      <c r="H620" s="33">
        <v>1.3</v>
      </c>
      <c r="I620" s="33">
        <v>197.5</v>
      </c>
    </row>
    <row r="621" spans="1:9" x14ac:dyDescent="0.25">
      <c r="A621" s="241"/>
      <c r="B621" s="29"/>
      <c r="C621" s="32">
        <v>44161.166666666672</v>
      </c>
      <c r="D621" s="33" t="s">
        <v>236</v>
      </c>
      <c r="E621" s="33">
        <v>0</v>
      </c>
      <c r="F621" s="33">
        <v>19.2</v>
      </c>
      <c r="G621" s="33">
        <v>75.400000000000006</v>
      </c>
      <c r="H621" s="33">
        <v>1.8</v>
      </c>
      <c r="I621" s="33">
        <v>167.9</v>
      </c>
    </row>
    <row r="622" spans="1:9" x14ac:dyDescent="0.25">
      <c r="A622" s="241"/>
      <c r="B622" s="29"/>
      <c r="C622" s="32">
        <v>44161.208333333328</v>
      </c>
      <c r="D622" s="33" t="s">
        <v>236</v>
      </c>
      <c r="E622" s="33">
        <v>0</v>
      </c>
      <c r="F622" s="33">
        <v>19.399999999999999</v>
      </c>
      <c r="G622" s="33">
        <v>74.7</v>
      </c>
      <c r="H622" s="33">
        <v>1.9</v>
      </c>
      <c r="I622" s="33">
        <v>155.4</v>
      </c>
    </row>
    <row r="623" spans="1:9" x14ac:dyDescent="0.25">
      <c r="A623" s="241"/>
      <c r="B623" s="29"/>
      <c r="C623" s="32">
        <v>44161.25</v>
      </c>
      <c r="D623" s="33" t="s">
        <v>236</v>
      </c>
      <c r="E623" s="33">
        <v>0</v>
      </c>
      <c r="F623" s="33">
        <v>19.5</v>
      </c>
      <c r="G623" s="33">
        <v>74.7</v>
      </c>
      <c r="H623" s="33">
        <v>1.9</v>
      </c>
      <c r="I623" s="33">
        <v>159.80000000000001</v>
      </c>
    </row>
    <row r="624" spans="1:9" x14ac:dyDescent="0.25">
      <c r="A624" s="241"/>
      <c r="B624" s="29"/>
      <c r="C624" s="32">
        <v>44161.291666666672</v>
      </c>
      <c r="D624" s="33" t="s">
        <v>236</v>
      </c>
      <c r="E624" s="33">
        <v>0</v>
      </c>
      <c r="F624" s="33">
        <v>20.399999999999999</v>
      </c>
      <c r="G624" s="33">
        <v>71.599999999999994</v>
      </c>
      <c r="H624" s="33">
        <v>1.7</v>
      </c>
      <c r="I624" s="33">
        <v>151.5</v>
      </c>
    </row>
    <row r="625" spans="1:9" x14ac:dyDescent="0.25">
      <c r="A625" s="241"/>
      <c r="B625" s="29"/>
      <c r="C625" s="32">
        <v>44161.333333333328</v>
      </c>
      <c r="D625" s="33" t="s">
        <v>236</v>
      </c>
      <c r="E625" s="33">
        <v>0</v>
      </c>
      <c r="F625" s="33">
        <v>21.8</v>
      </c>
      <c r="G625" s="33">
        <v>66.3</v>
      </c>
      <c r="H625" s="33">
        <v>1.3</v>
      </c>
      <c r="I625" s="33">
        <v>157.6</v>
      </c>
    </row>
    <row r="626" spans="1:9" x14ac:dyDescent="0.25">
      <c r="A626" s="241"/>
      <c r="B626" s="29"/>
      <c r="C626" s="32">
        <v>44161.375</v>
      </c>
      <c r="D626" s="33" t="s">
        <v>236</v>
      </c>
      <c r="E626" s="33">
        <v>0</v>
      </c>
      <c r="F626" s="33">
        <v>23.1</v>
      </c>
      <c r="G626" s="33">
        <v>62.6</v>
      </c>
      <c r="H626" s="33">
        <v>1.1000000000000001</v>
      </c>
      <c r="I626" s="33">
        <v>198</v>
      </c>
    </row>
    <row r="627" spans="1:9" x14ac:dyDescent="0.25">
      <c r="A627" s="241"/>
      <c r="B627" s="29"/>
      <c r="C627" s="32">
        <v>44161.416666666672</v>
      </c>
      <c r="D627" s="33" t="s">
        <v>236</v>
      </c>
      <c r="E627" s="33">
        <v>0</v>
      </c>
      <c r="F627" s="33">
        <v>23.8</v>
      </c>
      <c r="G627" s="33">
        <v>62.3</v>
      </c>
      <c r="H627" s="33">
        <v>2.2999999999999998</v>
      </c>
      <c r="I627" s="33">
        <v>236.2</v>
      </c>
    </row>
    <row r="628" spans="1:9" x14ac:dyDescent="0.25">
      <c r="A628" s="241"/>
      <c r="B628" s="29"/>
      <c r="C628" s="32">
        <v>44161.458333333328</v>
      </c>
      <c r="D628" s="33" t="s">
        <v>236</v>
      </c>
      <c r="E628" s="33">
        <v>0</v>
      </c>
      <c r="F628" s="33">
        <v>22.6</v>
      </c>
      <c r="G628" s="33">
        <v>68.7</v>
      </c>
      <c r="H628" s="33">
        <v>2.9</v>
      </c>
      <c r="I628" s="33">
        <v>257</v>
      </c>
    </row>
    <row r="629" spans="1:9" x14ac:dyDescent="0.25">
      <c r="A629" s="241"/>
      <c r="B629" s="29"/>
      <c r="C629" s="32">
        <v>44161.5</v>
      </c>
      <c r="D629" s="33" t="s">
        <v>236</v>
      </c>
      <c r="E629" s="33">
        <v>0</v>
      </c>
      <c r="F629" s="33">
        <v>23.5</v>
      </c>
      <c r="G629" s="33">
        <v>65.7</v>
      </c>
      <c r="H629" s="33">
        <v>2.7</v>
      </c>
      <c r="I629" s="33">
        <v>258.5</v>
      </c>
    </row>
    <row r="630" spans="1:9" x14ac:dyDescent="0.25">
      <c r="A630" s="241"/>
      <c r="B630" s="29"/>
      <c r="C630" s="32">
        <v>44161.541666666672</v>
      </c>
      <c r="D630" s="33" t="s">
        <v>236</v>
      </c>
      <c r="E630" s="33">
        <v>0</v>
      </c>
      <c r="F630" s="33">
        <v>22.8</v>
      </c>
      <c r="G630" s="33">
        <v>68.599999999999994</v>
      </c>
      <c r="H630" s="33">
        <v>3.2</v>
      </c>
      <c r="I630" s="33">
        <v>251.4</v>
      </c>
    </row>
    <row r="631" spans="1:9" x14ac:dyDescent="0.25">
      <c r="A631" s="241"/>
      <c r="B631" s="29"/>
      <c r="C631" s="32">
        <v>44161.583333333328</v>
      </c>
      <c r="D631" s="33" t="s">
        <v>236</v>
      </c>
      <c r="E631" s="33">
        <v>0</v>
      </c>
      <c r="F631" s="33">
        <v>22.3</v>
      </c>
      <c r="G631" s="33">
        <v>70.3</v>
      </c>
      <c r="H631" s="33">
        <v>2.8</v>
      </c>
      <c r="I631" s="33">
        <v>248</v>
      </c>
    </row>
    <row r="632" spans="1:9" x14ac:dyDescent="0.25">
      <c r="A632" s="241"/>
      <c r="B632" s="29"/>
      <c r="C632" s="32">
        <v>44161.625</v>
      </c>
      <c r="D632" s="33" t="s">
        <v>236</v>
      </c>
      <c r="E632" s="33">
        <v>0</v>
      </c>
      <c r="F632" s="33">
        <v>22.3</v>
      </c>
      <c r="G632" s="33">
        <v>69.099999999999994</v>
      </c>
      <c r="H632" s="33">
        <v>2.7</v>
      </c>
      <c r="I632" s="33">
        <v>233.1</v>
      </c>
    </row>
    <row r="633" spans="1:9" x14ac:dyDescent="0.25">
      <c r="A633" s="241"/>
      <c r="B633" s="29"/>
      <c r="C633" s="32">
        <v>44161.666666666672</v>
      </c>
      <c r="D633" s="33" t="s">
        <v>236</v>
      </c>
      <c r="E633" s="33">
        <v>0</v>
      </c>
      <c r="F633" s="33">
        <v>22</v>
      </c>
      <c r="G633" s="33">
        <v>69</v>
      </c>
      <c r="H633" s="33">
        <v>2.7</v>
      </c>
      <c r="I633" s="33">
        <v>218.4</v>
      </c>
    </row>
    <row r="634" spans="1:9" x14ac:dyDescent="0.25">
      <c r="A634" s="241"/>
      <c r="B634" s="29"/>
      <c r="C634" s="32">
        <v>44161.708333333328</v>
      </c>
      <c r="D634" s="33" t="s">
        <v>236</v>
      </c>
      <c r="E634" s="33">
        <v>0</v>
      </c>
      <c r="F634" s="33">
        <v>20.6</v>
      </c>
      <c r="G634" s="33">
        <v>74.900000000000006</v>
      </c>
      <c r="H634" s="33">
        <v>2</v>
      </c>
      <c r="I634" s="33">
        <v>217.6</v>
      </c>
    </row>
    <row r="635" spans="1:9" x14ac:dyDescent="0.25">
      <c r="A635" s="241"/>
      <c r="B635" s="29"/>
      <c r="C635" s="32">
        <v>44161.75</v>
      </c>
      <c r="D635" s="33" t="s">
        <v>236</v>
      </c>
      <c r="E635" s="33">
        <v>0</v>
      </c>
      <c r="F635" s="33">
        <v>19.399999999999999</v>
      </c>
      <c r="G635" s="33">
        <v>82.5</v>
      </c>
      <c r="H635" s="33">
        <v>1.7</v>
      </c>
      <c r="I635" s="33">
        <v>209.1</v>
      </c>
    </row>
    <row r="636" spans="1:9" x14ac:dyDescent="0.25">
      <c r="A636" s="241"/>
      <c r="B636" s="29"/>
      <c r="C636" s="32">
        <v>44161.791666666672</v>
      </c>
      <c r="D636" s="33" t="s">
        <v>236</v>
      </c>
      <c r="E636" s="33">
        <v>0</v>
      </c>
      <c r="F636" s="33">
        <v>18.8</v>
      </c>
      <c r="G636" s="33">
        <v>85.4</v>
      </c>
      <c r="H636" s="33">
        <v>1.1000000000000001</v>
      </c>
      <c r="I636" s="33">
        <v>202.5</v>
      </c>
    </row>
    <row r="637" spans="1:9" x14ac:dyDescent="0.25">
      <c r="A637" s="241"/>
      <c r="B637" s="29"/>
      <c r="C637" s="32">
        <v>44161.833333333328</v>
      </c>
      <c r="D637" s="33" t="s">
        <v>236</v>
      </c>
      <c r="E637" s="33">
        <v>0</v>
      </c>
      <c r="F637" s="33">
        <v>18.7</v>
      </c>
      <c r="G637" s="33">
        <v>85.9</v>
      </c>
      <c r="H637" s="33">
        <v>0.9</v>
      </c>
      <c r="I637" s="33">
        <v>199.7</v>
      </c>
    </row>
    <row r="638" spans="1:9" x14ac:dyDescent="0.25">
      <c r="A638" s="241"/>
      <c r="B638" s="29"/>
      <c r="C638" s="32">
        <v>44161.875</v>
      </c>
      <c r="D638" s="33" t="s">
        <v>236</v>
      </c>
      <c r="E638" s="33">
        <v>0</v>
      </c>
      <c r="F638" s="33">
        <v>18.7</v>
      </c>
      <c r="G638" s="33">
        <v>86.1</v>
      </c>
      <c r="H638" s="33">
        <v>0.9</v>
      </c>
      <c r="I638" s="33">
        <v>188.8</v>
      </c>
    </row>
    <row r="639" spans="1:9" x14ac:dyDescent="0.25">
      <c r="A639" s="241"/>
      <c r="B639" s="29"/>
      <c r="C639" s="32">
        <v>44161.916666666672</v>
      </c>
      <c r="D639" s="33" t="s">
        <v>236</v>
      </c>
      <c r="E639" s="33">
        <v>0</v>
      </c>
      <c r="F639" s="33">
        <v>18.899999999999999</v>
      </c>
      <c r="G639" s="33">
        <v>84.3</v>
      </c>
      <c r="H639" s="33">
        <v>1</v>
      </c>
      <c r="I639" s="33">
        <v>216.8</v>
      </c>
    </row>
    <row r="640" spans="1:9" x14ac:dyDescent="0.25">
      <c r="A640" s="241"/>
      <c r="B640" s="29"/>
      <c r="C640" s="32">
        <v>44161.958333333328</v>
      </c>
      <c r="D640" s="33" t="s">
        <v>236</v>
      </c>
      <c r="E640" s="33">
        <v>0</v>
      </c>
      <c r="F640" s="33">
        <v>18.8</v>
      </c>
      <c r="G640" s="33">
        <v>85.2</v>
      </c>
      <c r="H640" s="33">
        <v>1.1000000000000001</v>
      </c>
      <c r="I640" s="33">
        <v>210.9</v>
      </c>
    </row>
    <row r="641" spans="1:10" x14ac:dyDescent="0.25">
      <c r="A641" s="241">
        <v>27</v>
      </c>
      <c r="B641" s="29"/>
      <c r="C641" s="32">
        <v>44162</v>
      </c>
      <c r="D641" s="33" t="s">
        <v>236</v>
      </c>
      <c r="E641" s="33">
        <v>0</v>
      </c>
      <c r="F641" s="33">
        <v>19.2</v>
      </c>
      <c r="G641" s="33">
        <v>82.5</v>
      </c>
      <c r="H641" s="33">
        <v>0.7</v>
      </c>
      <c r="I641" s="33">
        <v>192.6</v>
      </c>
    </row>
    <row r="642" spans="1:10" x14ac:dyDescent="0.25">
      <c r="A642" s="241"/>
      <c r="B642" s="29"/>
      <c r="C642" s="32">
        <v>44162.041666666672</v>
      </c>
      <c r="D642" s="33" t="s">
        <v>236</v>
      </c>
      <c r="E642" s="33">
        <v>0</v>
      </c>
      <c r="F642" s="33">
        <v>19.600000000000001</v>
      </c>
      <c r="G642" s="33">
        <v>80</v>
      </c>
      <c r="H642" s="33">
        <v>0.8</v>
      </c>
      <c r="I642" s="33">
        <v>194.8</v>
      </c>
    </row>
    <row r="643" spans="1:10" x14ac:dyDescent="0.25">
      <c r="A643" s="241"/>
      <c r="B643" s="29"/>
      <c r="C643" s="32">
        <v>44162.083333333328</v>
      </c>
      <c r="D643" s="33" t="s">
        <v>236</v>
      </c>
      <c r="E643" s="33">
        <v>0</v>
      </c>
      <c r="F643" s="33">
        <v>19.600000000000001</v>
      </c>
      <c r="G643" s="33">
        <v>78.2</v>
      </c>
      <c r="H643" s="33">
        <v>1</v>
      </c>
      <c r="I643" s="33">
        <v>168.1</v>
      </c>
    </row>
    <row r="644" spans="1:10" x14ac:dyDescent="0.25">
      <c r="A644" s="241"/>
      <c r="B644" s="29"/>
      <c r="C644" s="32">
        <v>44162.125</v>
      </c>
      <c r="D644" s="33" t="s">
        <v>236</v>
      </c>
      <c r="E644" s="33">
        <v>0</v>
      </c>
      <c r="F644" s="33">
        <v>19.8</v>
      </c>
      <c r="G644" s="33">
        <v>76.2</v>
      </c>
      <c r="H644" s="33">
        <v>0.8</v>
      </c>
      <c r="I644" s="33">
        <v>164.9</v>
      </c>
    </row>
    <row r="645" spans="1:10" x14ac:dyDescent="0.25">
      <c r="A645" s="241"/>
      <c r="B645" s="29"/>
      <c r="C645" s="32">
        <v>44162.166666666672</v>
      </c>
      <c r="D645" s="33" t="s">
        <v>236</v>
      </c>
      <c r="E645" s="33">
        <v>0</v>
      </c>
      <c r="F645" s="33">
        <v>19.899999999999999</v>
      </c>
      <c r="G645" s="33">
        <v>75.3</v>
      </c>
      <c r="H645" s="33">
        <v>0.8</v>
      </c>
      <c r="I645" s="33">
        <v>193.2</v>
      </c>
    </row>
    <row r="646" spans="1:10" x14ac:dyDescent="0.25">
      <c r="A646" s="241"/>
      <c r="B646" s="29"/>
      <c r="C646" s="32">
        <v>44162.208333333328</v>
      </c>
      <c r="D646" s="33" t="s">
        <v>236</v>
      </c>
      <c r="E646" s="33">
        <v>0</v>
      </c>
      <c r="F646" s="33">
        <v>19.899999999999999</v>
      </c>
      <c r="G646" s="33">
        <v>75.3</v>
      </c>
      <c r="H646" s="33">
        <v>1.1000000000000001</v>
      </c>
      <c r="I646" s="33">
        <v>215.4</v>
      </c>
    </row>
    <row r="647" spans="1:10" x14ac:dyDescent="0.25">
      <c r="A647" s="241"/>
      <c r="B647" s="29"/>
      <c r="C647" s="32">
        <v>44162.25</v>
      </c>
      <c r="D647" s="33" t="s">
        <v>236</v>
      </c>
      <c r="E647" s="33">
        <v>0</v>
      </c>
      <c r="F647" s="33">
        <v>20</v>
      </c>
      <c r="G647" s="33">
        <v>74.900000000000006</v>
      </c>
      <c r="H647" s="33">
        <v>0.9</v>
      </c>
      <c r="I647" s="33">
        <v>180.2</v>
      </c>
    </row>
    <row r="648" spans="1:10" x14ac:dyDescent="0.25">
      <c r="A648" s="241"/>
      <c r="B648" s="29"/>
      <c r="C648" s="32">
        <v>44162.291666666672</v>
      </c>
      <c r="D648" s="33" t="s">
        <v>236</v>
      </c>
      <c r="E648" s="33">
        <v>0</v>
      </c>
      <c r="F648" s="33">
        <v>20.8</v>
      </c>
      <c r="G648" s="33">
        <v>73</v>
      </c>
      <c r="H648" s="33">
        <v>0.9</v>
      </c>
      <c r="I648" s="33">
        <v>171.5</v>
      </c>
    </row>
    <row r="649" spans="1:10" x14ac:dyDescent="0.25">
      <c r="A649" s="241"/>
      <c r="B649" s="29"/>
      <c r="C649" s="32">
        <v>44162.333333333328</v>
      </c>
      <c r="D649" s="33" t="s">
        <v>236</v>
      </c>
      <c r="E649" s="33">
        <v>0</v>
      </c>
      <c r="F649" s="33">
        <v>22</v>
      </c>
      <c r="G649" s="33">
        <v>68.8</v>
      </c>
      <c r="H649" s="33">
        <v>1.2</v>
      </c>
      <c r="I649" s="33">
        <v>158.9</v>
      </c>
    </row>
    <row r="650" spans="1:10" x14ac:dyDescent="0.25">
      <c r="A650" s="241"/>
      <c r="B650" s="29"/>
      <c r="C650" s="32">
        <v>44162.375</v>
      </c>
      <c r="D650" s="33" t="s">
        <v>236</v>
      </c>
      <c r="E650" s="33">
        <v>0</v>
      </c>
      <c r="F650" s="33">
        <v>21.7</v>
      </c>
      <c r="G650" s="33">
        <v>71</v>
      </c>
      <c r="H650" s="33">
        <v>1.4</v>
      </c>
      <c r="I650" s="33">
        <v>185.8</v>
      </c>
    </row>
    <row r="651" spans="1:10" x14ac:dyDescent="0.25">
      <c r="A651" s="241"/>
      <c r="B651" s="29"/>
      <c r="C651" s="32">
        <v>44162.416666666672</v>
      </c>
      <c r="D651" s="33" t="s">
        <v>236</v>
      </c>
      <c r="E651" s="33">
        <v>0</v>
      </c>
      <c r="F651" s="33">
        <v>21</v>
      </c>
      <c r="G651" s="33">
        <v>76.2</v>
      </c>
      <c r="H651" s="33">
        <v>1.8</v>
      </c>
      <c r="I651" s="33">
        <v>161.69999999999999</v>
      </c>
    </row>
    <row r="652" spans="1:10" x14ac:dyDescent="0.25">
      <c r="A652" s="241"/>
      <c r="B652" s="29"/>
      <c r="C652" s="32">
        <v>44162.458333333328</v>
      </c>
      <c r="D652" s="33" t="s">
        <v>236</v>
      </c>
      <c r="E652" s="33">
        <v>0</v>
      </c>
      <c r="F652" s="33">
        <v>22</v>
      </c>
      <c r="G652" s="33">
        <v>73.3</v>
      </c>
      <c r="H652" s="33">
        <v>1.3</v>
      </c>
      <c r="I652" s="33">
        <v>152</v>
      </c>
    </row>
    <row r="653" spans="1:10" x14ac:dyDescent="0.25">
      <c r="A653" s="241"/>
      <c r="B653" s="29"/>
      <c r="C653" s="32">
        <v>44162.5</v>
      </c>
      <c r="D653" s="33" t="s">
        <v>236</v>
      </c>
      <c r="E653" s="33">
        <v>0</v>
      </c>
      <c r="F653" s="33">
        <v>23.7</v>
      </c>
      <c r="G653" s="33">
        <v>66.900000000000006</v>
      </c>
      <c r="H653" s="33">
        <v>1.4</v>
      </c>
      <c r="I653" s="33">
        <v>207.3</v>
      </c>
    </row>
    <row r="654" spans="1:10" s="35" customFormat="1" x14ac:dyDescent="0.25">
      <c r="A654" s="241"/>
      <c r="B654" s="29"/>
      <c r="C654" s="32">
        <v>44162.541666666672</v>
      </c>
      <c r="D654" s="33" t="s">
        <v>236</v>
      </c>
      <c r="E654" s="33">
        <v>0</v>
      </c>
      <c r="F654" s="33">
        <v>24.9</v>
      </c>
      <c r="G654" s="33">
        <v>64</v>
      </c>
      <c r="H654" s="33">
        <v>2</v>
      </c>
      <c r="I654" s="33">
        <v>228.1</v>
      </c>
      <c r="J654" s="17"/>
    </row>
    <row r="655" spans="1:10" x14ac:dyDescent="0.25">
      <c r="A655" s="241"/>
      <c r="B655" s="29"/>
      <c r="C655" s="32">
        <v>44162.583333333328</v>
      </c>
      <c r="D655" s="33" t="s">
        <v>236</v>
      </c>
      <c r="E655" s="33">
        <v>0</v>
      </c>
      <c r="F655" s="33">
        <v>24.2</v>
      </c>
      <c r="G655" s="33">
        <v>65.900000000000006</v>
      </c>
      <c r="H655" s="33">
        <v>2.5</v>
      </c>
      <c r="I655" s="33">
        <v>256.2</v>
      </c>
    </row>
    <row r="656" spans="1:10" x14ac:dyDescent="0.25">
      <c r="A656" s="241"/>
      <c r="B656" s="29"/>
      <c r="C656" s="32">
        <v>44162.625</v>
      </c>
      <c r="D656" s="33" t="s">
        <v>236</v>
      </c>
      <c r="E656" s="33">
        <v>0</v>
      </c>
      <c r="F656" s="33">
        <v>23.6</v>
      </c>
      <c r="G656" s="33">
        <v>65.900000000000006</v>
      </c>
      <c r="H656" s="33">
        <v>1.9</v>
      </c>
      <c r="I656" s="33">
        <v>225.6</v>
      </c>
    </row>
    <row r="657" spans="1:9" x14ac:dyDescent="0.25">
      <c r="A657" s="241"/>
      <c r="B657" s="29"/>
      <c r="C657" s="32">
        <v>44162.666666666672</v>
      </c>
      <c r="D657" s="33" t="s">
        <v>236</v>
      </c>
      <c r="E657" s="33">
        <v>0</v>
      </c>
      <c r="F657" s="33">
        <v>23</v>
      </c>
      <c r="G657" s="33">
        <v>68.2</v>
      </c>
      <c r="H657" s="33">
        <v>1.9</v>
      </c>
      <c r="I657" s="33">
        <v>219.2</v>
      </c>
    </row>
    <row r="658" spans="1:9" x14ac:dyDescent="0.25">
      <c r="A658" s="241"/>
      <c r="B658" s="29"/>
      <c r="C658" s="32">
        <v>44162.708333333328</v>
      </c>
      <c r="D658" s="33" t="s">
        <v>236</v>
      </c>
      <c r="E658" s="33">
        <v>0</v>
      </c>
      <c r="F658" s="33">
        <v>22.2</v>
      </c>
      <c r="G658" s="33">
        <v>71</v>
      </c>
      <c r="H658" s="33">
        <v>1.7</v>
      </c>
      <c r="I658" s="33">
        <v>220.3</v>
      </c>
    </row>
    <row r="659" spans="1:9" x14ac:dyDescent="0.25">
      <c r="A659" s="241"/>
      <c r="B659" s="29"/>
      <c r="C659" s="32">
        <v>44162.75</v>
      </c>
      <c r="D659" s="33" t="s">
        <v>236</v>
      </c>
      <c r="E659" s="33">
        <v>0</v>
      </c>
      <c r="F659" s="33">
        <v>20.7</v>
      </c>
      <c r="G659" s="33">
        <v>77.2</v>
      </c>
      <c r="H659" s="33">
        <v>1.2</v>
      </c>
      <c r="I659" s="33">
        <v>206.1</v>
      </c>
    </row>
    <row r="660" spans="1:9" x14ac:dyDescent="0.25">
      <c r="A660" s="241"/>
      <c r="B660" s="29"/>
      <c r="C660" s="32">
        <v>44162.791666666672</v>
      </c>
      <c r="D660" s="33" t="s">
        <v>236</v>
      </c>
      <c r="E660" s="33">
        <v>0</v>
      </c>
      <c r="F660" s="33">
        <v>20.399999999999999</v>
      </c>
      <c r="G660" s="33">
        <v>78.7</v>
      </c>
      <c r="H660" s="33">
        <v>1</v>
      </c>
      <c r="I660" s="33">
        <v>210.8</v>
      </c>
    </row>
    <row r="661" spans="1:9" x14ac:dyDescent="0.25">
      <c r="A661" s="241"/>
      <c r="B661" s="29"/>
      <c r="C661" s="32">
        <v>44162.833333333328</v>
      </c>
      <c r="D661" s="33" t="s">
        <v>236</v>
      </c>
      <c r="E661" s="33">
        <v>0</v>
      </c>
      <c r="F661" s="33">
        <v>20.2</v>
      </c>
      <c r="G661" s="33">
        <v>79.2</v>
      </c>
      <c r="H661" s="33">
        <v>0.8</v>
      </c>
      <c r="I661" s="33">
        <v>199.5</v>
      </c>
    </row>
    <row r="662" spans="1:9" x14ac:dyDescent="0.25">
      <c r="A662" s="241"/>
      <c r="B662" s="29"/>
      <c r="C662" s="32">
        <v>44162.875</v>
      </c>
      <c r="D662" s="33" t="s">
        <v>236</v>
      </c>
      <c r="E662" s="33">
        <v>0</v>
      </c>
      <c r="F662" s="33">
        <v>19.7</v>
      </c>
      <c r="G662" s="33">
        <v>81.5</v>
      </c>
      <c r="H662" s="33">
        <v>0.8</v>
      </c>
      <c r="I662" s="33">
        <v>216.6</v>
      </c>
    </row>
    <row r="663" spans="1:9" x14ac:dyDescent="0.25">
      <c r="A663" s="241"/>
      <c r="B663" s="29"/>
      <c r="C663" s="32">
        <v>44162.916666666672</v>
      </c>
      <c r="D663" s="33" t="s">
        <v>236</v>
      </c>
      <c r="E663" s="33">
        <v>0</v>
      </c>
      <c r="F663" s="33">
        <v>19.899999999999999</v>
      </c>
      <c r="G663" s="33">
        <v>80.2</v>
      </c>
      <c r="H663" s="33">
        <v>0.8</v>
      </c>
      <c r="I663" s="33">
        <v>186.8</v>
      </c>
    </row>
    <row r="664" spans="1:9" x14ac:dyDescent="0.25">
      <c r="A664" s="241"/>
      <c r="B664" s="29"/>
      <c r="C664" s="32">
        <v>44162.958333333328</v>
      </c>
      <c r="D664" s="33" t="s">
        <v>236</v>
      </c>
      <c r="E664" s="33">
        <v>0</v>
      </c>
      <c r="F664" s="33">
        <v>20.6</v>
      </c>
      <c r="G664" s="33">
        <v>76.3</v>
      </c>
      <c r="H664" s="33">
        <v>0.8</v>
      </c>
      <c r="I664" s="33">
        <v>163.5</v>
      </c>
    </row>
    <row r="665" spans="1:9" x14ac:dyDescent="0.25">
      <c r="A665" s="241">
        <v>28</v>
      </c>
      <c r="B665" s="29"/>
      <c r="C665" s="32">
        <v>44163</v>
      </c>
      <c r="D665" s="33" t="s">
        <v>236</v>
      </c>
      <c r="E665" s="33">
        <v>0</v>
      </c>
      <c r="F665" s="33">
        <v>21.2</v>
      </c>
      <c r="G665" s="33">
        <v>72</v>
      </c>
      <c r="H665" s="33">
        <v>1.1000000000000001</v>
      </c>
      <c r="I665" s="33">
        <v>161.30000000000001</v>
      </c>
    </row>
    <row r="666" spans="1:9" x14ac:dyDescent="0.25">
      <c r="A666" s="241"/>
      <c r="B666" s="29"/>
      <c r="C666" s="32">
        <v>44163.041666666672</v>
      </c>
      <c r="D666" s="33" t="s">
        <v>236</v>
      </c>
      <c r="E666" s="33">
        <v>0</v>
      </c>
      <c r="F666" s="33">
        <v>21.1</v>
      </c>
      <c r="G666" s="33">
        <v>72.3</v>
      </c>
      <c r="H666" s="33">
        <v>0.9</v>
      </c>
      <c r="I666" s="33">
        <v>191.5</v>
      </c>
    </row>
    <row r="667" spans="1:9" x14ac:dyDescent="0.25">
      <c r="A667" s="241"/>
      <c r="B667" s="29"/>
      <c r="C667" s="32">
        <v>44163.083333333328</v>
      </c>
      <c r="D667" s="33" t="s">
        <v>236</v>
      </c>
      <c r="E667" s="33">
        <v>0</v>
      </c>
      <c r="F667" s="33">
        <v>20.9</v>
      </c>
      <c r="G667" s="33">
        <v>72.8</v>
      </c>
      <c r="H667" s="33">
        <v>0.9</v>
      </c>
      <c r="I667" s="33">
        <v>172.8</v>
      </c>
    </row>
    <row r="668" spans="1:9" x14ac:dyDescent="0.25">
      <c r="A668" s="241"/>
      <c r="B668" s="29"/>
      <c r="C668" s="32">
        <v>44163.125</v>
      </c>
      <c r="D668" s="33" t="s">
        <v>236</v>
      </c>
      <c r="E668" s="33">
        <v>0</v>
      </c>
      <c r="F668" s="33">
        <v>20.6</v>
      </c>
      <c r="G668" s="33">
        <v>74.7</v>
      </c>
      <c r="H668" s="33">
        <v>0.8</v>
      </c>
      <c r="I668" s="33">
        <v>215.3</v>
      </c>
    </row>
    <row r="669" spans="1:9" x14ac:dyDescent="0.25">
      <c r="A669" s="241"/>
      <c r="B669" s="29"/>
      <c r="C669" s="32">
        <v>44163.166666666672</v>
      </c>
      <c r="D669" s="33" t="s">
        <v>236</v>
      </c>
      <c r="E669" s="33">
        <v>0</v>
      </c>
      <c r="F669" s="33">
        <v>20.3</v>
      </c>
      <c r="G669" s="33">
        <v>76</v>
      </c>
      <c r="H669" s="33">
        <v>1.4</v>
      </c>
      <c r="I669" s="33">
        <v>159.69999999999999</v>
      </c>
    </row>
    <row r="670" spans="1:9" x14ac:dyDescent="0.25">
      <c r="A670" s="241"/>
      <c r="B670" s="29"/>
      <c r="C670" s="32">
        <v>44163.208333333328</v>
      </c>
      <c r="D670" s="33" t="s">
        <v>236</v>
      </c>
      <c r="E670" s="33">
        <v>0</v>
      </c>
      <c r="F670" s="33">
        <v>20.2</v>
      </c>
      <c r="G670" s="33">
        <v>76.3</v>
      </c>
      <c r="H670" s="33">
        <v>1.6</v>
      </c>
      <c r="I670" s="33">
        <v>155.9</v>
      </c>
    </row>
    <row r="671" spans="1:9" x14ac:dyDescent="0.25">
      <c r="A671" s="241"/>
      <c r="B671" s="29"/>
      <c r="C671" s="32">
        <v>44163.25</v>
      </c>
      <c r="D671" s="33" t="s">
        <v>236</v>
      </c>
      <c r="E671" s="33">
        <v>0</v>
      </c>
      <c r="F671" s="33">
        <v>20.100000000000001</v>
      </c>
      <c r="G671" s="33">
        <v>76.900000000000006</v>
      </c>
      <c r="H671" s="33">
        <v>1.5</v>
      </c>
      <c r="I671" s="33">
        <v>163.6</v>
      </c>
    </row>
    <row r="672" spans="1:9" x14ac:dyDescent="0.25">
      <c r="A672" s="241"/>
      <c r="B672" s="29"/>
      <c r="C672" s="32">
        <v>44163.291666666672</v>
      </c>
      <c r="D672" s="33" t="s">
        <v>236</v>
      </c>
      <c r="E672" s="33">
        <v>0</v>
      </c>
      <c r="F672" s="33">
        <v>21.1</v>
      </c>
      <c r="G672" s="33">
        <v>74.2</v>
      </c>
      <c r="H672" s="33">
        <v>1.1000000000000001</v>
      </c>
      <c r="I672" s="33">
        <v>123.1</v>
      </c>
    </row>
    <row r="673" spans="1:9" x14ac:dyDescent="0.25">
      <c r="A673" s="241"/>
      <c r="B673" s="29"/>
      <c r="C673" s="32">
        <v>44163.333333333328</v>
      </c>
      <c r="D673" s="33" t="s">
        <v>236</v>
      </c>
      <c r="E673" s="33">
        <v>0</v>
      </c>
      <c r="F673" s="33">
        <v>23.1</v>
      </c>
      <c r="G673" s="33">
        <v>67.900000000000006</v>
      </c>
      <c r="H673" s="33">
        <v>1.2</v>
      </c>
      <c r="I673" s="33">
        <v>151.19999999999999</v>
      </c>
    </row>
    <row r="674" spans="1:9" x14ac:dyDescent="0.25">
      <c r="A674" s="241"/>
      <c r="B674" s="29"/>
      <c r="C674" s="32">
        <v>44163.375</v>
      </c>
      <c r="D674" s="33" t="s">
        <v>236</v>
      </c>
      <c r="E674" s="33">
        <v>0</v>
      </c>
      <c r="F674" s="33">
        <v>25.1</v>
      </c>
      <c r="G674" s="33">
        <v>61</v>
      </c>
      <c r="H674" s="33">
        <v>1.4</v>
      </c>
      <c r="I674" s="33">
        <v>203.5</v>
      </c>
    </row>
    <row r="675" spans="1:9" x14ac:dyDescent="0.25">
      <c r="A675" s="241"/>
      <c r="B675" s="29"/>
      <c r="C675" s="32">
        <v>44163.416666666672</v>
      </c>
      <c r="D675" s="33" t="s">
        <v>236</v>
      </c>
      <c r="E675" s="33">
        <v>0</v>
      </c>
      <c r="F675" s="33">
        <v>23.4</v>
      </c>
      <c r="G675" s="33">
        <v>68.7</v>
      </c>
      <c r="H675" s="33">
        <v>3.1</v>
      </c>
      <c r="I675" s="33">
        <v>255.1</v>
      </c>
    </row>
    <row r="676" spans="1:9" x14ac:dyDescent="0.25">
      <c r="A676" s="241"/>
      <c r="B676" s="29"/>
      <c r="C676" s="32">
        <v>44163.458333333328</v>
      </c>
      <c r="D676" s="33" t="s">
        <v>236</v>
      </c>
      <c r="E676" s="33">
        <v>0</v>
      </c>
      <c r="F676" s="33">
        <v>22.1</v>
      </c>
      <c r="G676" s="33">
        <v>73.3</v>
      </c>
      <c r="H676" s="33">
        <v>4.2</v>
      </c>
      <c r="I676" s="33">
        <v>263.3</v>
      </c>
    </row>
    <row r="677" spans="1:9" x14ac:dyDescent="0.25">
      <c r="A677" s="241"/>
      <c r="B677" s="29"/>
      <c r="C677" s="32">
        <v>44163.5</v>
      </c>
      <c r="D677" s="33" t="s">
        <v>236</v>
      </c>
      <c r="E677" s="33">
        <v>0</v>
      </c>
      <c r="F677" s="33">
        <v>22.6</v>
      </c>
      <c r="G677" s="33">
        <v>71.7</v>
      </c>
      <c r="H677" s="33">
        <v>3.9</v>
      </c>
      <c r="I677" s="33">
        <v>262.3</v>
      </c>
    </row>
    <row r="678" spans="1:9" x14ac:dyDescent="0.25">
      <c r="A678" s="241"/>
      <c r="B678" s="29"/>
      <c r="C678" s="32">
        <v>44163.541666666672</v>
      </c>
      <c r="D678" s="33" t="s">
        <v>236</v>
      </c>
      <c r="E678" s="33">
        <v>0</v>
      </c>
      <c r="F678" s="33">
        <v>22.7</v>
      </c>
      <c r="G678" s="33">
        <v>71.5</v>
      </c>
      <c r="H678" s="33">
        <v>2.9</v>
      </c>
      <c r="I678" s="33">
        <v>258.10000000000002</v>
      </c>
    </row>
    <row r="679" spans="1:9" x14ac:dyDescent="0.25">
      <c r="A679" s="241"/>
      <c r="B679" s="29"/>
      <c r="C679" s="32">
        <v>44163.583333333328</v>
      </c>
      <c r="D679" s="33" t="s">
        <v>236</v>
      </c>
      <c r="E679" s="33">
        <v>0</v>
      </c>
      <c r="F679" s="33">
        <v>22.3</v>
      </c>
      <c r="G679" s="33">
        <v>73.900000000000006</v>
      </c>
      <c r="H679" s="33">
        <v>2.4</v>
      </c>
      <c r="I679" s="33">
        <v>250.7</v>
      </c>
    </row>
    <row r="680" spans="1:9" x14ac:dyDescent="0.25">
      <c r="A680" s="241"/>
      <c r="B680" s="29"/>
      <c r="C680" s="32">
        <v>44163.625</v>
      </c>
      <c r="D680" s="33" t="s">
        <v>236</v>
      </c>
      <c r="E680" s="33">
        <v>0</v>
      </c>
      <c r="F680" s="33">
        <v>23</v>
      </c>
      <c r="G680" s="33">
        <v>70.8</v>
      </c>
      <c r="H680" s="33">
        <v>2.6</v>
      </c>
      <c r="I680" s="33">
        <v>233.7</v>
      </c>
    </row>
    <row r="681" spans="1:9" x14ac:dyDescent="0.25">
      <c r="A681" s="241"/>
      <c r="B681" s="29"/>
      <c r="C681" s="32">
        <v>44163.666666666672</v>
      </c>
      <c r="D681" s="33" t="s">
        <v>236</v>
      </c>
      <c r="E681" s="33">
        <v>0</v>
      </c>
      <c r="F681" s="33">
        <v>22.1</v>
      </c>
      <c r="G681" s="33">
        <v>72.8</v>
      </c>
      <c r="H681" s="33">
        <v>2.8</v>
      </c>
      <c r="I681" s="33">
        <v>224.4</v>
      </c>
    </row>
    <row r="682" spans="1:9" x14ac:dyDescent="0.25">
      <c r="A682" s="241"/>
      <c r="B682" s="29"/>
      <c r="C682" s="32">
        <v>44163.708333333328</v>
      </c>
      <c r="D682" s="33" t="s">
        <v>236</v>
      </c>
      <c r="E682" s="33">
        <v>0</v>
      </c>
      <c r="F682" s="33">
        <v>21</v>
      </c>
      <c r="G682" s="33">
        <v>77.5</v>
      </c>
      <c r="H682" s="33">
        <v>2.2999999999999998</v>
      </c>
      <c r="I682" s="33">
        <v>216.3</v>
      </c>
    </row>
    <row r="683" spans="1:9" x14ac:dyDescent="0.25">
      <c r="A683" s="241"/>
      <c r="B683" s="29"/>
      <c r="C683" s="32">
        <v>44163.75</v>
      </c>
      <c r="D683" s="33" t="s">
        <v>236</v>
      </c>
      <c r="E683" s="33">
        <v>0</v>
      </c>
      <c r="F683" s="33">
        <v>20</v>
      </c>
      <c r="G683" s="33">
        <v>82.6</v>
      </c>
      <c r="H683" s="33">
        <v>1.9</v>
      </c>
      <c r="I683" s="33">
        <v>222.8</v>
      </c>
    </row>
    <row r="684" spans="1:9" x14ac:dyDescent="0.25">
      <c r="A684" s="241"/>
      <c r="B684" s="29"/>
      <c r="C684" s="32">
        <v>44163.791666666672</v>
      </c>
      <c r="D684" s="33" t="s">
        <v>236</v>
      </c>
      <c r="E684" s="33">
        <v>0</v>
      </c>
      <c r="F684" s="33">
        <v>19.600000000000001</v>
      </c>
      <c r="G684" s="33">
        <v>84.8</v>
      </c>
      <c r="H684" s="33">
        <v>1.2</v>
      </c>
      <c r="I684" s="33">
        <v>198.4</v>
      </c>
    </row>
    <row r="685" spans="1:9" x14ac:dyDescent="0.25">
      <c r="A685" s="241"/>
      <c r="B685" s="29"/>
      <c r="C685" s="32">
        <v>44163.833333333328</v>
      </c>
      <c r="D685" s="33" t="s">
        <v>236</v>
      </c>
      <c r="E685" s="33">
        <v>0</v>
      </c>
      <c r="F685" s="33">
        <v>19.600000000000001</v>
      </c>
      <c r="G685" s="33">
        <v>85</v>
      </c>
      <c r="H685" s="33">
        <v>1</v>
      </c>
      <c r="I685" s="33">
        <v>201.7</v>
      </c>
    </row>
    <row r="686" spans="1:9" x14ac:dyDescent="0.25">
      <c r="A686" s="241"/>
      <c r="B686" s="29"/>
      <c r="C686" s="32">
        <v>44163.875</v>
      </c>
      <c r="D686" s="33" t="s">
        <v>236</v>
      </c>
      <c r="E686" s="33">
        <v>0</v>
      </c>
      <c r="F686" s="33">
        <v>19.399999999999999</v>
      </c>
      <c r="G686" s="33">
        <v>85.4</v>
      </c>
      <c r="H686" s="33">
        <v>0.8</v>
      </c>
      <c r="I686" s="33">
        <v>188.5</v>
      </c>
    </row>
    <row r="687" spans="1:9" x14ac:dyDescent="0.25">
      <c r="A687" s="241"/>
      <c r="B687" s="29"/>
      <c r="C687" s="32">
        <v>44163.916666666672</v>
      </c>
      <c r="D687" s="33" t="s">
        <v>236</v>
      </c>
      <c r="E687" s="33">
        <v>0</v>
      </c>
      <c r="F687" s="33">
        <v>19.399999999999999</v>
      </c>
      <c r="G687" s="33">
        <v>85.5</v>
      </c>
      <c r="H687" s="33">
        <v>0.8</v>
      </c>
      <c r="I687" s="33">
        <v>209</v>
      </c>
    </row>
    <row r="688" spans="1:9" x14ac:dyDescent="0.25">
      <c r="A688" s="241"/>
      <c r="B688" s="29"/>
      <c r="C688" s="32">
        <v>44163.958333333328</v>
      </c>
      <c r="D688" s="33" t="s">
        <v>236</v>
      </c>
      <c r="E688" s="33">
        <v>0</v>
      </c>
      <c r="F688" s="33">
        <v>19.3</v>
      </c>
      <c r="G688" s="33">
        <v>85.8</v>
      </c>
      <c r="H688" s="33">
        <v>0.8</v>
      </c>
      <c r="I688" s="33">
        <v>175.4</v>
      </c>
    </row>
    <row r="689" spans="1:9" x14ac:dyDescent="0.25">
      <c r="A689" s="241">
        <v>29</v>
      </c>
      <c r="B689" s="29"/>
      <c r="C689" s="32">
        <v>44164</v>
      </c>
      <c r="D689" s="33" t="s">
        <v>236</v>
      </c>
      <c r="E689" s="33">
        <v>0</v>
      </c>
      <c r="F689" s="33">
        <v>19.3</v>
      </c>
      <c r="G689" s="33">
        <v>85.6</v>
      </c>
      <c r="H689" s="33">
        <v>0.8</v>
      </c>
      <c r="I689" s="33">
        <v>169.3</v>
      </c>
    </row>
    <row r="690" spans="1:9" x14ac:dyDescent="0.25">
      <c r="A690" s="241"/>
      <c r="B690" s="29"/>
      <c r="C690" s="32">
        <v>44164.041666666672</v>
      </c>
      <c r="D690" s="33" t="s">
        <v>236</v>
      </c>
      <c r="E690" s="33">
        <v>0</v>
      </c>
      <c r="F690" s="33">
        <v>19.899999999999999</v>
      </c>
      <c r="G690" s="33">
        <v>81.900000000000006</v>
      </c>
      <c r="H690" s="33">
        <v>0.9</v>
      </c>
      <c r="I690" s="33">
        <v>183.5</v>
      </c>
    </row>
    <row r="691" spans="1:9" x14ac:dyDescent="0.25">
      <c r="A691" s="241"/>
      <c r="B691" s="29"/>
      <c r="C691" s="32">
        <v>44164.083333333328</v>
      </c>
      <c r="D691" s="33" t="s">
        <v>236</v>
      </c>
      <c r="E691" s="33">
        <v>0</v>
      </c>
      <c r="F691" s="33">
        <v>19.899999999999999</v>
      </c>
      <c r="G691" s="33">
        <v>80.900000000000006</v>
      </c>
      <c r="H691" s="33">
        <v>1.1000000000000001</v>
      </c>
      <c r="I691" s="33">
        <v>158.69999999999999</v>
      </c>
    </row>
    <row r="692" spans="1:9" x14ac:dyDescent="0.25">
      <c r="A692" s="241"/>
      <c r="B692" s="29"/>
      <c r="C692" s="32">
        <v>44164.125</v>
      </c>
      <c r="D692" s="33" t="s">
        <v>236</v>
      </c>
      <c r="E692" s="33">
        <v>0</v>
      </c>
      <c r="F692" s="33">
        <v>19.899999999999999</v>
      </c>
      <c r="G692" s="33">
        <v>80.8</v>
      </c>
      <c r="H692" s="33">
        <v>1.4</v>
      </c>
      <c r="I692" s="33">
        <v>167.8</v>
      </c>
    </row>
    <row r="693" spans="1:9" x14ac:dyDescent="0.25">
      <c r="A693" s="241"/>
      <c r="B693" s="29"/>
      <c r="C693" s="32">
        <v>44164.166666666672</v>
      </c>
      <c r="D693" s="33" t="s">
        <v>236</v>
      </c>
      <c r="E693" s="33">
        <v>0</v>
      </c>
      <c r="F693" s="33">
        <v>19.8</v>
      </c>
      <c r="G693" s="33">
        <v>81.2</v>
      </c>
      <c r="H693" s="33">
        <v>1.2</v>
      </c>
      <c r="I693" s="33">
        <v>178.7</v>
      </c>
    </row>
    <row r="694" spans="1:9" x14ac:dyDescent="0.25">
      <c r="A694" s="241"/>
      <c r="B694" s="29"/>
      <c r="C694" s="32">
        <v>44164.208333333328</v>
      </c>
      <c r="D694" s="33" t="s">
        <v>236</v>
      </c>
      <c r="E694" s="33">
        <v>0</v>
      </c>
      <c r="F694" s="33">
        <v>19.600000000000001</v>
      </c>
      <c r="G694" s="33">
        <v>81.8</v>
      </c>
      <c r="H694" s="33">
        <v>1.2</v>
      </c>
      <c r="I694" s="33">
        <v>163.30000000000001</v>
      </c>
    </row>
    <row r="695" spans="1:9" x14ac:dyDescent="0.25">
      <c r="A695" s="241"/>
      <c r="B695" s="29"/>
      <c r="C695" s="32">
        <v>44164.25</v>
      </c>
      <c r="D695" s="33" t="s">
        <v>236</v>
      </c>
      <c r="E695" s="33">
        <v>0</v>
      </c>
      <c r="F695" s="33">
        <v>19.7</v>
      </c>
      <c r="G695" s="33">
        <v>81.900000000000006</v>
      </c>
      <c r="H695" s="33">
        <v>1.3</v>
      </c>
      <c r="I695" s="33">
        <v>153.1</v>
      </c>
    </row>
    <row r="696" spans="1:9" x14ac:dyDescent="0.25">
      <c r="A696" s="241"/>
      <c r="B696" s="29"/>
      <c r="C696" s="32">
        <v>44164.291666666672</v>
      </c>
      <c r="D696" s="33" t="s">
        <v>236</v>
      </c>
      <c r="E696" s="33">
        <v>0</v>
      </c>
      <c r="F696" s="33">
        <v>20.5</v>
      </c>
      <c r="G696" s="33">
        <v>79.3</v>
      </c>
      <c r="H696" s="33">
        <v>1.7</v>
      </c>
      <c r="I696" s="33">
        <v>148.19999999999999</v>
      </c>
    </row>
    <row r="697" spans="1:9" x14ac:dyDescent="0.25">
      <c r="A697" s="241"/>
      <c r="B697" s="29"/>
      <c r="C697" s="32">
        <v>44164.333333333328</v>
      </c>
      <c r="D697" s="33" t="s">
        <v>236</v>
      </c>
      <c r="E697" s="33">
        <v>0</v>
      </c>
      <c r="F697" s="33">
        <v>22</v>
      </c>
      <c r="G697" s="33">
        <v>74.2</v>
      </c>
      <c r="H697" s="33">
        <v>1.4</v>
      </c>
      <c r="I697" s="33">
        <v>175.3</v>
      </c>
    </row>
    <row r="698" spans="1:9" x14ac:dyDescent="0.25">
      <c r="A698" s="241"/>
      <c r="B698" s="29"/>
      <c r="C698" s="32">
        <v>44164.375</v>
      </c>
      <c r="D698" s="33" t="s">
        <v>236</v>
      </c>
      <c r="E698" s="33">
        <v>0</v>
      </c>
      <c r="F698" s="33">
        <v>24</v>
      </c>
      <c r="G698" s="33">
        <v>67.2</v>
      </c>
      <c r="H698" s="33">
        <v>1.4</v>
      </c>
      <c r="I698" s="33">
        <v>189.1</v>
      </c>
    </row>
    <row r="699" spans="1:9" x14ac:dyDescent="0.25">
      <c r="A699" s="241"/>
      <c r="B699" s="29"/>
      <c r="C699" s="32">
        <v>44164.416666666672</v>
      </c>
      <c r="D699" s="33" t="s">
        <v>236</v>
      </c>
      <c r="E699" s="33">
        <v>0</v>
      </c>
      <c r="F699" s="33">
        <v>25.2</v>
      </c>
      <c r="G699" s="33">
        <v>63.6</v>
      </c>
      <c r="H699" s="33">
        <v>1.7</v>
      </c>
      <c r="I699" s="33">
        <v>212.5</v>
      </c>
    </row>
    <row r="700" spans="1:9" x14ac:dyDescent="0.25">
      <c r="A700" s="241"/>
      <c r="B700" s="29"/>
      <c r="C700" s="32">
        <v>44164.458333333328</v>
      </c>
      <c r="D700" s="33" t="s">
        <v>236</v>
      </c>
      <c r="E700" s="33">
        <v>0</v>
      </c>
      <c r="F700" s="33">
        <v>25.8</v>
      </c>
      <c r="G700" s="33">
        <v>60.9</v>
      </c>
      <c r="H700" s="33">
        <v>2.1</v>
      </c>
      <c r="I700" s="33">
        <v>219</v>
      </c>
    </row>
    <row r="701" spans="1:9" x14ac:dyDescent="0.25">
      <c r="A701" s="241"/>
      <c r="B701" s="29"/>
      <c r="C701" s="32">
        <v>44164.5</v>
      </c>
      <c r="D701" s="33" t="s">
        <v>236</v>
      </c>
      <c r="E701" s="33">
        <v>0</v>
      </c>
      <c r="F701" s="33">
        <v>25.1</v>
      </c>
      <c r="G701" s="33">
        <v>63.8</v>
      </c>
      <c r="H701" s="33">
        <v>2.7</v>
      </c>
      <c r="I701" s="33">
        <v>245.4</v>
      </c>
    </row>
    <row r="702" spans="1:9" x14ac:dyDescent="0.25">
      <c r="A702" s="241"/>
      <c r="B702" s="29"/>
      <c r="C702" s="32">
        <v>44164.541666666672</v>
      </c>
      <c r="D702" s="33" t="s">
        <v>236</v>
      </c>
      <c r="E702" s="33">
        <v>0</v>
      </c>
      <c r="F702" s="33">
        <v>23</v>
      </c>
      <c r="G702" s="33">
        <v>71.400000000000006</v>
      </c>
      <c r="H702" s="33">
        <v>3.6</v>
      </c>
      <c r="I702" s="33">
        <v>253.2</v>
      </c>
    </row>
    <row r="703" spans="1:9" x14ac:dyDescent="0.25">
      <c r="A703" s="241"/>
      <c r="B703" s="29"/>
      <c r="C703" s="32">
        <v>44164.583333333328</v>
      </c>
      <c r="D703" s="33" t="s">
        <v>236</v>
      </c>
      <c r="E703" s="33">
        <v>0</v>
      </c>
      <c r="F703" s="33">
        <v>22.2</v>
      </c>
      <c r="G703" s="33">
        <v>75.2</v>
      </c>
      <c r="H703" s="33">
        <v>3</v>
      </c>
      <c r="I703" s="33">
        <v>251.8</v>
      </c>
    </row>
    <row r="704" spans="1:9" x14ac:dyDescent="0.25">
      <c r="A704" s="241"/>
      <c r="B704" s="29"/>
      <c r="C704" s="32">
        <v>44164.625</v>
      </c>
      <c r="D704" s="33" t="s">
        <v>236</v>
      </c>
      <c r="E704" s="33">
        <v>0</v>
      </c>
      <c r="F704" s="33">
        <v>22.4</v>
      </c>
      <c r="G704" s="33">
        <v>74.599999999999994</v>
      </c>
      <c r="H704" s="33">
        <v>2.6</v>
      </c>
      <c r="I704" s="33">
        <v>253</v>
      </c>
    </row>
    <row r="705" spans="1:9" x14ac:dyDescent="0.25">
      <c r="A705" s="241"/>
      <c r="B705" s="29"/>
      <c r="C705" s="32">
        <v>44164.666666666672</v>
      </c>
      <c r="D705" s="33" t="s">
        <v>236</v>
      </c>
      <c r="E705" s="33">
        <v>0</v>
      </c>
      <c r="F705" s="33">
        <v>22.2</v>
      </c>
      <c r="G705" s="33">
        <v>74</v>
      </c>
      <c r="H705" s="33">
        <v>2.4</v>
      </c>
      <c r="I705" s="33">
        <v>220.3</v>
      </c>
    </row>
    <row r="706" spans="1:9" x14ac:dyDescent="0.25">
      <c r="A706" s="241"/>
      <c r="B706" s="29"/>
      <c r="C706" s="32">
        <v>44164.708333333328</v>
      </c>
      <c r="D706" s="33" t="s">
        <v>236</v>
      </c>
      <c r="E706" s="33">
        <v>0</v>
      </c>
      <c r="F706" s="33">
        <v>21.4</v>
      </c>
      <c r="G706" s="33">
        <v>76.900000000000006</v>
      </c>
      <c r="H706" s="33">
        <v>2</v>
      </c>
      <c r="I706" s="33">
        <v>208.7</v>
      </c>
    </row>
    <row r="707" spans="1:9" x14ac:dyDescent="0.25">
      <c r="A707" s="241"/>
      <c r="B707" s="29"/>
      <c r="C707" s="32">
        <v>44164.75</v>
      </c>
      <c r="D707" s="33" t="s">
        <v>236</v>
      </c>
      <c r="E707" s="33">
        <v>0</v>
      </c>
      <c r="F707" s="33">
        <v>20.399999999999999</v>
      </c>
      <c r="G707" s="33">
        <v>81.599999999999994</v>
      </c>
      <c r="H707" s="33">
        <v>1.9</v>
      </c>
      <c r="I707" s="33">
        <v>214.9</v>
      </c>
    </row>
    <row r="708" spans="1:9" x14ac:dyDescent="0.25">
      <c r="A708" s="241"/>
      <c r="B708" s="29"/>
      <c r="C708" s="32">
        <v>44164.791666666672</v>
      </c>
      <c r="D708" s="33" t="s">
        <v>236</v>
      </c>
      <c r="E708" s="33">
        <v>0</v>
      </c>
      <c r="F708" s="33">
        <v>19.8</v>
      </c>
      <c r="G708" s="33">
        <v>84.5</v>
      </c>
      <c r="H708" s="33">
        <v>1.6</v>
      </c>
      <c r="I708" s="33">
        <v>210.3</v>
      </c>
    </row>
    <row r="709" spans="1:9" x14ac:dyDescent="0.25">
      <c r="A709" s="241"/>
      <c r="B709" s="29"/>
      <c r="C709" s="32">
        <v>44164.833333333328</v>
      </c>
      <c r="D709" s="33" t="s">
        <v>236</v>
      </c>
      <c r="E709" s="33">
        <v>0</v>
      </c>
      <c r="F709" s="33">
        <v>19.7</v>
      </c>
      <c r="G709" s="33">
        <v>85.4</v>
      </c>
      <c r="H709" s="33">
        <v>1.7</v>
      </c>
      <c r="I709" s="33">
        <v>217.1</v>
      </c>
    </row>
    <row r="710" spans="1:9" x14ac:dyDescent="0.25">
      <c r="A710" s="241"/>
      <c r="B710" s="29"/>
      <c r="C710" s="32">
        <v>44164.875</v>
      </c>
      <c r="D710" s="33" t="s">
        <v>236</v>
      </c>
      <c r="E710" s="33">
        <v>0</v>
      </c>
      <c r="F710" s="33">
        <v>19.7</v>
      </c>
      <c r="G710" s="33">
        <v>85.5</v>
      </c>
      <c r="H710" s="33">
        <v>1.3</v>
      </c>
      <c r="I710" s="33">
        <v>211.9</v>
      </c>
    </row>
    <row r="711" spans="1:9" x14ac:dyDescent="0.25">
      <c r="A711" s="241"/>
      <c r="B711" s="29"/>
      <c r="C711" s="32">
        <v>44164.916666666672</v>
      </c>
      <c r="D711" s="33" t="s">
        <v>236</v>
      </c>
      <c r="E711" s="33">
        <v>0</v>
      </c>
      <c r="F711" s="33">
        <v>19.8</v>
      </c>
      <c r="G711" s="33">
        <v>84.9</v>
      </c>
      <c r="H711" s="33">
        <v>1.7</v>
      </c>
      <c r="I711" s="33">
        <v>206.4</v>
      </c>
    </row>
    <row r="712" spans="1:9" x14ac:dyDescent="0.25">
      <c r="A712" s="241"/>
      <c r="B712" s="29"/>
      <c r="C712" s="32">
        <v>44164.958333333328</v>
      </c>
      <c r="D712" s="33" t="s">
        <v>236</v>
      </c>
      <c r="E712" s="33">
        <v>0</v>
      </c>
      <c r="F712" s="33">
        <v>19.899999999999999</v>
      </c>
      <c r="G712" s="33">
        <v>84.1</v>
      </c>
      <c r="H712" s="33">
        <v>1</v>
      </c>
      <c r="I712" s="33">
        <v>202.2</v>
      </c>
    </row>
    <row r="713" spans="1:9" x14ac:dyDescent="0.25">
      <c r="A713" s="241">
        <v>30</v>
      </c>
      <c r="B713" s="29"/>
      <c r="C713" s="32">
        <v>44165</v>
      </c>
      <c r="D713" s="33" t="s">
        <v>236</v>
      </c>
      <c r="E713" s="33">
        <v>0</v>
      </c>
      <c r="F713" s="33">
        <v>20.2</v>
      </c>
      <c r="G713" s="33">
        <v>82.5</v>
      </c>
      <c r="H713" s="33">
        <v>1.3</v>
      </c>
      <c r="I713" s="33">
        <v>218.3</v>
      </c>
    </row>
    <row r="714" spans="1:9" x14ac:dyDescent="0.25">
      <c r="A714" s="241"/>
      <c r="B714" s="29"/>
      <c r="C714" s="32">
        <v>44165.041666666672</v>
      </c>
      <c r="D714" s="33" t="s">
        <v>236</v>
      </c>
      <c r="E714" s="33">
        <v>0</v>
      </c>
      <c r="F714" s="33">
        <v>20.5</v>
      </c>
      <c r="G714" s="33">
        <v>80.8</v>
      </c>
      <c r="H714" s="33">
        <v>0.9</v>
      </c>
      <c r="I714" s="33">
        <v>192.9</v>
      </c>
    </row>
    <row r="715" spans="1:9" x14ac:dyDescent="0.25">
      <c r="A715" s="241"/>
      <c r="B715" s="29"/>
      <c r="C715" s="32">
        <v>44165.083333333328</v>
      </c>
      <c r="D715" s="33" t="s">
        <v>236</v>
      </c>
      <c r="E715" s="33">
        <v>0</v>
      </c>
      <c r="F715" s="33">
        <v>20.7</v>
      </c>
      <c r="G715" s="33">
        <v>79</v>
      </c>
      <c r="H715" s="33">
        <v>1.1000000000000001</v>
      </c>
      <c r="I715" s="33">
        <v>152.5</v>
      </c>
    </row>
    <row r="716" spans="1:9" x14ac:dyDescent="0.25">
      <c r="A716" s="241"/>
      <c r="B716" s="29"/>
      <c r="C716" s="32">
        <v>44165.125</v>
      </c>
      <c r="D716" s="33" t="s">
        <v>236</v>
      </c>
      <c r="E716" s="33">
        <v>0</v>
      </c>
      <c r="F716" s="33">
        <v>20.5</v>
      </c>
      <c r="G716" s="33">
        <v>79.400000000000006</v>
      </c>
      <c r="H716" s="33">
        <v>0.7</v>
      </c>
      <c r="I716" s="33">
        <v>141.69999999999999</v>
      </c>
    </row>
    <row r="717" spans="1:9" x14ac:dyDescent="0.25">
      <c r="A717" s="241"/>
      <c r="B717" s="29"/>
      <c r="C717" s="32">
        <v>44165.166666666672</v>
      </c>
      <c r="D717" s="33" t="s">
        <v>236</v>
      </c>
      <c r="E717" s="33">
        <v>0</v>
      </c>
      <c r="F717" s="33">
        <v>20.399999999999999</v>
      </c>
      <c r="G717" s="33">
        <v>79.400000000000006</v>
      </c>
      <c r="H717" s="33">
        <v>1</v>
      </c>
      <c r="I717" s="33">
        <v>165.9</v>
      </c>
    </row>
    <row r="718" spans="1:9" x14ac:dyDescent="0.25">
      <c r="A718" s="241"/>
      <c r="B718" s="29"/>
      <c r="C718" s="32">
        <v>44165.208333333328</v>
      </c>
      <c r="D718" s="33" t="s">
        <v>236</v>
      </c>
      <c r="E718" s="33">
        <v>0</v>
      </c>
      <c r="F718" s="33">
        <v>20.399999999999999</v>
      </c>
      <c r="G718" s="33">
        <v>79.2</v>
      </c>
      <c r="H718" s="33">
        <v>0.7</v>
      </c>
      <c r="I718" s="33">
        <v>196.6</v>
      </c>
    </row>
    <row r="719" spans="1:9" x14ac:dyDescent="0.25">
      <c r="A719" s="241"/>
      <c r="B719" s="29"/>
      <c r="C719" s="32">
        <v>44165.25</v>
      </c>
      <c r="D719" s="33" t="s">
        <v>236</v>
      </c>
      <c r="E719" s="33">
        <v>0</v>
      </c>
      <c r="F719" s="33">
        <v>20.399999999999999</v>
      </c>
      <c r="G719" s="33">
        <v>79.5</v>
      </c>
      <c r="H719" s="33">
        <v>1</v>
      </c>
      <c r="I719" s="33">
        <v>205.8</v>
      </c>
    </row>
    <row r="720" spans="1:9" x14ac:dyDescent="0.25">
      <c r="A720" s="241"/>
      <c r="B720" s="29"/>
      <c r="C720" s="32">
        <v>44165.291666666672</v>
      </c>
      <c r="D720" s="33" t="s">
        <v>236</v>
      </c>
      <c r="E720" s="33">
        <v>0</v>
      </c>
      <c r="F720" s="33">
        <v>20.5</v>
      </c>
      <c r="G720" s="33">
        <v>80.2</v>
      </c>
      <c r="H720" s="33">
        <v>1.2</v>
      </c>
      <c r="I720" s="33">
        <v>222.2</v>
      </c>
    </row>
    <row r="721" spans="1:9" x14ac:dyDescent="0.25">
      <c r="A721" s="241"/>
      <c r="B721" s="29"/>
      <c r="C721" s="32">
        <v>44165.333333333328</v>
      </c>
      <c r="D721" s="33" t="s">
        <v>236</v>
      </c>
      <c r="E721" s="33">
        <v>0</v>
      </c>
      <c r="F721" s="33">
        <v>21.6</v>
      </c>
      <c r="G721" s="33">
        <v>77.400000000000006</v>
      </c>
      <c r="H721" s="33">
        <v>1.1000000000000001</v>
      </c>
      <c r="I721" s="33">
        <v>204.7</v>
      </c>
    </row>
    <row r="722" spans="1:9" x14ac:dyDescent="0.25">
      <c r="A722" s="241"/>
      <c r="B722" s="29"/>
      <c r="C722" s="32">
        <v>44165.375</v>
      </c>
      <c r="D722" s="33" t="s">
        <v>236</v>
      </c>
      <c r="E722" s="33">
        <v>0</v>
      </c>
      <c r="F722" s="33">
        <v>22.9</v>
      </c>
      <c r="G722" s="33">
        <v>72.900000000000006</v>
      </c>
      <c r="H722" s="33">
        <v>1.3</v>
      </c>
      <c r="I722" s="33">
        <v>209.7</v>
      </c>
    </row>
    <row r="723" spans="1:9" x14ac:dyDescent="0.25">
      <c r="A723" s="241"/>
      <c r="B723" s="29"/>
      <c r="C723" s="32">
        <v>44165.416666666672</v>
      </c>
      <c r="D723" s="33" t="s">
        <v>236</v>
      </c>
      <c r="E723" s="33">
        <v>0</v>
      </c>
      <c r="F723" s="33">
        <v>23.9</v>
      </c>
      <c r="G723" s="33">
        <v>69.2</v>
      </c>
      <c r="H723" s="33">
        <v>1.5</v>
      </c>
      <c r="I723" s="33">
        <v>209.9</v>
      </c>
    </row>
    <row r="724" spans="1:9" x14ac:dyDescent="0.25">
      <c r="A724" s="241"/>
      <c r="B724" s="29"/>
      <c r="C724" s="32">
        <v>44165.458333333328</v>
      </c>
      <c r="D724" s="33" t="s">
        <v>236</v>
      </c>
      <c r="E724" s="33">
        <v>0</v>
      </c>
      <c r="F724" s="33">
        <v>23.9</v>
      </c>
      <c r="G724" s="33">
        <v>70.7</v>
      </c>
      <c r="H724" s="33">
        <v>2.9</v>
      </c>
      <c r="I724" s="33">
        <v>248.8</v>
      </c>
    </row>
    <row r="725" spans="1:9" x14ac:dyDescent="0.25">
      <c r="A725" s="241"/>
      <c r="B725" s="29"/>
      <c r="C725" s="32">
        <v>44165.5</v>
      </c>
      <c r="D725" s="33" t="s">
        <v>236</v>
      </c>
      <c r="E725" s="33">
        <v>0</v>
      </c>
      <c r="F725" s="33">
        <v>23.7</v>
      </c>
      <c r="G725" s="33">
        <v>70.8</v>
      </c>
      <c r="H725" s="33">
        <v>2.7</v>
      </c>
      <c r="I725" s="33">
        <v>240.9</v>
      </c>
    </row>
    <row r="726" spans="1:9" x14ac:dyDescent="0.25">
      <c r="A726" s="241"/>
      <c r="B726" s="29"/>
      <c r="C726" s="32">
        <v>44165.541666666672</v>
      </c>
      <c r="D726" s="33" t="s">
        <v>236</v>
      </c>
      <c r="E726" s="33">
        <v>0</v>
      </c>
      <c r="F726" s="33">
        <v>23.1</v>
      </c>
      <c r="G726" s="33">
        <v>73.8</v>
      </c>
      <c r="H726" s="33">
        <v>2.9</v>
      </c>
      <c r="I726" s="33">
        <v>255.3</v>
      </c>
    </row>
    <row r="727" spans="1:9" x14ac:dyDescent="0.25">
      <c r="A727" s="241"/>
      <c r="B727" s="29"/>
      <c r="C727" s="32">
        <v>44165.583333333328</v>
      </c>
      <c r="D727" s="33" t="s">
        <v>236</v>
      </c>
      <c r="E727" s="33">
        <v>0</v>
      </c>
      <c r="F727" s="33">
        <v>23.7</v>
      </c>
      <c r="G727" s="33">
        <v>70.400000000000006</v>
      </c>
      <c r="H727" s="33">
        <v>2.6</v>
      </c>
      <c r="I727" s="33">
        <v>234.7</v>
      </c>
    </row>
    <row r="728" spans="1:9" x14ac:dyDescent="0.25">
      <c r="A728" s="241"/>
      <c r="B728" s="29"/>
      <c r="C728" s="32">
        <v>44165.625</v>
      </c>
      <c r="D728" s="33" t="s">
        <v>236</v>
      </c>
      <c r="E728" s="33">
        <v>0</v>
      </c>
      <c r="F728" s="33">
        <v>23.4</v>
      </c>
      <c r="G728" s="33">
        <v>69.8</v>
      </c>
      <c r="H728" s="33">
        <v>3</v>
      </c>
      <c r="I728" s="33">
        <v>222.2</v>
      </c>
    </row>
    <row r="729" spans="1:9" x14ac:dyDescent="0.25">
      <c r="A729" s="241"/>
      <c r="B729" s="29"/>
      <c r="C729" s="32">
        <v>44165.666666666672</v>
      </c>
      <c r="D729" s="33" t="s">
        <v>236</v>
      </c>
      <c r="E729" s="33">
        <v>0</v>
      </c>
      <c r="F729" s="33">
        <v>22.2</v>
      </c>
      <c r="G729" s="33">
        <v>73.599999999999994</v>
      </c>
      <c r="H729" s="33">
        <v>2.2000000000000002</v>
      </c>
      <c r="I729" s="33">
        <v>220.9</v>
      </c>
    </row>
    <row r="730" spans="1:9" x14ac:dyDescent="0.25">
      <c r="A730" s="241"/>
      <c r="B730" s="29"/>
      <c r="C730" s="32">
        <v>44165.708333333328</v>
      </c>
      <c r="D730" s="33" t="s">
        <v>236</v>
      </c>
      <c r="E730" s="33">
        <v>0</v>
      </c>
      <c r="F730" s="33">
        <v>21.6</v>
      </c>
      <c r="G730" s="33">
        <v>77</v>
      </c>
      <c r="H730" s="33">
        <v>1.6</v>
      </c>
      <c r="I730" s="33">
        <v>214.1</v>
      </c>
    </row>
    <row r="731" spans="1:9" x14ac:dyDescent="0.25">
      <c r="A731" s="241"/>
      <c r="B731" s="29"/>
      <c r="C731" s="32">
        <v>44165.75</v>
      </c>
      <c r="D731" s="33" t="s">
        <v>236</v>
      </c>
      <c r="E731" s="33">
        <v>0</v>
      </c>
      <c r="F731" s="33">
        <v>20.6</v>
      </c>
      <c r="G731" s="33">
        <v>81.599999999999994</v>
      </c>
      <c r="H731" s="33">
        <v>1.6</v>
      </c>
      <c r="I731" s="33">
        <v>220.3</v>
      </c>
    </row>
    <row r="732" spans="1:9" x14ac:dyDescent="0.25">
      <c r="A732" s="241"/>
      <c r="B732" s="29"/>
      <c r="C732" s="32">
        <v>44165.791666666672</v>
      </c>
      <c r="D732" s="33" t="s">
        <v>236</v>
      </c>
      <c r="E732" s="33">
        <v>0</v>
      </c>
      <c r="F732" s="33">
        <v>19.899999999999999</v>
      </c>
      <c r="G732" s="33">
        <v>85.1</v>
      </c>
      <c r="H732" s="33">
        <v>1</v>
      </c>
      <c r="I732" s="33">
        <v>171.5</v>
      </c>
    </row>
    <row r="733" spans="1:9" x14ac:dyDescent="0.25">
      <c r="A733" s="241"/>
      <c r="B733" s="29"/>
      <c r="C733" s="32">
        <v>44165.833333333328</v>
      </c>
      <c r="D733" s="33" t="s">
        <v>236</v>
      </c>
      <c r="E733" s="33">
        <v>0</v>
      </c>
      <c r="F733" s="33">
        <v>19.8</v>
      </c>
      <c r="G733" s="33">
        <v>85.2</v>
      </c>
      <c r="H733" s="33">
        <v>1</v>
      </c>
      <c r="I733" s="33">
        <v>208.6</v>
      </c>
    </row>
    <row r="734" spans="1:9" x14ac:dyDescent="0.25">
      <c r="A734" s="241"/>
      <c r="B734" s="29"/>
      <c r="C734" s="32">
        <v>44165.875</v>
      </c>
      <c r="D734" s="33" t="s">
        <v>236</v>
      </c>
      <c r="E734" s="33">
        <v>0</v>
      </c>
      <c r="F734" s="33">
        <v>20</v>
      </c>
      <c r="G734" s="33">
        <v>84.2</v>
      </c>
      <c r="H734" s="33">
        <v>1</v>
      </c>
      <c r="I734" s="33">
        <v>209.3</v>
      </c>
    </row>
    <row r="735" spans="1:9" x14ac:dyDescent="0.25">
      <c r="A735" s="241"/>
      <c r="B735" s="29"/>
      <c r="C735" s="32">
        <v>44165.916666666672</v>
      </c>
      <c r="D735" s="33" t="s">
        <v>236</v>
      </c>
      <c r="E735" s="33">
        <v>0</v>
      </c>
      <c r="F735" s="33">
        <v>20.399999999999999</v>
      </c>
      <c r="G735" s="33">
        <v>82.3</v>
      </c>
      <c r="H735" s="33">
        <v>0.9</v>
      </c>
      <c r="I735" s="33">
        <v>196</v>
      </c>
    </row>
    <row r="736" spans="1:9" x14ac:dyDescent="0.25">
      <c r="A736" s="241"/>
      <c r="B736" s="29"/>
      <c r="C736" s="32">
        <v>44165.958333333328</v>
      </c>
      <c r="D736" s="33" t="s">
        <v>236</v>
      </c>
      <c r="E736" s="33">
        <v>0</v>
      </c>
      <c r="F736" s="33">
        <v>20.399999999999999</v>
      </c>
      <c r="G736" s="33">
        <v>81.7</v>
      </c>
      <c r="H736" s="33">
        <v>0.9</v>
      </c>
      <c r="I736" s="33">
        <v>204</v>
      </c>
    </row>
    <row r="737" spans="1:10" x14ac:dyDescent="0.2">
      <c r="A737" s="241">
        <v>31</v>
      </c>
      <c r="B737" s="29"/>
      <c r="C737" s="228" t="s">
        <v>239</v>
      </c>
      <c r="D737" s="231"/>
      <c r="E737" s="231"/>
      <c r="F737" s="231"/>
      <c r="G737" s="231"/>
      <c r="H737" s="231"/>
      <c r="I737" s="231"/>
      <c r="J737" s="15"/>
    </row>
    <row r="738" spans="1:10" x14ac:dyDescent="0.25">
      <c r="A738" s="241"/>
      <c r="B738" s="29"/>
      <c r="C738" s="234" t="s">
        <v>237</v>
      </c>
      <c r="D738" s="231"/>
      <c r="E738" s="231"/>
      <c r="F738" s="231"/>
      <c r="G738" s="231"/>
      <c r="H738" s="231"/>
      <c r="I738" s="231"/>
      <c r="J738" s="15"/>
    </row>
    <row r="739" spans="1:10" x14ac:dyDescent="0.25">
      <c r="A739" s="241"/>
      <c r="B739" s="29"/>
      <c r="C739" s="234"/>
      <c r="D739" s="231"/>
      <c r="E739" s="231"/>
      <c r="F739" s="231"/>
      <c r="G739" s="231"/>
      <c r="H739" s="231"/>
      <c r="I739" s="231"/>
      <c r="J739" s="15"/>
    </row>
    <row r="740" spans="1:10" x14ac:dyDescent="0.25">
      <c r="A740" s="241"/>
      <c r="C740" s="234"/>
      <c r="D740" s="231"/>
      <c r="E740" s="231"/>
      <c r="F740" s="231"/>
      <c r="G740" s="231"/>
      <c r="H740" s="231"/>
      <c r="I740" s="231"/>
    </row>
    <row r="741" spans="1:10" x14ac:dyDescent="0.25">
      <c r="A741" s="241"/>
      <c r="C741" s="234"/>
      <c r="D741" s="231"/>
      <c r="E741" s="231"/>
      <c r="F741" s="231"/>
      <c r="G741" s="231"/>
      <c r="H741" s="231"/>
      <c r="I741" s="231"/>
    </row>
    <row r="742" spans="1:10" x14ac:dyDescent="0.25">
      <c r="A742" s="241"/>
      <c r="C742" s="230"/>
      <c r="D742" s="231"/>
      <c r="E742" s="231"/>
      <c r="F742" s="231"/>
      <c r="G742" s="231"/>
      <c r="H742" s="231"/>
      <c r="I742" s="231"/>
    </row>
    <row r="743" spans="1:10" x14ac:dyDescent="0.25">
      <c r="A743" s="241"/>
      <c r="C743" s="230"/>
      <c r="D743" s="231"/>
      <c r="E743" s="231"/>
      <c r="F743" s="231"/>
      <c r="G743" s="231"/>
      <c r="H743" s="231"/>
      <c r="I743" s="231"/>
    </row>
    <row r="744" spans="1:10" x14ac:dyDescent="0.25">
      <c r="A744" s="241"/>
      <c r="C744" s="230"/>
      <c r="D744" s="231"/>
      <c r="E744" s="231"/>
      <c r="F744" s="231"/>
      <c r="G744" s="231"/>
      <c r="H744" s="231"/>
      <c r="I744" s="231"/>
    </row>
    <row r="745" spans="1:10" x14ac:dyDescent="0.25">
      <c r="A745" s="241"/>
      <c r="C745" s="230"/>
      <c r="D745" s="231"/>
      <c r="E745" s="231"/>
      <c r="F745" s="231"/>
      <c r="G745" s="231"/>
      <c r="H745" s="231"/>
      <c r="I745" s="231"/>
    </row>
    <row r="746" spans="1:10" x14ac:dyDescent="0.25">
      <c r="A746" s="241"/>
      <c r="C746" s="230"/>
      <c r="D746" s="231"/>
      <c r="E746" s="231"/>
      <c r="F746" s="231"/>
      <c r="G746" s="231"/>
      <c r="H746" s="231"/>
      <c r="I746" s="231"/>
    </row>
    <row r="747" spans="1:10" x14ac:dyDescent="0.25">
      <c r="A747" s="241"/>
      <c r="C747" s="230"/>
      <c r="D747" s="231"/>
      <c r="E747" s="231"/>
      <c r="F747" s="231"/>
      <c r="G747" s="231"/>
      <c r="H747" s="231"/>
      <c r="I747" s="231"/>
    </row>
    <row r="748" spans="1:10" x14ac:dyDescent="0.25">
      <c r="A748" s="241"/>
      <c r="C748" s="230"/>
      <c r="D748" s="231"/>
      <c r="E748" s="231"/>
      <c r="F748" s="231"/>
      <c r="G748" s="231"/>
      <c r="H748" s="231"/>
      <c r="I748" s="231"/>
    </row>
    <row r="749" spans="1:10" x14ac:dyDescent="0.25">
      <c r="A749" s="241"/>
      <c r="C749" s="230"/>
      <c r="D749" s="231"/>
      <c r="E749" s="231"/>
      <c r="F749" s="231"/>
      <c r="G749" s="231"/>
      <c r="H749" s="231"/>
      <c r="I749" s="231"/>
    </row>
    <row r="750" spans="1:10" x14ac:dyDescent="0.25">
      <c r="A750" s="241"/>
      <c r="C750" s="230"/>
      <c r="D750" s="231"/>
      <c r="E750" s="231"/>
      <c r="F750" s="231"/>
      <c r="G750" s="231"/>
      <c r="H750" s="231"/>
      <c r="I750" s="231"/>
    </row>
    <row r="751" spans="1:10" x14ac:dyDescent="0.25">
      <c r="A751" s="241"/>
      <c r="C751" s="230"/>
      <c r="D751" s="231"/>
      <c r="E751" s="231"/>
      <c r="F751" s="231"/>
      <c r="G751" s="231"/>
      <c r="H751" s="231"/>
      <c r="I751" s="231"/>
    </row>
    <row r="752" spans="1:10" x14ac:dyDescent="0.25">
      <c r="A752" s="241"/>
      <c r="C752" s="230"/>
      <c r="D752" s="231"/>
      <c r="E752" s="231"/>
      <c r="F752" s="231"/>
      <c r="G752" s="231"/>
      <c r="H752" s="231"/>
      <c r="I752" s="231"/>
    </row>
    <row r="753" spans="1:9" x14ac:dyDescent="0.25">
      <c r="A753" s="241"/>
      <c r="C753" s="230"/>
      <c r="D753" s="231"/>
      <c r="E753" s="231"/>
      <c r="F753" s="231"/>
      <c r="G753" s="231"/>
      <c r="H753" s="231"/>
      <c r="I753" s="231"/>
    </row>
    <row r="754" spans="1:9" x14ac:dyDescent="0.25">
      <c r="A754" s="241"/>
      <c r="C754" s="230"/>
      <c r="D754" s="231"/>
      <c r="E754" s="231"/>
      <c r="F754" s="231"/>
      <c r="G754" s="231"/>
      <c r="H754" s="231"/>
      <c r="I754" s="231"/>
    </row>
    <row r="755" spans="1:9" x14ac:dyDescent="0.25">
      <c r="A755" s="241"/>
      <c r="C755" s="230"/>
      <c r="D755" s="231"/>
      <c r="E755" s="231"/>
      <c r="F755" s="231"/>
      <c r="G755" s="231"/>
      <c r="H755" s="231"/>
      <c r="I755" s="231"/>
    </row>
    <row r="756" spans="1:9" x14ac:dyDescent="0.25">
      <c r="A756" s="241"/>
      <c r="C756" s="230"/>
      <c r="D756" s="231"/>
      <c r="E756" s="231"/>
      <c r="F756" s="231"/>
      <c r="G756" s="231"/>
      <c r="H756" s="231"/>
      <c r="I756" s="231"/>
    </row>
    <row r="757" spans="1:9" x14ac:dyDescent="0.25">
      <c r="A757" s="241"/>
      <c r="C757" s="230"/>
      <c r="D757" s="231"/>
      <c r="E757" s="231"/>
      <c r="F757" s="231"/>
      <c r="G757" s="231"/>
      <c r="H757" s="231"/>
      <c r="I757" s="231"/>
    </row>
    <row r="758" spans="1:9" x14ac:dyDescent="0.25">
      <c r="A758" s="241"/>
      <c r="C758" s="230"/>
      <c r="D758" s="231"/>
      <c r="E758" s="231"/>
      <c r="F758" s="231"/>
      <c r="G758" s="231"/>
      <c r="H758" s="231"/>
      <c r="I758" s="231"/>
    </row>
    <row r="759" spans="1:9" x14ac:dyDescent="0.25">
      <c r="A759" s="241"/>
      <c r="C759" s="230"/>
      <c r="D759" s="231"/>
      <c r="E759" s="231"/>
      <c r="F759" s="231"/>
      <c r="G759" s="231"/>
      <c r="H759" s="231"/>
      <c r="I759" s="231"/>
    </row>
    <row r="760" spans="1:9" x14ac:dyDescent="0.25">
      <c r="A760" s="241"/>
      <c r="C760" s="230"/>
      <c r="D760" s="231"/>
      <c r="E760" s="231"/>
      <c r="F760" s="231"/>
      <c r="G760" s="231"/>
      <c r="H760" s="231"/>
      <c r="I760" s="231"/>
    </row>
  </sheetData>
  <autoFilter ref="C16:I739" xr:uid="{24C520BF-3192-4CD2-9D4C-2C7403AF3BCF}"/>
  <mergeCells count="35">
    <mergeCell ref="A401:A424"/>
    <mergeCell ref="A425:A448"/>
    <mergeCell ref="A449:A472"/>
    <mergeCell ref="A473:A496"/>
    <mergeCell ref="A713:A736"/>
    <mergeCell ref="A497:A520"/>
    <mergeCell ref="A617:A640"/>
    <mergeCell ref="A641:A664"/>
    <mergeCell ref="A665:A688"/>
    <mergeCell ref="A689:A712"/>
    <mergeCell ref="A545:A568"/>
    <mergeCell ref="A569:A592"/>
    <mergeCell ref="A593:A616"/>
    <mergeCell ref="A521:A544"/>
    <mergeCell ref="A137:A160"/>
    <mergeCell ref="A161:A184"/>
    <mergeCell ref="A185:A208"/>
    <mergeCell ref="A209:A232"/>
    <mergeCell ref="A377:A400"/>
    <mergeCell ref="A737:A760"/>
    <mergeCell ref="D2:I4"/>
    <mergeCell ref="A17:A40"/>
    <mergeCell ref="A41:A64"/>
    <mergeCell ref="A65:A88"/>
    <mergeCell ref="A89:A112"/>
    <mergeCell ref="C10:I10"/>
    <mergeCell ref="D6:I6"/>
    <mergeCell ref="A257:A280"/>
    <mergeCell ref="A281:A304"/>
    <mergeCell ref="A305:A328"/>
    <mergeCell ref="A329:A352"/>
    <mergeCell ref="A353:A376"/>
    <mergeCell ref="A233:A256"/>
    <mergeCell ref="C2:C4"/>
    <mergeCell ref="A113:A136"/>
  </mergeCells>
  <printOptions horizontalCentered="1"/>
  <pageMargins left="0.39370078740157483" right="0.39370078740157483" top="0.19685039370078741" bottom="0" header="0.31496062992125984" footer="0.31496062992125984"/>
  <pageSetup paperSize="9" scale="80" orientation="portrait" horizontalDpi="4294967292"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CB61-0ED0-4DF1-AD23-DFFD2C319A38}">
  <dimension ref="A1:G493"/>
  <sheetViews>
    <sheetView showGridLines="0" view="pageBreakPreview" zoomScale="90" zoomScaleNormal="100" zoomScaleSheetLayoutView="90" workbookViewId="0">
      <selection activeCell="C6" sqref="C6:F6"/>
    </sheetView>
  </sheetViews>
  <sheetFormatPr baseColWidth="10" defaultRowHeight="13.2" x14ac:dyDescent="0.25"/>
  <cols>
    <col min="1" max="1" width="3.109375" style="197" customWidth="1"/>
    <col min="2" max="2" width="20.44140625" style="71" customWidth="1"/>
    <col min="3" max="3" width="13.109375" style="71" customWidth="1"/>
    <col min="4" max="4" width="14.33203125" style="71" customWidth="1"/>
    <col min="5" max="5" width="13.33203125" style="71" customWidth="1"/>
    <col min="6" max="6" width="17.109375" style="71" customWidth="1"/>
    <col min="7" max="7" width="3.109375" style="70" customWidth="1"/>
    <col min="8" max="16384" width="11.5546875" style="71"/>
  </cols>
  <sheetData>
    <row r="1" spans="2:7" ht="13.2" customHeight="1" x14ac:dyDescent="0.25">
      <c r="B1" s="216"/>
      <c r="C1" s="257" t="s">
        <v>219</v>
      </c>
      <c r="D1" s="257"/>
      <c r="E1" s="257"/>
      <c r="F1" s="258"/>
    </row>
    <row r="2" spans="2:7" ht="13.2" customHeight="1" x14ac:dyDescent="0.25">
      <c r="B2" s="215"/>
      <c r="C2" s="259"/>
      <c r="D2" s="259"/>
      <c r="E2" s="259"/>
      <c r="F2" s="260"/>
    </row>
    <row r="3" spans="2:7" ht="13.2" customHeight="1" x14ac:dyDescent="0.25">
      <c r="B3" s="215"/>
      <c r="C3" s="259"/>
      <c r="D3" s="259"/>
      <c r="E3" s="259"/>
      <c r="F3" s="260"/>
    </row>
    <row r="4" spans="2:7" ht="13.95" customHeight="1" thickBot="1" x14ac:dyDescent="0.3">
      <c r="B4" s="214"/>
      <c r="C4" s="261"/>
      <c r="D4" s="261"/>
      <c r="E4" s="261"/>
      <c r="F4" s="262"/>
    </row>
    <row r="5" spans="2:7" ht="11.25" customHeight="1" x14ac:dyDescent="0.25">
      <c r="B5" s="70"/>
      <c r="C5" s="70"/>
      <c r="D5" s="70"/>
      <c r="E5" s="70"/>
      <c r="F5" s="70"/>
    </row>
    <row r="6" spans="2:7" ht="42" customHeight="1" x14ac:dyDescent="0.25">
      <c r="B6" s="63" t="s">
        <v>35</v>
      </c>
      <c r="C6" s="263" t="str">
        <f>+'4.1'!$F$6</f>
        <v>Evaluación ambiental de seguimiento de la calidad del aire en el área de influencia de la Refinería Talara, ubicada en el distrito de Pariñas, provincia de Talara, departamento de Piura, durante el 2020</v>
      </c>
      <c r="D6" s="263"/>
      <c r="E6" s="263"/>
      <c r="F6" s="263"/>
    </row>
    <row r="7" spans="2:7" ht="6.75" customHeight="1" x14ac:dyDescent="0.25">
      <c r="B7" s="70"/>
      <c r="C7" s="70"/>
      <c r="D7" s="70"/>
      <c r="E7" s="70"/>
      <c r="F7" s="70"/>
      <c r="G7" s="78"/>
    </row>
    <row r="8" spans="2:7" x14ac:dyDescent="0.25">
      <c r="B8" s="63" t="s">
        <v>38</v>
      </c>
      <c r="C8" s="213" t="str">
        <f>+'[1]1 Conc. horarias'!$F$8</f>
        <v>CA-CC-01</v>
      </c>
      <c r="D8" s="118" t="s">
        <v>47</v>
      </c>
      <c r="E8" s="212"/>
      <c r="F8" s="12" t="s">
        <v>65</v>
      </c>
      <c r="G8" s="208"/>
    </row>
    <row r="9" spans="2:7" ht="8.25" customHeight="1" x14ac:dyDescent="0.3">
      <c r="B9" s="207"/>
      <c r="C9" s="207"/>
      <c r="D9" s="207"/>
      <c r="E9" s="207"/>
      <c r="F9" s="207"/>
      <c r="G9" s="208"/>
    </row>
    <row r="10" spans="2:7" x14ac:dyDescent="0.25">
      <c r="B10" s="251" t="s">
        <v>36</v>
      </c>
      <c r="C10" s="251"/>
      <c r="D10" s="251"/>
      <c r="E10" s="251"/>
      <c r="F10" s="251"/>
      <c r="G10" s="208"/>
    </row>
    <row r="11" spans="2:7" ht="6.75" customHeight="1" x14ac:dyDescent="0.3">
      <c r="B11" s="207"/>
      <c r="C11" s="207"/>
      <c r="D11" s="207"/>
      <c r="E11" s="207"/>
      <c r="F11" s="207"/>
      <c r="G11" s="208"/>
    </row>
    <row r="12" spans="2:7" x14ac:dyDescent="0.25">
      <c r="B12" s="63" t="s">
        <v>3</v>
      </c>
      <c r="C12" s="65" t="str">
        <f>+'[1]3 Datos meteorológicos'!D12</f>
        <v>Estación meteorológica</v>
      </c>
      <c r="D12" s="65"/>
      <c r="E12" s="118" t="s">
        <v>0</v>
      </c>
      <c r="F12" s="210" t="str">
        <f>+'[1]3 Datos meteorológicos'!H12</f>
        <v>Campbell Scientific</v>
      </c>
      <c r="G12" s="208"/>
    </row>
    <row r="13" spans="2:7" ht="8.25" customHeight="1" x14ac:dyDescent="0.3">
      <c r="B13" s="207"/>
      <c r="C13" s="207"/>
      <c r="D13" s="207"/>
      <c r="E13" s="207"/>
      <c r="F13" s="207"/>
      <c r="G13" s="208"/>
    </row>
    <row r="14" spans="2:7" x14ac:dyDescent="0.25">
      <c r="B14" s="118" t="s">
        <v>1</v>
      </c>
      <c r="C14" s="65" t="str">
        <f>+'[1]3 Datos meteorológicos'!D14</f>
        <v>CR1000</v>
      </c>
      <c r="D14" s="65"/>
      <c r="E14" s="118" t="s">
        <v>2</v>
      </c>
      <c r="F14" s="209">
        <f>'4.2'!H14</f>
        <v>30823</v>
      </c>
      <c r="G14" s="208"/>
    </row>
    <row r="15" spans="2:7" ht="8.25" customHeight="1" x14ac:dyDescent="0.3">
      <c r="B15" s="207"/>
      <c r="C15" s="207"/>
      <c r="D15" s="207"/>
      <c r="E15" s="207"/>
      <c r="F15" s="207"/>
    </row>
    <row r="16" spans="2:7" ht="12" customHeight="1" x14ac:dyDescent="0.25">
      <c r="B16" s="256" t="s">
        <v>218</v>
      </c>
      <c r="C16" s="256"/>
      <c r="D16" s="256"/>
      <c r="E16" s="256"/>
      <c r="F16" s="256"/>
    </row>
    <row r="17" spans="2:6" ht="30.6" x14ac:dyDescent="0.25">
      <c r="B17" s="204" t="s">
        <v>208</v>
      </c>
      <c r="C17" s="199" t="s">
        <v>33</v>
      </c>
      <c r="D17" s="199" t="s">
        <v>34</v>
      </c>
      <c r="E17" s="204" t="s">
        <v>31</v>
      </c>
      <c r="F17" s="204" t="s">
        <v>32</v>
      </c>
    </row>
    <row r="18" spans="2:6" ht="13.95" customHeight="1" x14ac:dyDescent="0.25">
      <c r="B18" s="205">
        <v>44025.708333333328</v>
      </c>
      <c r="C18" s="201">
        <v>490</v>
      </c>
      <c r="D18" s="201">
        <v>11.5</v>
      </c>
      <c r="E18" s="201">
        <v>49.5</v>
      </c>
      <c r="F18" s="201">
        <v>2.2000000000000002</v>
      </c>
    </row>
    <row r="19" spans="2:6" x14ac:dyDescent="0.25">
      <c r="B19" s="205">
        <v>44025.75</v>
      </c>
      <c r="C19" s="201">
        <v>490.5</v>
      </c>
      <c r="D19" s="201">
        <v>9.6</v>
      </c>
      <c r="E19" s="201">
        <v>58</v>
      </c>
      <c r="F19" s="201">
        <v>1.6</v>
      </c>
    </row>
    <row r="20" spans="2:6" x14ac:dyDescent="0.25">
      <c r="B20" s="205">
        <v>44025.791666666672</v>
      </c>
      <c r="C20" s="201">
        <v>491.1</v>
      </c>
      <c r="D20" s="201">
        <v>8.3000000000000007</v>
      </c>
      <c r="E20" s="201">
        <v>65.3</v>
      </c>
      <c r="F20" s="201">
        <v>1</v>
      </c>
    </row>
    <row r="21" spans="2:6" x14ac:dyDescent="0.25">
      <c r="B21" s="205">
        <v>44025.833333333328</v>
      </c>
      <c r="C21" s="201">
        <v>491.7</v>
      </c>
      <c r="D21" s="201">
        <v>7.9</v>
      </c>
      <c r="E21" s="201">
        <v>65</v>
      </c>
      <c r="F21" s="201">
        <v>1.3</v>
      </c>
    </row>
    <row r="22" spans="2:6" x14ac:dyDescent="0.25">
      <c r="B22" s="205">
        <v>44025.875</v>
      </c>
      <c r="C22" s="201">
        <v>492</v>
      </c>
      <c r="D22" s="201">
        <v>7.6</v>
      </c>
      <c r="E22" s="201">
        <v>63.5</v>
      </c>
      <c r="F22" s="201">
        <v>0.8</v>
      </c>
    </row>
    <row r="23" spans="2:6" x14ac:dyDescent="0.25">
      <c r="B23" s="205">
        <v>44025.916666666672</v>
      </c>
      <c r="C23" s="201">
        <v>492.1</v>
      </c>
      <c r="D23" s="201">
        <v>6.3</v>
      </c>
      <c r="E23" s="201">
        <v>67.7</v>
      </c>
      <c r="F23" s="201">
        <v>0.9</v>
      </c>
    </row>
    <row r="24" spans="2:6" x14ac:dyDescent="0.25">
      <c r="B24" s="205">
        <v>44025.958333333328</v>
      </c>
      <c r="C24" s="201">
        <v>492.2</v>
      </c>
      <c r="D24" s="201">
        <v>5.0999999999999996</v>
      </c>
      <c r="E24" s="201">
        <v>68.599999999999994</v>
      </c>
      <c r="F24" s="201">
        <v>1.6</v>
      </c>
    </row>
    <row r="25" spans="2:6" x14ac:dyDescent="0.25">
      <c r="B25" s="205">
        <v>44026</v>
      </c>
      <c r="C25" s="201">
        <v>492.2</v>
      </c>
      <c r="D25" s="201">
        <v>4.0999999999999996</v>
      </c>
      <c r="E25" s="201">
        <v>71.599999999999994</v>
      </c>
      <c r="F25" s="201">
        <v>1.2</v>
      </c>
    </row>
    <row r="26" spans="2:6" x14ac:dyDescent="0.25">
      <c r="B26" s="205">
        <v>44026.041666666672</v>
      </c>
      <c r="C26" s="201">
        <v>491.9</v>
      </c>
      <c r="D26" s="201">
        <v>3.1</v>
      </c>
      <c r="E26" s="201">
        <v>79</v>
      </c>
      <c r="F26" s="201">
        <v>1.4</v>
      </c>
    </row>
    <row r="27" spans="2:6" x14ac:dyDescent="0.25">
      <c r="B27" s="205">
        <v>44026.083333333328</v>
      </c>
      <c r="C27" s="201">
        <v>491.7</v>
      </c>
      <c r="D27" s="201">
        <v>2</v>
      </c>
      <c r="E27" s="201">
        <v>81.8</v>
      </c>
      <c r="F27" s="201">
        <v>1.4</v>
      </c>
    </row>
    <row r="28" spans="2:6" x14ac:dyDescent="0.25">
      <c r="B28" s="205">
        <v>44026.125</v>
      </c>
      <c r="C28" s="201">
        <v>491.7</v>
      </c>
      <c r="D28" s="201">
        <v>1.5</v>
      </c>
      <c r="E28" s="201">
        <v>82.7</v>
      </c>
      <c r="F28" s="201">
        <v>1.2</v>
      </c>
    </row>
    <row r="29" spans="2:6" x14ac:dyDescent="0.25">
      <c r="B29" s="205">
        <v>44026.166666666672</v>
      </c>
      <c r="C29" s="201">
        <v>491.8</v>
      </c>
      <c r="D29" s="201">
        <v>2</v>
      </c>
      <c r="E29" s="201">
        <v>79.7</v>
      </c>
      <c r="F29" s="201">
        <v>0.4</v>
      </c>
    </row>
    <row r="30" spans="2:6" x14ac:dyDescent="0.25">
      <c r="B30" s="205">
        <v>44026.208333333328</v>
      </c>
      <c r="C30" s="201">
        <v>491.8</v>
      </c>
      <c r="D30" s="201">
        <v>2.2999999999999998</v>
      </c>
      <c r="E30" s="201">
        <v>75.400000000000006</v>
      </c>
      <c r="F30" s="201">
        <v>1</v>
      </c>
    </row>
    <row r="31" spans="2:6" x14ac:dyDescent="0.25">
      <c r="B31" s="205">
        <v>44026.25</v>
      </c>
      <c r="C31" s="201">
        <v>492.2</v>
      </c>
      <c r="D31" s="201">
        <v>2.1</v>
      </c>
      <c r="E31" s="201">
        <v>73</v>
      </c>
      <c r="F31" s="201">
        <v>1.2</v>
      </c>
    </row>
    <row r="32" spans="2:6" x14ac:dyDescent="0.25">
      <c r="B32" s="205">
        <v>44026.291666666672</v>
      </c>
      <c r="C32" s="201">
        <v>492.6</v>
      </c>
      <c r="D32" s="201">
        <v>2.9</v>
      </c>
      <c r="E32" s="201">
        <v>74.7</v>
      </c>
      <c r="F32" s="201">
        <v>0.8</v>
      </c>
    </row>
    <row r="33" spans="2:6" x14ac:dyDescent="0.25">
      <c r="B33" s="205">
        <v>44026.333333333328</v>
      </c>
      <c r="C33" s="201">
        <v>493</v>
      </c>
      <c r="D33" s="201">
        <v>4.3</v>
      </c>
      <c r="E33" s="201">
        <v>69.5</v>
      </c>
      <c r="F33" s="201">
        <v>0.9</v>
      </c>
    </row>
    <row r="34" spans="2:6" x14ac:dyDescent="0.25">
      <c r="B34" s="205">
        <v>44026.375</v>
      </c>
      <c r="C34" s="201">
        <v>493</v>
      </c>
      <c r="D34" s="201">
        <v>6.4</v>
      </c>
      <c r="E34" s="201">
        <v>62.1</v>
      </c>
      <c r="F34" s="201">
        <v>1.1000000000000001</v>
      </c>
    </row>
    <row r="35" spans="2:6" x14ac:dyDescent="0.25">
      <c r="B35" s="205">
        <v>44026.416666666672</v>
      </c>
      <c r="C35" s="201">
        <v>492.5</v>
      </c>
      <c r="D35" s="201">
        <v>9.6</v>
      </c>
      <c r="E35" s="201">
        <v>49</v>
      </c>
      <c r="F35" s="201">
        <v>1.1000000000000001</v>
      </c>
    </row>
    <row r="36" spans="2:6" x14ac:dyDescent="0.25">
      <c r="B36" s="205">
        <v>44026.458333333328</v>
      </c>
      <c r="C36" s="201">
        <v>491.9</v>
      </c>
      <c r="D36" s="201">
        <v>12.9</v>
      </c>
      <c r="E36" s="201">
        <v>32</v>
      </c>
      <c r="F36" s="201">
        <v>1.4</v>
      </c>
    </row>
    <row r="37" spans="2:6" x14ac:dyDescent="0.25">
      <c r="B37" s="205">
        <v>44026.5</v>
      </c>
      <c r="C37" s="201">
        <v>491.6</v>
      </c>
      <c r="D37" s="201">
        <v>14.1</v>
      </c>
      <c r="E37" s="201">
        <v>24.4</v>
      </c>
      <c r="F37" s="201">
        <v>1.9</v>
      </c>
    </row>
    <row r="38" spans="2:6" x14ac:dyDescent="0.25">
      <c r="B38" s="205">
        <v>44026.541666666672</v>
      </c>
      <c r="C38" s="201">
        <v>491.1</v>
      </c>
      <c r="D38" s="201">
        <v>14.3</v>
      </c>
      <c r="E38" s="201">
        <v>26.2</v>
      </c>
      <c r="F38" s="201">
        <v>2.4</v>
      </c>
    </row>
    <row r="39" spans="2:6" x14ac:dyDescent="0.25">
      <c r="B39" s="205">
        <v>44026.583333333328</v>
      </c>
      <c r="C39" s="201">
        <v>490.5</v>
      </c>
      <c r="D39" s="201">
        <v>14.7</v>
      </c>
      <c r="E39" s="201">
        <v>23.4</v>
      </c>
      <c r="F39" s="201">
        <v>2.2000000000000002</v>
      </c>
    </row>
    <row r="40" spans="2:6" x14ac:dyDescent="0.25">
      <c r="B40" s="205">
        <v>44026.625</v>
      </c>
      <c r="C40" s="201">
        <v>490.1</v>
      </c>
      <c r="D40" s="201">
        <v>14.5</v>
      </c>
      <c r="E40" s="201">
        <v>24.7</v>
      </c>
      <c r="F40" s="201">
        <v>2.1</v>
      </c>
    </row>
    <row r="41" spans="2:6" hidden="1" x14ac:dyDescent="0.25">
      <c r="B41" s="206"/>
      <c r="C41" s="201"/>
      <c r="D41" s="200"/>
      <c r="E41" s="72"/>
      <c r="F41" s="72"/>
    </row>
    <row r="42" spans="2:6" hidden="1" x14ac:dyDescent="0.25">
      <c r="B42" s="206"/>
      <c r="C42" s="201"/>
      <c r="D42" s="200"/>
      <c r="E42" s="72"/>
      <c r="F42" s="72"/>
    </row>
    <row r="43" spans="2:6" x14ac:dyDescent="0.25">
      <c r="B43" s="199" t="s">
        <v>217</v>
      </c>
      <c r="C43" s="198">
        <f>AVERAGE(C18:C41)</f>
        <v>491.70434782608697</v>
      </c>
      <c r="D43" s="198">
        <f>AVERAGE(D18:D41)</f>
        <v>7.2652173913043478</v>
      </c>
      <c r="E43" s="198">
        <f>AVERAGE(E18:E41)</f>
        <v>59.42608695652175</v>
      </c>
      <c r="F43" s="198">
        <f>AVERAGE(F18:F41)</f>
        <v>1.3521739130434782</v>
      </c>
    </row>
    <row r="44" spans="2:6" ht="13.95" customHeight="1" x14ac:dyDescent="0.25">
      <c r="B44" s="70"/>
      <c r="C44" s="70"/>
      <c r="D44" s="70"/>
      <c r="E44" s="70"/>
      <c r="F44" s="70"/>
    </row>
    <row r="45" spans="2:6" ht="13.2" customHeight="1" x14ac:dyDescent="0.25">
      <c r="B45" s="256" t="s">
        <v>216</v>
      </c>
      <c r="C45" s="256"/>
      <c r="D45" s="256"/>
      <c r="E45" s="256"/>
      <c r="F45" s="256"/>
    </row>
    <row r="46" spans="2:6" ht="30.6" x14ac:dyDescent="0.25">
      <c r="B46" s="204" t="s">
        <v>208</v>
      </c>
      <c r="C46" s="199" t="s">
        <v>33</v>
      </c>
      <c r="D46" s="199" t="s">
        <v>34</v>
      </c>
      <c r="E46" s="199" t="s">
        <v>31</v>
      </c>
      <c r="F46" s="199" t="s">
        <v>32</v>
      </c>
    </row>
    <row r="47" spans="2:6" ht="13.95" customHeight="1" x14ac:dyDescent="0.25">
      <c r="B47" s="205">
        <v>44026.666666666672</v>
      </c>
      <c r="C47" s="201">
        <v>490</v>
      </c>
      <c r="D47" s="201">
        <v>12.8</v>
      </c>
      <c r="E47" s="201">
        <v>32</v>
      </c>
      <c r="F47" s="201">
        <v>1.9</v>
      </c>
    </row>
    <row r="48" spans="2:6" x14ac:dyDescent="0.25">
      <c r="B48" s="205">
        <v>44026.708333333328</v>
      </c>
      <c r="C48" s="201">
        <v>490.2</v>
      </c>
      <c r="D48" s="201">
        <v>11.6</v>
      </c>
      <c r="E48" s="201">
        <v>36.799999999999997</v>
      </c>
      <c r="F48" s="201">
        <v>1.6</v>
      </c>
    </row>
    <row r="49" spans="2:6" x14ac:dyDescent="0.25">
      <c r="B49" s="205">
        <v>44026.75</v>
      </c>
      <c r="C49" s="201">
        <v>490.6</v>
      </c>
      <c r="D49" s="201">
        <v>9.9</v>
      </c>
      <c r="E49" s="201">
        <v>47.7</v>
      </c>
      <c r="F49" s="201">
        <v>1.5</v>
      </c>
    </row>
    <row r="50" spans="2:6" x14ac:dyDescent="0.25">
      <c r="B50" s="205">
        <v>44026.791666666672</v>
      </c>
      <c r="C50" s="201">
        <v>491.1</v>
      </c>
      <c r="D50" s="201">
        <v>8.6</v>
      </c>
      <c r="E50" s="201">
        <v>55.1</v>
      </c>
      <c r="F50" s="201">
        <v>1.9</v>
      </c>
    </row>
    <row r="51" spans="2:6" x14ac:dyDescent="0.25">
      <c r="B51" s="205">
        <v>44026.833333333328</v>
      </c>
      <c r="C51" s="201">
        <v>491.6</v>
      </c>
      <c r="D51" s="201">
        <v>7.9</v>
      </c>
      <c r="E51" s="201">
        <v>57.1</v>
      </c>
      <c r="F51" s="201">
        <v>0.8</v>
      </c>
    </row>
    <row r="52" spans="2:6" x14ac:dyDescent="0.25">
      <c r="B52" s="205">
        <v>44026.875</v>
      </c>
      <c r="C52" s="201">
        <v>492</v>
      </c>
      <c r="D52" s="201">
        <v>6.5</v>
      </c>
      <c r="E52" s="201">
        <v>61.8</v>
      </c>
      <c r="F52" s="201">
        <v>1.2</v>
      </c>
    </row>
    <row r="53" spans="2:6" x14ac:dyDescent="0.25">
      <c r="B53" s="205">
        <v>44026.916666666672</v>
      </c>
      <c r="C53" s="201">
        <v>492.3</v>
      </c>
      <c r="D53" s="201">
        <v>5.0999999999999996</v>
      </c>
      <c r="E53" s="201">
        <v>67.7</v>
      </c>
      <c r="F53" s="201">
        <v>1.3</v>
      </c>
    </row>
    <row r="54" spans="2:6" x14ac:dyDescent="0.25">
      <c r="B54" s="205">
        <v>44026.958333333328</v>
      </c>
      <c r="C54" s="201">
        <v>492.3</v>
      </c>
      <c r="D54" s="201">
        <v>4.2</v>
      </c>
      <c r="E54" s="201">
        <v>72.2</v>
      </c>
      <c r="F54" s="201">
        <v>1.1000000000000001</v>
      </c>
    </row>
    <row r="55" spans="2:6" x14ac:dyDescent="0.25">
      <c r="B55" s="205">
        <v>44027</v>
      </c>
      <c r="C55" s="201">
        <v>492.1</v>
      </c>
      <c r="D55" s="201">
        <v>3.4</v>
      </c>
      <c r="E55" s="201">
        <v>76.3</v>
      </c>
      <c r="F55" s="201">
        <v>1.5</v>
      </c>
    </row>
    <row r="56" spans="2:6" x14ac:dyDescent="0.25">
      <c r="B56" s="205">
        <v>44027.041666666672</v>
      </c>
      <c r="C56" s="201">
        <v>491.8</v>
      </c>
      <c r="D56" s="201">
        <v>2.8</v>
      </c>
      <c r="E56" s="201">
        <v>77.099999999999994</v>
      </c>
      <c r="F56" s="201">
        <v>1.2</v>
      </c>
    </row>
    <row r="57" spans="2:6" x14ac:dyDescent="0.25">
      <c r="B57" s="205">
        <v>44027.083333333328</v>
      </c>
      <c r="C57" s="201">
        <v>491.6</v>
      </c>
      <c r="D57" s="201">
        <v>2.4</v>
      </c>
      <c r="E57" s="201">
        <v>78.8</v>
      </c>
      <c r="F57" s="201">
        <v>0.7</v>
      </c>
    </row>
    <row r="58" spans="2:6" x14ac:dyDescent="0.25">
      <c r="B58" s="205">
        <v>44027.125</v>
      </c>
      <c r="C58" s="201">
        <v>491.5</v>
      </c>
      <c r="D58" s="201">
        <v>2</v>
      </c>
      <c r="E58" s="201">
        <v>80.099999999999994</v>
      </c>
      <c r="F58" s="201">
        <v>0.9</v>
      </c>
    </row>
    <row r="59" spans="2:6" x14ac:dyDescent="0.25">
      <c r="B59" s="205">
        <v>44027.166666666672</v>
      </c>
      <c r="C59" s="201">
        <v>491.7</v>
      </c>
      <c r="D59" s="201">
        <v>1.8</v>
      </c>
      <c r="E59" s="201">
        <v>78.900000000000006</v>
      </c>
      <c r="F59" s="201">
        <v>0.3</v>
      </c>
    </row>
    <row r="60" spans="2:6" x14ac:dyDescent="0.25">
      <c r="B60" s="205">
        <v>44027.208333333328</v>
      </c>
      <c r="C60" s="201">
        <v>491.9</v>
      </c>
      <c r="D60" s="201">
        <v>1.8</v>
      </c>
      <c r="E60" s="201">
        <v>74.2</v>
      </c>
      <c r="F60" s="201">
        <v>1.1000000000000001</v>
      </c>
    </row>
    <row r="61" spans="2:6" x14ac:dyDescent="0.25">
      <c r="B61" s="205">
        <v>44027.25</v>
      </c>
      <c r="C61" s="201">
        <v>492.1</v>
      </c>
      <c r="D61" s="201">
        <v>1.7</v>
      </c>
      <c r="E61" s="201">
        <v>73</v>
      </c>
      <c r="F61" s="201">
        <v>1.3</v>
      </c>
    </row>
    <row r="62" spans="2:6" x14ac:dyDescent="0.25">
      <c r="B62" s="205">
        <v>44027.291666666672</v>
      </c>
      <c r="C62" s="201">
        <v>492.3</v>
      </c>
      <c r="D62" s="201">
        <v>2.2000000000000002</v>
      </c>
      <c r="E62" s="201">
        <v>76.900000000000006</v>
      </c>
      <c r="F62" s="201">
        <v>1.5</v>
      </c>
    </row>
    <row r="63" spans="2:6" x14ac:dyDescent="0.25">
      <c r="B63" s="205">
        <v>44027.333333333328</v>
      </c>
      <c r="C63" s="201">
        <v>492.6</v>
      </c>
      <c r="D63" s="201">
        <v>3.2</v>
      </c>
      <c r="E63" s="201">
        <v>73.900000000000006</v>
      </c>
      <c r="F63" s="201">
        <v>1.4</v>
      </c>
    </row>
    <row r="64" spans="2:6" x14ac:dyDescent="0.25">
      <c r="B64" s="205">
        <v>44027.375</v>
      </c>
      <c r="C64" s="201">
        <v>492.6</v>
      </c>
      <c r="D64" s="201">
        <v>5.5</v>
      </c>
      <c r="E64" s="201">
        <v>62.4</v>
      </c>
      <c r="F64" s="201">
        <v>0.6</v>
      </c>
    </row>
    <row r="65" spans="2:6" x14ac:dyDescent="0.25">
      <c r="B65" s="205">
        <v>44027.416666666672</v>
      </c>
      <c r="C65" s="201">
        <v>492.1</v>
      </c>
      <c r="D65" s="201">
        <v>9.1999999999999993</v>
      </c>
      <c r="E65" s="201">
        <v>49.1</v>
      </c>
      <c r="F65" s="201">
        <v>0.8</v>
      </c>
    </row>
    <row r="66" spans="2:6" x14ac:dyDescent="0.25">
      <c r="B66" s="205">
        <v>44027.458333333328</v>
      </c>
      <c r="C66" s="201">
        <v>491.5</v>
      </c>
      <c r="D66" s="201">
        <v>10.9</v>
      </c>
      <c r="E66" s="201">
        <v>43</v>
      </c>
      <c r="F66" s="201">
        <v>1.1000000000000001</v>
      </c>
    </row>
    <row r="67" spans="2:6" x14ac:dyDescent="0.25">
      <c r="B67" s="205">
        <v>44027.5</v>
      </c>
      <c r="C67" s="201">
        <v>490.9</v>
      </c>
      <c r="D67" s="201">
        <v>12.9</v>
      </c>
      <c r="E67" s="201">
        <v>35.5</v>
      </c>
      <c r="F67" s="201">
        <v>1.1000000000000001</v>
      </c>
    </row>
    <row r="68" spans="2:6" x14ac:dyDescent="0.25">
      <c r="B68" s="205">
        <v>44027.541666666672</v>
      </c>
      <c r="C68" s="201">
        <v>490.2</v>
      </c>
      <c r="D68" s="201">
        <v>14.6</v>
      </c>
      <c r="E68" s="201">
        <v>31.1</v>
      </c>
      <c r="F68" s="201">
        <v>0.9</v>
      </c>
    </row>
    <row r="69" spans="2:6" x14ac:dyDescent="0.25">
      <c r="B69" s="205">
        <v>44027.583333333328</v>
      </c>
      <c r="C69" s="201">
        <v>489.5</v>
      </c>
      <c r="D69" s="201">
        <v>15.6</v>
      </c>
      <c r="E69" s="201">
        <v>29.2</v>
      </c>
      <c r="F69" s="201">
        <v>0.9</v>
      </c>
    </row>
    <row r="70" spans="2:6" hidden="1" x14ac:dyDescent="0.25">
      <c r="B70" s="203"/>
      <c r="C70" s="201"/>
      <c r="D70" s="72"/>
      <c r="E70" s="200"/>
      <c r="F70" s="72"/>
    </row>
    <row r="71" spans="2:6" hidden="1" x14ac:dyDescent="0.25">
      <c r="B71" s="202"/>
      <c r="C71" s="201"/>
      <c r="D71" s="72"/>
      <c r="E71" s="200"/>
      <c r="F71" s="72"/>
    </row>
    <row r="72" spans="2:6" x14ac:dyDescent="0.25">
      <c r="B72" s="199" t="s">
        <v>215</v>
      </c>
      <c r="C72" s="198">
        <f>AVERAGE(C47:C71)</f>
        <v>491.50000000000006</v>
      </c>
      <c r="D72" s="198">
        <f>AVERAGE(D47:D71)</f>
        <v>6.8086956521739141</v>
      </c>
      <c r="E72" s="198">
        <f>AVERAGE(E47:E71)</f>
        <v>59.560869565217395</v>
      </c>
      <c r="F72" s="198">
        <f>AVERAGE(F47:F71)</f>
        <v>1.1565217391304348</v>
      </c>
    </row>
    <row r="73" spans="2:6" x14ac:dyDescent="0.25">
      <c r="B73" s="70"/>
      <c r="C73" s="70"/>
      <c r="D73" s="70"/>
      <c r="E73" s="70"/>
      <c r="F73" s="70"/>
    </row>
    <row r="74" spans="2:6" ht="13.2" customHeight="1" x14ac:dyDescent="0.25">
      <c r="B74" s="256" t="s">
        <v>214</v>
      </c>
      <c r="C74" s="256"/>
      <c r="D74" s="256"/>
      <c r="E74" s="256"/>
      <c r="F74" s="256"/>
    </row>
    <row r="75" spans="2:6" ht="30.6" x14ac:dyDescent="0.25">
      <c r="B75" s="204" t="s">
        <v>208</v>
      </c>
      <c r="C75" s="199" t="s">
        <v>33</v>
      </c>
      <c r="D75" s="199" t="s">
        <v>34</v>
      </c>
      <c r="E75" s="199" t="s">
        <v>31</v>
      </c>
      <c r="F75" s="199" t="s">
        <v>32</v>
      </c>
    </row>
    <row r="76" spans="2:6" ht="13.95" customHeight="1" x14ac:dyDescent="0.25">
      <c r="B76" s="205">
        <v>44027.625</v>
      </c>
      <c r="C76" s="201">
        <v>489.3</v>
      </c>
      <c r="D76" s="201">
        <v>14.7</v>
      </c>
      <c r="E76" s="201">
        <v>32.799999999999997</v>
      </c>
      <c r="F76" s="201">
        <v>1.5</v>
      </c>
    </row>
    <row r="77" spans="2:6" x14ac:dyDescent="0.25">
      <c r="B77" s="205">
        <v>44027.666666666672</v>
      </c>
      <c r="C77" s="201">
        <v>489.3</v>
      </c>
      <c r="D77" s="201">
        <v>13.8</v>
      </c>
      <c r="E77" s="201">
        <v>37.1</v>
      </c>
      <c r="F77" s="201">
        <v>1.9</v>
      </c>
    </row>
    <row r="78" spans="2:6" x14ac:dyDescent="0.25">
      <c r="B78" s="205">
        <v>44027.708333333328</v>
      </c>
      <c r="C78" s="201">
        <v>489.8</v>
      </c>
      <c r="D78" s="201">
        <v>12.1</v>
      </c>
      <c r="E78" s="201">
        <v>44.7</v>
      </c>
      <c r="F78" s="201">
        <v>2</v>
      </c>
    </row>
    <row r="79" spans="2:6" x14ac:dyDescent="0.25">
      <c r="B79" s="205">
        <v>44027.75</v>
      </c>
      <c r="C79" s="201">
        <v>490.3</v>
      </c>
      <c r="D79" s="201">
        <v>10</v>
      </c>
      <c r="E79" s="201">
        <v>59.3</v>
      </c>
      <c r="F79" s="201">
        <v>2.1</v>
      </c>
    </row>
    <row r="80" spans="2:6" x14ac:dyDescent="0.25">
      <c r="B80" s="205">
        <v>44027.791666666672</v>
      </c>
      <c r="C80" s="201">
        <v>490.8</v>
      </c>
      <c r="D80" s="201">
        <v>8.5</v>
      </c>
      <c r="E80" s="201">
        <v>67.2</v>
      </c>
      <c r="F80" s="201">
        <v>1.4</v>
      </c>
    </row>
    <row r="81" spans="2:6" x14ac:dyDescent="0.25">
      <c r="B81" s="205">
        <v>44027.833333333328</v>
      </c>
      <c r="C81" s="201">
        <v>491.4</v>
      </c>
      <c r="D81" s="201">
        <v>8.1</v>
      </c>
      <c r="E81" s="201">
        <v>66.400000000000006</v>
      </c>
      <c r="F81" s="201">
        <v>0.6</v>
      </c>
    </row>
    <row r="82" spans="2:6" x14ac:dyDescent="0.25">
      <c r="B82" s="205">
        <v>44027.875</v>
      </c>
      <c r="C82" s="201">
        <v>491.8</v>
      </c>
      <c r="D82" s="201">
        <v>7.9</v>
      </c>
      <c r="E82" s="201">
        <v>66.8</v>
      </c>
      <c r="F82" s="201">
        <v>0.9</v>
      </c>
    </row>
    <row r="83" spans="2:6" x14ac:dyDescent="0.25">
      <c r="B83" s="205">
        <v>44027.916666666672</v>
      </c>
      <c r="C83" s="201">
        <v>491.8</v>
      </c>
      <c r="D83" s="201">
        <v>7.3</v>
      </c>
      <c r="E83" s="201">
        <v>67.900000000000006</v>
      </c>
      <c r="F83" s="201">
        <v>0.9</v>
      </c>
    </row>
    <row r="84" spans="2:6" x14ac:dyDescent="0.25">
      <c r="B84" s="205">
        <v>44027.958333333328</v>
      </c>
      <c r="C84" s="201">
        <v>491.7</v>
      </c>
      <c r="D84" s="201">
        <v>6.3</v>
      </c>
      <c r="E84" s="201">
        <v>67.599999999999994</v>
      </c>
      <c r="F84" s="201">
        <v>2.1</v>
      </c>
    </row>
    <row r="85" spans="2:6" x14ac:dyDescent="0.25">
      <c r="B85" s="205">
        <v>44028</v>
      </c>
      <c r="C85" s="201">
        <v>491.8</v>
      </c>
      <c r="D85" s="201">
        <v>6.1</v>
      </c>
      <c r="E85" s="201">
        <v>69.900000000000006</v>
      </c>
      <c r="F85" s="201">
        <v>1</v>
      </c>
    </row>
    <row r="86" spans="2:6" x14ac:dyDescent="0.25">
      <c r="B86" s="205">
        <v>44028.041666666672</v>
      </c>
      <c r="C86" s="201">
        <v>491.6</v>
      </c>
      <c r="D86" s="201">
        <v>6.3</v>
      </c>
      <c r="E86" s="201">
        <v>69.099999999999994</v>
      </c>
      <c r="F86" s="201">
        <v>0.5</v>
      </c>
    </row>
    <row r="87" spans="2:6" x14ac:dyDescent="0.25">
      <c r="B87" s="205">
        <v>44028.083333333328</v>
      </c>
      <c r="C87" s="201">
        <v>491.6</v>
      </c>
      <c r="D87" s="201">
        <v>6.5</v>
      </c>
      <c r="E87" s="201">
        <v>69.2</v>
      </c>
      <c r="F87" s="201">
        <v>0.4</v>
      </c>
    </row>
    <row r="88" spans="2:6" x14ac:dyDescent="0.25">
      <c r="B88" s="205">
        <v>44028.125</v>
      </c>
      <c r="C88" s="201">
        <v>491.4</v>
      </c>
      <c r="D88" s="201">
        <v>6</v>
      </c>
      <c r="E88" s="201">
        <v>72.8</v>
      </c>
      <c r="F88" s="201">
        <v>0.4</v>
      </c>
    </row>
    <row r="89" spans="2:6" x14ac:dyDescent="0.25">
      <c r="B89" s="205">
        <v>44028.166666666672</v>
      </c>
      <c r="C89" s="201">
        <v>491.5</v>
      </c>
      <c r="D89" s="201">
        <v>5.3</v>
      </c>
      <c r="E89" s="201">
        <v>71.099999999999994</v>
      </c>
      <c r="F89" s="201">
        <v>1.1000000000000001</v>
      </c>
    </row>
    <row r="90" spans="2:6" x14ac:dyDescent="0.25">
      <c r="B90" s="205">
        <v>44028.208333333328</v>
      </c>
      <c r="C90" s="201">
        <v>491.6</v>
      </c>
      <c r="D90" s="201">
        <v>5</v>
      </c>
      <c r="E90" s="201">
        <v>73.7</v>
      </c>
      <c r="F90" s="201">
        <v>0.8</v>
      </c>
    </row>
    <row r="91" spans="2:6" x14ac:dyDescent="0.25">
      <c r="B91" s="205">
        <v>44028.25</v>
      </c>
      <c r="C91" s="201">
        <v>491.9</v>
      </c>
      <c r="D91" s="201">
        <v>4.2</v>
      </c>
      <c r="E91" s="201">
        <v>75.2</v>
      </c>
      <c r="F91" s="201">
        <v>0.8</v>
      </c>
    </row>
    <row r="92" spans="2:6" x14ac:dyDescent="0.25">
      <c r="B92" s="205">
        <v>44028.291666666672</v>
      </c>
      <c r="C92" s="201">
        <v>492.4</v>
      </c>
      <c r="D92" s="201">
        <v>4.4000000000000004</v>
      </c>
      <c r="E92" s="201">
        <v>71</v>
      </c>
      <c r="F92" s="201">
        <v>0.6</v>
      </c>
    </row>
    <row r="93" spans="2:6" x14ac:dyDescent="0.25">
      <c r="B93" s="205">
        <v>44028.333333333328</v>
      </c>
      <c r="C93" s="201">
        <v>492.7</v>
      </c>
      <c r="D93" s="201">
        <v>5.5</v>
      </c>
      <c r="E93" s="201">
        <v>66.5</v>
      </c>
      <c r="F93" s="201">
        <v>0.6</v>
      </c>
    </row>
    <row r="94" spans="2:6" x14ac:dyDescent="0.25">
      <c r="B94" s="205">
        <v>44028.375</v>
      </c>
      <c r="C94" s="201">
        <v>492.5</v>
      </c>
      <c r="D94" s="201">
        <v>8.9</v>
      </c>
      <c r="E94" s="201">
        <v>54.8</v>
      </c>
      <c r="F94" s="201">
        <v>0.6</v>
      </c>
    </row>
    <row r="95" spans="2:6" x14ac:dyDescent="0.25">
      <c r="B95" s="205">
        <v>44028.416666666672</v>
      </c>
      <c r="C95" s="201">
        <v>492</v>
      </c>
      <c r="D95" s="201">
        <v>10.8</v>
      </c>
      <c r="E95" s="201">
        <v>47.9</v>
      </c>
      <c r="F95" s="201">
        <v>1</v>
      </c>
    </row>
    <row r="96" spans="2:6" x14ac:dyDescent="0.25">
      <c r="B96" s="205">
        <v>44028.458333333328</v>
      </c>
      <c r="C96" s="201">
        <v>491.2</v>
      </c>
      <c r="D96" s="201">
        <v>13.6</v>
      </c>
      <c r="E96" s="201">
        <v>39.299999999999997</v>
      </c>
      <c r="F96" s="201">
        <v>1.4</v>
      </c>
    </row>
    <row r="97" spans="2:6" x14ac:dyDescent="0.25">
      <c r="B97" s="205">
        <v>44028.5</v>
      </c>
      <c r="C97" s="201">
        <v>490.6</v>
      </c>
      <c r="D97" s="201">
        <v>14</v>
      </c>
      <c r="E97" s="201">
        <v>36.5</v>
      </c>
      <c r="F97" s="201">
        <v>1</v>
      </c>
    </row>
    <row r="98" spans="2:6" x14ac:dyDescent="0.25">
      <c r="B98" s="205">
        <v>44028.541666666672</v>
      </c>
      <c r="C98" s="201">
        <v>489.8</v>
      </c>
      <c r="D98" s="201">
        <v>16</v>
      </c>
      <c r="E98" s="201">
        <v>31.6</v>
      </c>
      <c r="F98" s="201">
        <v>1</v>
      </c>
    </row>
    <row r="99" spans="2:6" hidden="1" x14ac:dyDescent="0.25">
      <c r="B99" s="203"/>
      <c r="C99" s="201"/>
      <c r="D99" s="72"/>
      <c r="E99" s="200"/>
      <c r="F99" s="72"/>
    </row>
    <row r="100" spans="2:6" hidden="1" x14ac:dyDescent="0.25">
      <c r="B100" s="202"/>
      <c r="C100" s="201"/>
      <c r="D100" s="72"/>
      <c r="E100" s="200"/>
      <c r="F100" s="72"/>
    </row>
    <row r="101" spans="2:6" x14ac:dyDescent="0.25">
      <c r="B101" s="199" t="s">
        <v>213</v>
      </c>
      <c r="C101" s="198">
        <f>AVERAGE(C76:C100)</f>
        <v>491.25217391304358</v>
      </c>
      <c r="D101" s="198">
        <f>AVERAGE(D76:D100)</f>
        <v>8.7521739130434781</v>
      </c>
      <c r="E101" s="198">
        <f>AVERAGE(E76:E100)</f>
        <v>59.060869565217395</v>
      </c>
      <c r="F101" s="198">
        <f>AVERAGE(F76:F100)</f>
        <v>1.0695652173913046</v>
      </c>
    </row>
    <row r="102" spans="2:6" x14ac:dyDescent="0.25">
      <c r="B102" s="70"/>
      <c r="C102" s="70"/>
      <c r="D102" s="70"/>
      <c r="E102" s="70"/>
      <c r="F102" s="70"/>
    </row>
    <row r="103" spans="2:6" ht="13.2" customHeight="1" x14ac:dyDescent="0.25">
      <c r="B103" s="256" t="s">
        <v>212</v>
      </c>
      <c r="C103" s="256"/>
      <c r="D103" s="256"/>
      <c r="E103" s="256"/>
      <c r="F103" s="256"/>
    </row>
    <row r="104" spans="2:6" ht="30.6" x14ac:dyDescent="0.25">
      <c r="B104" s="204" t="s">
        <v>208</v>
      </c>
      <c r="C104" s="199" t="s">
        <v>33</v>
      </c>
      <c r="D104" s="199" t="s">
        <v>34</v>
      </c>
      <c r="E104" s="199" t="s">
        <v>31</v>
      </c>
      <c r="F104" s="199" t="s">
        <v>32</v>
      </c>
    </row>
    <row r="105" spans="2:6" ht="13.95" customHeight="1" x14ac:dyDescent="0.25">
      <c r="B105" s="205">
        <v>44028.583333333328</v>
      </c>
      <c r="C105" s="201">
        <v>489.3</v>
      </c>
      <c r="D105" s="201">
        <v>16.2</v>
      </c>
      <c r="E105" s="201">
        <v>32</v>
      </c>
      <c r="F105" s="201">
        <v>2</v>
      </c>
    </row>
    <row r="106" spans="2:6" x14ac:dyDescent="0.25">
      <c r="B106" s="205">
        <v>44028.625</v>
      </c>
      <c r="C106" s="201">
        <v>489.4</v>
      </c>
      <c r="D106" s="201">
        <v>14.6</v>
      </c>
      <c r="E106" s="201">
        <v>37.1</v>
      </c>
      <c r="F106" s="201">
        <v>2.6</v>
      </c>
    </row>
    <row r="107" spans="2:6" x14ac:dyDescent="0.25">
      <c r="B107" s="205">
        <v>44028.666666666672</v>
      </c>
      <c r="C107" s="201">
        <v>490</v>
      </c>
      <c r="D107" s="201">
        <v>13.1</v>
      </c>
      <c r="E107" s="201">
        <v>42.8</v>
      </c>
      <c r="F107" s="201">
        <v>2.1</v>
      </c>
    </row>
    <row r="108" spans="2:6" x14ac:dyDescent="0.25">
      <c r="B108" s="205">
        <v>44028.708333333328</v>
      </c>
      <c r="C108" s="201">
        <v>490.3</v>
      </c>
      <c r="D108" s="201">
        <v>11.9</v>
      </c>
      <c r="E108" s="201">
        <v>46.7</v>
      </c>
      <c r="F108" s="201">
        <v>1.4</v>
      </c>
    </row>
    <row r="109" spans="2:6" x14ac:dyDescent="0.25">
      <c r="B109" s="205">
        <v>44028.75</v>
      </c>
      <c r="C109" s="201">
        <v>490.6</v>
      </c>
      <c r="D109" s="201">
        <v>10.9</v>
      </c>
      <c r="E109" s="201">
        <v>53.5</v>
      </c>
      <c r="F109" s="201">
        <v>1.7</v>
      </c>
    </row>
    <row r="110" spans="2:6" x14ac:dyDescent="0.25">
      <c r="B110" s="205">
        <v>44028.791666666672</v>
      </c>
      <c r="C110" s="201">
        <v>490.8</v>
      </c>
      <c r="D110" s="201">
        <v>9.4</v>
      </c>
      <c r="E110" s="201">
        <v>61.5</v>
      </c>
      <c r="F110" s="201">
        <v>2</v>
      </c>
    </row>
    <row r="111" spans="2:6" x14ac:dyDescent="0.25">
      <c r="B111" s="205">
        <v>44028.833333333328</v>
      </c>
      <c r="C111" s="201">
        <v>491.2</v>
      </c>
      <c r="D111" s="201">
        <v>8.1999999999999993</v>
      </c>
      <c r="E111" s="201">
        <v>69</v>
      </c>
      <c r="F111" s="201">
        <v>1.6</v>
      </c>
    </row>
    <row r="112" spans="2:6" x14ac:dyDescent="0.25">
      <c r="B112" s="205">
        <v>44028.875</v>
      </c>
      <c r="C112" s="201">
        <v>491.4</v>
      </c>
      <c r="D112" s="201">
        <v>7.2</v>
      </c>
      <c r="E112" s="201">
        <v>71.3</v>
      </c>
      <c r="F112" s="201">
        <v>1.3</v>
      </c>
    </row>
    <row r="113" spans="2:6" x14ac:dyDescent="0.25">
      <c r="B113" s="205">
        <v>44028.916666666672</v>
      </c>
      <c r="C113" s="201">
        <v>491.5</v>
      </c>
      <c r="D113" s="201">
        <v>6.7</v>
      </c>
      <c r="E113" s="201">
        <v>73.099999999999994</v>
      </c>
      <c r="F113" s="201">
        <v>1.3</v>
      </c>
    </row>
    <row r="114" spans="2:6" x14ac:dyDescent="0.25">
      <c r="B114" s="205">
        <v>44028.958333333328</v>
      </c>
      <c r="C114" s="201">
        <v>491.4</v>
      </c>
      <c r="D114" s="201">
        <v>6.8</v>
      </c>
      <c r="E114" s="201">
        <v>71.900000000000006</v>
      </c>
      <c r="F114" s="201">
        <v>0.8</v>
      </c>
    </row>
    <row r="115" spans="2:6" x14ac:dyDescent="0.25">
      <c r="B115" s="205">
        <v>44029</v>
      </c>
      <c r="C115" s="201">
        <v>491.5</v>
      </c>
      <c r="D115" s="201">
        <v>7.1</v>
      </c>
      <c r="E115" s="201">
        <v>69.5</v>
      </c>
      <c r="F115" s="201">
        <v>0.4</v>
      </c>
    </row>
    <row r="116" spans="2:6" x14ac:dyDescent="0.25">
      <c r="B116" s="205">
        <v>44029.041666666672</v>
      </c>
      <c r="C116" s="201">
        <v>491.3</v>
      </c>
      <c r="D116" s="201">
        <v>7.2</v>
      </c>
      <c r="E116" s="201">
        <v>67.5</v>
      </c>
      <c r="F116" s="201">
        <v>0.7</v>
      </c>
    </row>
    <row r="117" spans="2:6" x14ac:dyDescent="0.25">
      <c r="B117" s="205">
        <v>44029.083333333328</v>
      </c>
      <c r="C117" s="201">
        <v>491.1</v>
      </c>
      <c r="D117" s="201">
        <v>7.3</v>
      </c>
      <c r="E117" s="201">
        <v>67.599999999999994</v>
      </c>
      <c r="F117" s="201">
        <v>0.2</v>
      </c>
    </row>
    <row r="118" spans="2:6" x14ac:dyDescent="0.25">
      <c r="B118" s="205">
        <v>44029.125</v>
      </c>
      <c r="C118" s="201">
        <v>491</v>
      </c>
      <c r="D118" s="201">
        <v>7.2</v>
      </c>
      <c r="E118" s="201">
        <v>67.3</v>
      </c>
      <c r="F118" s="201">
        <v>0.5</v>
      </c>
    </row>
    <row r="119" spans="2:6" x14ac:dyDescent="0.25">
      <c r="B119" s="205">
        <v>44029.166666666672</v>
      </c>
      <c r="C119" s="201">
        <v>491.1</v>
      </c>
      <c r="D119" s="201">
        <v>6.8</v>
      </c>
      <c r="E119" s="201">
        <v>68.400000000000006</v>
      </c>
      <c r="F119" s="201">
        <v>0.5</v>
      </c>
    </row>
    <row r="120" spans="2:6" x14ac:dyDescent="0.25">
      <c r="B120" s="205">
        <v>44029.208333333328</v>
      </c>
      <c r="C120" s="201">
        <v>491.4</v>
      </c>
      <c r="D120" s="201">
        <v>5.8</v>
      </c>
      <c r="E120" s="201">
        <v>70.099999999999994</v>
      </c>
      <c r="F120" s="201">
        <v>1.1000000000000001</v>
      </c>
    </row>
    <row r="121" spans="2:6" x14ac:dyDescent="0.25">
      <c r="B121" s="205">
        <v>44029.25</v>
      </c>
      <c r="C121" s="201">
        <v>491.6</v>
      </c>
      <c r="D121" s="201">
        <v>4.9000000000000004</v>
      </c>
      <c r="E121" s="201">
        <v>70.5</v>
      </c>
      <c r="F121" s="201">
        <v>2</v>
      </c>
    </row>
    <row r="122" spans="2:6" x14ac:dyDescent="0.25">
      <c r="B122" s="205">
        <v>44029.291666666672</v>
      </c>
      <c r="C122" s="201">
        <v>491.9</v>
      </c>
      <c r="D122" s="201">
        <v>5.8</v>
      </c>
      <c r="E122" s="201">
        <v>70.2</v>
      </c>
      <c r="F122" s="201">
        <v>0.3</v>
      </c>
    </row>
    <row r="123" spans="2:6" x14ac:dyDescent="0.25">
      <c r="B123" s="205">
        <v>44029.333333333328</v>
      </c>
      <c r="C123" s="201">
        <v>492</v>
      </c>
      <c r="D123" s="201">
        <v>7.6</v>
      </c>
      <c r="E123" s="201">
        <v>61.6</v>
      </c>
      <c r="F123" s="201">
        <v>0.7</v>
      </c>
    </row>
    <row r="124" spans="2:6" x14ac:dyDescent="0.25">
      <c r="B124" s="205">
        <v>44029.375</v>
      </c>
      <c r="C124" s="201">
        <v>492.2</v>
      </c>
      <c r="D124" s="201">
        <v>9.9</v>
      </c>
      <c r="E124" s="201">
        <v>51.6</v>
      </c>
      <c r="F124" s="201">
        <v>0.7</v>
      </c>
    </row>
    <row r="125" spans="2:6" x14ac:dyDescent="0.25">
      <c r="B125" s="205">
        <v>44029.416666666672</v>
      </c>
      <c r="C125" s="201">
        <v>491.8</v>
      </c>
      <c r="D125" s="201">
        <v>11.6</v>
      </c>
      <c r="E125" s="201">
        <v>44</v>
      </c>
      <c r="F125" s="201">
        <v>1.1000000000000001</v>
      </c>
    </row>
    <row r="126" spans="2:6" x14ac:dyDescent="0.25">
      <c r="B126" s="205">
        <v>44029.458333333328</v>
      </c>
      <c r="C126" s="201">
        <v>491.2</v>
      </c>
      <c r="D126" s="201">
        <v>14.3</v>
      </c>
      <c r="E126" s="201">
        <v>33.799999999999997</v>
      </c>
      <c r="F126" s="201">
        <v>1.6</v>
      </c>
    </row>
    <row r="127" spans="2:6" x14ac:dyDescent="0.25">
      <c r="B127" s="205">
        <v>44029.5</v>
      </c>
      <c r="C127" s="201">
        <v>490.8</v>
      </c>
      <c r="D127" s="201">
        <v>15.4</v>
      </c>
      <c r="E127" s="201">
        <v>29.4</v>
      </c>
      <c r="F127" s="201">
        <v>2.1</v>
      </c>
    </row>
    <row r="128" spans="2:6" hidden="1" x14ac:dyDescent="0.25">
      <c r="B128" s="203"/>
      <c r="C128" s="201"/>
      <c r="D128" s="72"/>
      <c r="E128" s="200"/>
      <c r="F128" s="72"/>
    </row>
    <row r="129" spans="2:6" hidden="1" x14ac:dyDescent="0.25">
      <c r="B129" s="202"/>
      <c r="C129" s="201"/>
      <c r="D129" s="72"/>
      <c r="E129" s="200"/>
      <c r="F129" s="72"/>
    </row>
    <row r="130" spans="2:6" x14ac:dyDescent="0.25">
      <c r="B130" s="199" t="s">
        <v>211</v>
      </c>
      <c r="C130" s="198">
        <f>AVERAGE(C105:C129)</f>
        <v>491.07826086956521</v>
      </c>
      <c r="D130" s="198">
        <f>AVERAGE(D105:D129)</f>
        <v>9.3869565217391333</v>
      </c>
      <c r="E130" s="198">
        <f>AVERAGE(E105:E129)</f>
        <v>57.84347826086956</v>
      </c>
      <c r="F130" s="198">
        <f>AVERAGE(F105:F129)</f>
        <v>1.2478260869565219</v>
      </c>
    </row>
    <row r="131" spans="2:6" x14ac:dyDescent="0.25">
      <c r="B131" s="70"/>
      <c r="C131" s="70"/>
      <c r="D131" s="70"/>
      <c r="E131" s="70"/>
      <c r="F131" s="70"/>
    </row>
    <row r="132" spans="2:6" ht="13.2" customHeight="1" x14ac:dyDescent="0.25">
      <c r="B132" s="256" t="s">
        <v>210</v>
      </c>
      <c r="C132" s="256"/>
      <c r="D132" s="256"/>
      <c r="E132" s="256"/>
      <c r="F132" s="256"/>
    </row>
    <row r="133" spans="2:6" ht="30.6" x14ac:dyDescent="0.25">
      <c r="B133" s="204" t="s">
        <v>208</v>
      </c>
      <c r="C133" s="199" t="s">
        <v>33</v>
      </c>
      <c r="D133" s="199" t="s">
        <v>34</v>
      </c>
      <c r="E133" s="199" t="s">
        <v>31</v>
      </c>
      <c r="F133" s="199" t="s">
        <v>32</v>
      </c>
    </row>
    <row r="134" spans="2:6" ht="13.95" customHeight="1" x14ac:dyDescent="0.25">
      <c r="B134" s="205">
        <v>44029.541666666672</v>
      </c>
      <c r="C134" s="201">
        <v>490.5</v>
      </c>
      <c r="D134" s="201">
        <v>15.5</v>
      </c>
      <c r="E134" s="201">
        <v>29.3</v>
      </c>
      <c r="F134" s="201">
        <v>2.4</v>
      </c>
    </row>
    <row r="135" spans="2:6" x14ac:dyDescent="0.25">
      <c r="B135" s="205">
        <v>44029.583333333328</v>
      </c>
      <c r="C135" s="201">
        <v>490.1</v>
      </c>
      <c r="D135" s="201">
        <v>15.3</v>
      </c>
      <c r="E135" s="201">
        <v>30.8</v>
      </c>
      <c r="F135" s="201">
        <v>2.4</v>
      </c>
    </row>
    <row r="136" spans="2:6" x14ac:dyDescent="0.25">
      <c r="B136" s="205">
        <v>44029.625</v>
      </c>
      <c r="C136" s="201">
        <v>489.8</v>
      </c>
      <c r="D136" s="201">
        <v>14.7</v>
      </c>
      <c r="E136" s="201">
        <v>31.1</v>
      </c>
      <c r="F136" s="201">
        <v>2.9</v>
      </c>
    </row>
    <row r="137" spans="2:6" x14ac:dyDescent="0.25">
      <c r="B137" s="205">
        <v>44029.666666666672</v>
      </c>
      <c r="C137" s="201">
        <v>489.8</v>
      </c>
      <c r="D137" s="201">
        <v>13.2</v>
      </c>
      <c r="E137" s="201">
        <v>34.5</v>
      </c>
      <c r="F137" s="201">
        <v>2.1</v>
      </c>
    </row>
    <row r="138" spans="2:6" x14ac:dyDescent="0.25">
      <c r="B138" s="205">
        <v>44029.708333333328</v>
      </c>
      <c r="C138" s="201">
        <v>490.2</v>
      </c>
      <c r="D138" s="201">
        <v>11.5</v>
      </c>
      <c r="E138" s="201">
        <v>47.2</v>
      </c>
      <c r="F138" s="201">
        <v>1.4</v>
      </c>
    </row>
    <row r="139" spans="2:6" x14ac:dyDescent="0.25">
      <c r="B139" s="205">
        <v>44029.75</v>
      </c>
      <c r="C139" s="201">
        <v>490.5</v>
      </c>
      <c r="D139" s="201">
        <v>9.6</v>
      </c>
      <c r="E139" s="201">
        <v>58.8</v>
      </c>
      <c r="F139" s="201">
        <v>1.4</v>
      </c>
    </row>
    <row r="140" spans="2:6" x14ac:dyDescent="0.25">
      <c r="B140" s="205">
        <v>44029.791666666672</v>
      </c>
      <c r="C140" s="201">
        <v>490.8</v>
      </c>
      <c r="D140" s="201">
        <v>8.6999999999999993</v>
      </c>
      <c r="E140" s="201">
        <v>60.6</v>
      </c>
      <c r="F140" s="201">
        <v>1.1000000000000001</v>
      </c>
    </row>
    <row r="141" spans="2:6" x14ac:dyDescent="0.25">
      <c r="B141" s="205">
        <v>44029.833333333328</v>
      </c>
      <c r="C141" s="201">
        <v>491.3</v>
      </c>
      <c r="D141" s="201">
        <v>7.8</v>
      </c>
      <c r="E141" s="201">
        <v>66.2</v>
      </c>
      <c r="F141" s="201">
        <v>1</v>
      </c>
    </row>
    <row r="142" spans="2:6" x14ac:dyDescent="0.25">
      <c r="B142" s="205">
        <v>44029.875</v>
      </c>
      <c r="C142" s="201">
        <v>491.5</v>
      </c>
      <c r="D142" s="201">
        <v>6.8</v>
      </c>
      <c r="E142" s="201">
        <v>69.400000000000006</v>
      </c>
      <c r="F142" s="201">
        <v>1.2</v>
      </c>
    </row>
    <row r="143" spans="2:6" x14ac:dyDescent="0.25">
      <c r="B143" s="205">
        <v>44029.916666666672</v>
      </c>
      <c r="C143" s="201">
        <v>491.6</v>
      </c>
      <c r="D143" s="201">
        <v>5.8</v>
      </c>
      <c r="E143" s="201">
        <v>72.3</v>
      </c>
      <c r="F143" s="201">
        <v>1</v>
      </c>
    </row>
    <row r="144" spans="2:6" x14ac:dyDescent="0.25">
      <c r="B144" s="205">
        <v>44029.958333333328</v>
      </c>
      <c r="C144" s="201">
        <v>491.6</v>
      </c>
      <c r="D144" s="201">
        <v>4.8</v>
      </c>
      <c r="E144" s="201">
        <v>72.2</v>
      </c>
      <c r="F144" s="201">
        <v>1.2</v>
      </c>
    </row>
    <row r="145" spans="2:6" x14ac:dyDescent="0.25">
      <c r="B145" s="205">
        <v>44030</v>
      </c>
      <c r="C145" s="201">
        <v>491.7</v>
      </c>
      <c r="D145" s="201">
        <v>4</v>
      </c>
      <c r="E145" s="201">
        <v>73.900000000000006</v>
      </c>
      <c r="F145" s="201">
        <v>1</v>
      </c>
    </row>
    <row r="146" spans="2:6" x14ac:dyDescent="0.25">
      <c r="B146" s="205">
        <v>44030.041666666672</v>
      </c>
      <c r="C146" s="201">
        <v>491.6</v>
      </c>
      <c r="D146" s="201">
        <v>3.4</v>
      </c>
      <c r="E146" s="201">
        <v>74.3</v>
      </c>
      <c r="F146" s="201">
        <v>1.2</v>
      </c>
    </row>
    <row r="147" spans="2:6" x14ac:dyDescent="0.25">
      <c r="B147" s="205">
        <v>44030.083333333328</v>
      </c>
      <c r="C147" s="201">
        <v>491.4</v>
      </c>
      <c r="D147" s="201">
        <v>2.9</v>
      </c>
      <c r="E147" s="201">
        <v>73.400000000000006</v>
      </c>
      <c r="F147" s="201">
        <v>1.3</v>
      </c>
    </row>
    <row r="148" spans="2:6" x14ac:dyDescent="0.25">
      <c r="B148" s="205">
        <v>44030.125</v>
      </c>
      <c r="C148" s="201">
        <v>491.4</v>
      </c>
      <c r="D148" s="201">
        <v>2.6</v>
      </c>
      <c r="E148" s="201">
        <v>72.5</v>
      </c>
      <c r="F148" s="201">
        <v>1.8</v>
      </c>
    </row>
    <row r="149" spans="2:6" x14ac:dyDescent="0.25">
      <c r="B149" s="205">
        <v>44030.166666666672</v>
      </c>
      <c r="C149" s="201">
        <v>491.4</v>
      </c>
      <c r="D149" s="201">
        <v>3</v>
      </c>
      <c r="E149" s="201">
        <v>77.3</v>
      </c>
      <c r="F149" s="201">
        <v>1.4</v>
      </c>
    </row>
    <row r="150" spans="2:6" x14ac:dyDescent="0.25">
      <c r="B150" s="205">
        <v>44030.208333333328</v>
      </c>
      <c r="C150" s="201">
        <v>491.5</v>
      </c>
      <c r="D150" s="201">
        <v>2.5</v>
      </c>
      <c r="E150" s="201">
        <v>80</v>
      </c>
      <c r="F150" s="201">
        <v>1.5</v>
      </c>
    </row>
    <row r="151" spans="2:6" x14ac:dyDescent="0.25">
      <c r="B151" s="205">
        <v>44030.25</v>
      </c>
      <c r="C151" s="201">
        <v>491.7</v>
      </c>
      <c r="D151" s="201">
        <v>2</v>
      </c>
      <c r="E151" s="201">
        <v>82.1</v>
      </c>
      <c r="F151" s="201">
        <v>1.9</v>
      </c>
    </row>
    <row r="152" spans="2:6" x14ac:dyDescent="0.25">
      <c r="B152" s="205">
        <v>44030.291666666672</v>
      </c>
      <c r="C152" s="201">
        <v>492</v>
      </c>
      <c r="D152" s="201">
        <v>2.2999999999999998</v>
      </c>
      <c r="E152" s="201">
        <v>79.8</v>
      </c>
      <c r="F152" s="201">
        <v>1.4</v>
      </c>
    </row>
    <row r="153" spans="2:6" x14ac:dyDescent="0.25">
      <c r="B153" s="205">
        <v>44030.333333333328</v>
      </c>
      <c r="C153" s="201">
        <v>492.3</v>
      </c>
      <c r="D153" s="201">
        <v>3.5</v>
      </c>
      <c r="E153" s="201">
        <v>75</v>
      </c>
      <c r="F153" s="201">
        <v>0.7</v>
      </c>
    </row>
    <row r="154" spans="2:6" x14ac:dyDescent="0.25">
      <c r="B154" s="205">
        <v>44030.375</v>
      </c>
      <c r="C154" s="201">
        <v>492.3</v>
      </c>
      <c r="D154" s="201">
        <v>5.7</v>
      </c>
      <c r="E154" s="201">
        <v>65.2</v>
      </c>
      <c r="F154" s="201">
        <v>0.8</v>
      </c>
    </row>
    <row r="155" spans="2:6" x14ac:dyDescent="0.25">
      <c r="B155" s="205">
        <v>44030.416666666672</v>
      </c>
      <c r="C155" s="201">
        <v>491.7</v>
      </c>
      <c r="D155" s="201">
        <v>8.9</v>
      </c>
      <c r="E155" s="201">
        <v>52</v>
      </c>
      <c r="F155" s="201">
        <v>1</v>
      </c>
    </row>
    <row r="156" spans="2:6" x14ac:dyDescent="0.25">
      <c r="B156" s="205">
        <v>44030.458333333328</v>
      </c>
      <c r="C156" s="201">
        <v>491.1</v>
      </c>
      <c r="D156" s="201">
        <v>12.2</v>
      </c>
      <c r="E156" s="201">
        <v>37.9</v>
      </c>
      <c r="F156" s="201">
        <v>1</v>
      </c>
    </row>
    <row r="157" spans="2:6" hidden="1" x14ac:dyDescent="0.25">
      <c r="B157" s="203"/>
      <c r="C157" s="201"/>
      <c r="D157" s="72"/>
      <c r="E157" s="200"/>
      <c r="F157" s="72"/>
    </row>
    <row r="158" spans="2:6" hidden="1" x14ac:dyDescent="0.25">
      <c r="B158" s="202"/>
      <c r="C158" s="201"/>
      <c r="D158" s="72"/>
      <c r="E158" s="200"/>
      <c r="F158" s="72"/>
    </row>
    <row r="159" spans="2:6" x14ac:dyDescent="0.25">
      <c r="B159" s="199" t="s">
        <v>209</v>
      </c>
      <c r="C159" s="198">
        <f>AVERAGE(C134:C158)</f>
        <v>491.20869565217396</v>
      </c>
      <c r="D159" s="198">
        <f>AVERAGE(D134:D158)</f>
        <v>7.247826086956521</v>
      </c>
      <c r="E159" s="198">
        <f>AVERAGE(E134:E158)</f>
        <v>61.556521739130432</v>
      </c>
      <c r="F159" s="198">
        <f>AVERAGE(F134:F158)</f>
        <v>1.4391304347826084</v>
      </c>
    </row>
    <row r="160" spans="2:6" x14ac:dyDescent="0.25">
      <c r="B160" s="70"/>
      <c r="C160" s="70"/>
      <c r="D160" s="70"/>
      <c r="E160" s="70"/>
      <c r="F160" s="70"/>
    </row>
    <row r="161" spans="2:6" x14ac:dyDescent="0.25">
      <c r="B161" s="62"/>
      <c r="C161" s="62"/>
      <c r="D161" s="62"/>
      <c r="E161" s="62"/>
      <c r="F161" s="62"/>
    </row>
    <row r="162" spans="2:6" x14ac:dyDescent="0.25">
      <c r="B162" s="62"/>
      <c r="C162" s="62"/>
      <c r="D162" s="62"/>
      <c r="E162" s="62"/>
      <c r="F162" s="62"/>
    </row>
    <row r="163" spans="2:6" x14ac:dyDescent="0.25">
      <c r="B163" s="62"/>
      <c r="C163" s="62"/>
      <c r="D163" s="62"/>
      <c r="E163" s="62"/>
      <c r="F163" s="62"/>
    </row>
    <row r="164" spans="2:6" x14ac:dyDescent="0.25">
      <c r="B164" s="62"/>
      <c r="C164" s="62"/>
      <c r="D164" s="62"/>
      <c r="E164" s="62"/>
      <c r="F164" s="62"/>
    </row>
    <row r="165" spans="2:6" x14ac:dyDescent="0.25">
      <c r="B165" s="62"/>
      <c r="C165" s="62"/>
      <c r="D165" s="62"/>
      <c r="E165" s="62"/>
      <c r="F165" s="62"/>
    </row>
    <row r="166" spans="2:6" x14ac:dyDescent="0.25">
      <c r="B166" s="62"/>
      <c r="C166" s="62"/>
      <c r="D166" s="62"/>
      <c r="E166" s="62"/>
      <c r="F166" s="62"/>
    </row>
    <row r="167" spans="2:6" x14ac:dyDescent="0.25">
      <c r="B167" s="62"/>
      <c r="C167" s="62"/>
      <c r="D167" s="62"/>
      <c r="E167" s="62"/>
      <c r="F167" s="62"/>
    </row>
    <row r="168" spans="2:6" x14ac:dyDescent="0.25">
      <c r="B168" s="62"/>
      <c r="C168" s="62"/>
      <c r="D168" s="62"/>
      <c r="E168" s="62"/>
      <c r="F168" s="62"/>
    </row>
    <row r="169" spans="2:6" x14ac:dyDescent="0.25">
      <c r="B169" s="62"/>
      <c r="C169" s="62"/>
      <c r="D169" s="62"/>
      <c r="E169" s="62"/>
      <c r="F169" s="62"/>
    </row>
    <row r="170" spans="2:6" x14ac:dyDescent="0.25">
      <c r="B170" s="62"/>
      <c r="C170" s="62"/>
      <c r="D170" s="62"/>
      <c r="E170" s="62"/>
      <c r="F170" s="62"/>
    </row>
    <row r="171" spans="2:6" x14ac:dyDescent="0.25">
      <c r="B171" s="62"/>
      <c r="C171" s="62"/>
      <c r="D171" s="62"/>
      <c r="E171" s="62"/>
      <c r="F171" s="62"/>
    </row>
    <row r="172" spans="2:6" x14ac:dyDescent="0.25">
      <c r="B172" s="62"/>
      <c r="C172" s="62"/>
      <c r="D172" s="62"/>
      <c r="E172" s="62"/>
      <c r="F172" s="62"/>
    </row>
    <row r="173" spans="2:6" x14ac:dyDescent="0.25">
      <c r="B173" s="62"/>
      <c r="C173" s="62"/>
      <c r="D173" s="62"/>
      <c r="E173" s="62"/>
      <c r="F173" s="62"/>
    </row>
    <row r="174" spans="2:6" x14ac:dyDescent="0.25">
      <c r="B174" s="62"/>
      <c r="C174" s="62"/>
      <c r="D174" s="62"/>
      <c r="E174" s="62"/>
      <c r="F174" s="62"/>
    </row>
    <row r="175" spans="2:6" x14ac:dyDescent="0.25">
      <c r="B175" s="62"/>
      <c r="C175" s="62"/>
      <c r="D175" s="62"/>
      <c r="E175" s="62"/>
      <c r="F175" s="62"/>
    </row>
    <row r="176" spans="2:6" x14ac:dyDescent="0.25">
      <c r="B176" s="62"/>
      <c r="C176" s="62"/>
      <c r="D176" s="62"/>
      <c r="E176" s="62"/>
      <c r="F176" s="62"/>
    </row>
    <row r="177" spans="2:6" x14ac:dyDescent="0.25">
      <c r="B177" s="62"/>
      <c r="C177" s="62"/>
      <c r="D177" s="62"/>
      <c r="E177" s="62"/>
      <c r="F177" s="62"/>
    </row>
    <row r="178" spans="2:6" x14ac:dyDescent="0.25">
      <c r="B178" s="62"/>
      <c r="C178" s="62"/>
      <c r="D178" s="62"/>
      <c r="E178" s="62"/>
      <c r="F178" s="62"/>
    </row>
    <row r="179" spans="2:6" x14ac:dyDescent="0.25">
      <c r="B179" s="62"/>
      <c r="C179" s="62"/>
      <c r="D179" s="62"/>
      <c r="E179" s="62"/>
      <c r="F179" s="62"/>
    </row>
    <row r="180" spans="2:6" x14ac:dyDescent="0.25">
      <c r="B180" s="62"/>
      <c r="C180" s="62"/>
      <c r="D180" s="62"/>
      <c r="E180" s="62"/>
      <c r="F180" s="62"/>
    </row>
    <row r="181" spans="2:6" x14ac:dyDescent="0.25">
      <c r="B181" s="62"/>
      <c r="C181" s="62"/>
      <c r="D181" s="62"/>
      <c r="E181" s="62"/>
      <c r="F181" s="62"/>
    </row>
    <row r="182" spans="2:6" x14ac:dyDescent="0.25">
      <c r="B182" s="62"/>
      <c r="C182" s="62"/>
      <c r="D182" s="62"/>
      <c r="E182" s="62"/>
      <c r="F182" s="62"/>
    </row>
    <row r="183" spans="2:6" x14ac:dyDescent="0.25">
      <c r="B183" s="62"/>
      <c r="C183" s="62"/>
      <c r="D183" s="62"/>
      <c r="E183" s="62"/>
      <c r="F183" s="62"/>
    </row>
    <row r="184" spans="2:6" x14ac:dyDescent="0.25">
      <c r="B184" s="62"/>
      <c r="C184" s="62"/>
      <c r="D184" s="62"/>
      <c r="E184" s="62"/>
      <c r="F184" s="62"/>
    </row>
    <row r="185" spans="2:6" x14ac:dyDescent="0.25">
      <c r="B185" s="62"/>
      <c r="C185" s="62"/>
      <c r="D185" s="62"/>
      <c r="E185" s="62"/>
      <c r="F185" s="62"/>
    </row>
    <row r="186" spans="2:6" x14ac:dyDescent="0.25">
      <c r="B186" s="62"/>
      <c r="C186" s="62"/>
      <c r="D186" s="62"/>
      <c r="E186" s="62"/>
      <c r="F186" s="62"/>
    </row>
    <row r="187" spans="2:6" x14ac:dyDescent="0.25">
      <c r="B187" s="62"/>
      <c r="C187" s="62"/>
      <c r="D187" s="62"/>
      <c r="E187" s="62"/>
      <c r="F187" s="62"/>
    </row>
    <row r="188" spans="2:6" x14ac:dyDescent="0.25">
      <c r="B188" s="62"/>
      <c r="C188" s="62"/>
      <c r="D188" s="62"/>
      <c r="E188" s="62"/>
      <c r="F188" s="62"/>
    </row>
    <row r="189" spans="2:6" x14ac:dyDescent="0.25">
      <c r="B189" s="62"/>
      <c r="C189" s="62"/>
      <c r="D189" s="62"/>
      <c r="E189" s="62"/>
      <c r="F189" s="62"/>
    </row>
    <row r="190" spans="2:6" x14ac:dyDescent="0.25">
      <c r="B190" s="62"/>
      <c r="C190" s="62"/>
      <c r="D190" s="62"/>
      <c r="E190" s="62"/>
      <c r="F190" s="62"/>
    </row>
    <row r="191" spans="2:6" x14ac:dyDescent="0.25">
      <c r="B191" s="62"/>
      <c r="C191" s="62"/>
      <c r="D191" s="62"/>
      <c r="E191" s="62"/>
      <c r="F191" s="62"/>
    </row>
    <row r="192" spans="2:6" x14ac:dyDescent="0.25">
      <c r="B192" s="62"/>
      <c r="C192" s="62"/>
      <c r="D192" s="62"/>
      <c r="E192" s="62"/>
      <c r="F192" s="62"/>
    </row>
    <row r="193" spans="2:6" x14ac:dyDescent="0.25">
      <c r="B193" s="62"/>
      <c r="C193" s="62"/>
      <c r="D193" s="62"/>
      <c r="E193" s="62"/>
      <c r="F193" s="62"/>
    </row>
    <row r="194" spans="2:6" x14ac:dyDescent="0.25">
      <c r="B194" s="62"/>
      <c r="C194" s="62"/>
      <c r="D194" s="62"/>
      <c r="E194" s="62"/>
      <c r="F194" s="62"/>
    </row>
    <row r="195" spans="2:6" x14ac:dyDescent="0.25">
      <c r="B195" s="62"/>
      <c r="C195" s="62"/>
      <c r="D195" s="62"/>
      <c r="E195" s="62"/>
      <c r="F195" s="62"/>
    </row>
    <row r="196" spans="2:6" x14ac:dyDescent="0.25">
      <c r="B196" s="62"/>
      <c r="C196" s="62"/>
      <c r="D196" s="62"/>
      <c r="E196" s="62"/>
      <c r="F196" s="62"/>
    </row>
    <row r="197" spans="2:6" x14ac:dyDescent="0.25">
      <c r="B197" s="62"/>
      <c r="C197" s="62"/>
      <c r="D197" s="62"/>
      <c r="E197" s="62"/>
      <c r="F197" s="62"/>
    </row>
    <row r="198" spans="2:6" x14ac:dyDescent="0.25">
      <c r="B198" s="62"/>
      <c r="C198" s="62"/>
      <c r="D198" s="62"/>
      <c r="E198" s="62"/>
      <c r="F198" s="62"/>
    </row>
    <row r="199" spans="2:6" x14ac:dyDescent="0.25">
      <c r="B199" s="62"/>
      <c r="C199" s="62"/>
      <c r="D199" s="62"/>
      <c r="E199" s="62"/>
      <c r="F199" s="62"/>
    </row>
    <row r="200" spans="2:6" x14ac:dyDescent="0.25">
      <c r="B200" s="62"/>
      <c r="C200" s="62"/>
      <c r="D200" s="62"/>
      <c r="E200" s="62"/>
      <c r="F200" s="62"/>
    </row>
    <row r="201" spans="2:6" x14ac:dyDescent="0.25">
      <c r="B201" s="62"/>
      <c r="C201" s="62"/>
      <c r="D201" s="62"/>
      <c r="E201" s="62"/>
      <c r="F201" s="62"/>
    </row>
    <row r="202" spans="2:6" x14ac:dyDescent="0.25">
      <c r="B202" s="62"/>
      <c r="C202" s="62"/>
      <c r="D202" s="62"/>
      <c r="E202" s="62"/>
      <c r="F202" s="62"/>
    </row>
    <row r="203" spans="2:6" x14ac:dyDescent="0.25">
      <c r="B203" s="62"/>
      <c r="C203" s="62"/>
      <c r="D203" s="62"/>
      <c r="E203" s="62"/>
      <c r="F203" s="62"/>
    </row>
    <row r="204" spans="2:6" x14ac:dyDescent="0.25">
      <c r="B204" s="62"/>
      <c r="C204" s="62"/>
      <c r="D204" s="62"/>
      <c r="E204" s="62"/>
      <c r="F204" s="62"/>
    </row>
    <row r="205" spans="2:6" x14ac:dyDescent="0.25">
      <c r="B205" s="62"/>
      <c r="C205" s="62"/>
      <c r="D205" s="62"/>
      <c r="E205" s="62"/>
      <c r="F205" s="62"/>
    </row>
    <row r="206" spans="2:6" x14ac:dyDescent="0.25">
      <c r="B206" s="62"/>
      <c r="C206" s="62"/>
      <c r="D206" s="62"/>
      <c r="E206" s="62"/>
      <c r="F206" s="62"/>
    </row>
    <row r="207" spans="2:6" x14ac:dyDescent="0.25">
      <c r="B207" s="62"/>
      <c r="C207" s="62"/>
      <c r="D207" s="62"/>
      <c r="E207" s="62"/>
      <c r="F207" s="62"/>
    </row>
    <row r="208" spans="2:6" x14ac:dyDescent="0.25">
      <c r="B208" s="62"/>
      <c r="C208" s="62"/>
      <c r="D208" s="62"/>
      <c r="E208" s="62"/>
      <c r="F208" s="62"/>
    </row>
    <row r="209" spans="2:6" x14ac:dyDescent="0.25">
      <c r="B209" s="62"/>
      <c r="C209" s="62"/>
      <c r="D209" s="62"/>
      <c r="E209" s="62"/>
      <c r="F209" s="62"/>
    </row>
    <row r="210" spans="2:6" x14ac:dyDescent="0.25">
      <c r="B210" s="62"/>
      <c r="C210" s="62"/>
      <c r="D210" s="62"/>
      <c r="E210" s="62"/>
      <c r="F210" s="62"/>
    </row>
    <row r="211" spans="2:6" x14ac:dyDescent="0.25">
      <c r="B211" s="62"/>
      <c r="C211" s="62"/>
      <c r="D211" s="62"/>
      <c r="E211" s="62"/>
      <c r="F211" s="62"/>
    </row>
    <row r="212" spans="2:6" x14ac:dyDescent="0.25">
      <c r="B212" s="62"/>
      <c r="C212" s="62"/>
      <c r="D212" s="62"/>
      <c r="E212" s="62"/>
      <c r="F212" s="62"/>
    </row>
    <row r="213" spans="2:6" x14ac:dyDescent="0.25">
      <c r="B213" s="62"/>
      <c r="C213" s="62"/>
      <c r="D213" s="62"/>
      <c r="E213" s="62"/>
      <c r="F213" s="62"/>
    </row>
    <row r="214" spans="2:6" x14ac:dyDescent="0.25">
      <c r="B214" s="62"/>
      <c r="C214" s="62"/>
      <c r="D214" s="62"/>
      <c r="E214" s="62"/>
      <c r="F214" s="62"/>
    </row>
    <row r="215" spans="2:6" x14ac:dyDescent="0.25">
      <c r="B215" s="62"/>
      <c r="C215" s="62"/>
      <c r="D215" s="62"/>
      <c r="E215" s="62"/>
      <c r="F215" s="62"/>
    </row>
    <row r="216" spans="2:6" x14ac:dyDescent="0.25">
      <c r="B216" s="62"/>
      <c r="C216" s="62"/>
      <c r="D216" s="62"/>
      <c r="E216" s="62"/>
      <c r="F216" s="62"/>
    </row>
    <row r="217" spans="2:6" x14ac:dyDescent="0.25">
      <c r="B217" s="62"/>
      <c r="C217" s="62"/>
      <c r="D217" s="62"/>
      <c r="E217" s="62"/>
      <c r="F217" s="62"/>
    </row>
    <row r="218" spans="2:6" x14ac:dyDescent="0.25">
      <c r="B218" s="62"/>
      <c r="C218" s="62"/>
      <c r="D218" s="62"/>
      <c r="E218" s="62"/>
      <c r="F218" s="62"/>
    </row>
    <row r="219" spans="2:6" x14ac:dyDescent="0.25">
      <c r="B219" s="62"/>
      <c r="C219" s="62"/>
      <c r="D219" s="62"/>
      <c r="E219" s="62"/>
      <c r="F219" s="62"/>
    </row>
    <row r="220" spans="2:6" x14ac:dyDescent="0.25">
      <c r="B220" s="62"/>
      <c r="C220" s="62"/>
      <c r="D220" s="62"/>
      <c r="E220" s="62"/>
      <c r="F220" s="62"/>
    </row>
    <row r="221" spans="2:6" x14ac:dyDescent="0.25">
      <c r="B221" s="62"/>
      <c r="C221" s="62"/>
      <c r="D221" s="62"/>
      <c r="E221" s="62"/>
      <c r="F221" s="62"/>
    </row>
    <row r="222" spans="2:6" x14ac:dyDescent="0.25">
      <c r="B222" s="62"/>
      <c r="C222" s="62"/>
      <c r="D222" s="62"/>
      <c r="E222" s="62"/>
      <c r="F222" s="62"/>
    </row>
    <row r="223" spans="2:6" x14ac:dyDescent="0.25">
      <c r="B223" s="62"/>
      <c r="C223" s="62"/>
      <c r="D223" s="62"/>
      <c r="E223" s="62"/>
      <c r="F223" s="62"/>
    </row>
    <row r="224" spans="2:6" x14ac:dyDescent="0.25">
      <c r="B224" s="62"/>
      <c r="C224" s="62"/>
      <c r="D224" s="62"/>
      <c r="E224" s="62"/>
      <c r="F224" s="62"/>
    </row>
    <row r="225" spans="2:6" x14ac:dyDescent="0.25">
      <c r="B225" s="62"/>
      <c r="C225" s="62"/>
      <c r="D225" s="62"/>
      <c r="E225" s="62"/>
      <c r="F225" s="62"/>
    </row>
    <row r="226" spans="2:6" x14ac:dyDescent="0.25">
      <c r="B226" s="62"/>
      <c r="C226" s="62"/>
      <c r="D226" s="62"/>
      <c r="E226" s="62"/>
      <c r="F226" s="62"/>
    </row>
    <row r="227" spans="2:6" x14ac:dyDescent="0.25">
      <c r="B227" s="62"/>
      <c r="C227" s="62"/>
      <c r="D227" s="62"/>
      <c r="E227" s="62"/>
      <c r="F227" s="62"/>
    </row>
    <row r="228" spans="2:6" x14ac:dyDescent="0.25">
      <c r="B228" s="62"/>
      <c r="C228" s="62"/>
      <c r="D228" s="62"/>
      <c r="E228" s="62"/>
      <c r="F228" s="62"/>
    </row>
    <row r="229" spans="2:6" x14ac:dyDescent="0.25">
      <c r="B229" s="62"/>
      <c r="C229" s="62"/>
      <c r="D229" s="62"/>
      <c r="E229" s="62"/>
      <c r="F229" s="62"/>
    </row>
    <row r="230" spans="2:6" x14ac:dyDescent="0.25">
      <c r="B230" s="62"/>
      <c r="C230" s="62"/>
      <c r="D230" s="62"/>
      <c r="E230" s="62"/>
      <c r="F230" s="62"/>
    </row>
    <row r="231" spans="2:6" x14ac:dyDescent="0.25">
      <c r="B231" s="62"/>
      <c r="C231" s="62"/>
      <c r="D231" s="62"/>
      <c r="E231" s="62"/>
      <c r="F231" s="62"/>
    </row>
    <row r="232" spans="2:6" x14ac:dyDescent="0.25">
      <c r="B232" s="62"/>
      <c r="C232" s="62"/>
      <c r="D232" s="62"/>
      <c r="E232" s="62"/>
      <c r="F232" s="62"/>
    </row>
    <row r="233" spans="2:6" x14ac:dyDescent="0.25">
      <c r="B233" s="62"/>
      <c r="C233" s="62"/>
      <c r="D233" s="62"/>
      <c r="E233" s="62"/>
      <c r="F233" s="62"/>
    </row>
    <row r="234" spans="2:6" x14ac:dyDescent="0.25">
      <c r="B234" s="62"/>
      <c r="C234" s="62"/>
      <c r="D234" s="62"/>
      <c r="E234" s="62"/>
      <c r="F234" s="62"/>
    </row>
    <row r="235" spans="2:6" x14ac:dyDescent="0.25">
      <c r="B235" s="62"/>
      <c r="C235" s="62"/>
      <c r="D235" s="62"/>
      <c r="E235" s="62"/>
      <c r="F235" s="62"/>
    </row>
    <row r="236" spans="2:6" x14ac:dyDescent="0.25">
      <c r="B236" s="62"/>
      <c r="C236" s="62"/>
      <c r="D236" s="62"/>
      <c r="E236" s="62"/>
      <c r="F236" s="62"/>
    </row>
    <row r="237" spans="2:6" x14ac:dyDescent="0.25">
      <c r="B237" s="62"/>
      <c r="C237" s="62"/>
      <c r="D237" s="62"/>
      <c r="E237" s="62"/>
      <c r="F237" s="62"/>
    </row>
    <row r="238" spans="2:6" x14ac:dyDescent="0.25">
      <c r="B238" s="62"/>
      <c r="C238" s="62"/>
      <c r="D238" s="62"/>
      <c r="E238" s="62"/>
      <c r="F238" s="62"/>
    </row>
    <row r="239" spans="2:6" x14ac:dyDescent="0.25">
      <c r="B239" s="62"/>
      <c r="C239" s="62"/>
      <c r="D239" s="62"/>
      <c r="E239" s="62"/>
      <c r="F239" s="62"/>
    </row>
    <row r="240" spans="2:6" x14ac:dyDescent="0.25">
      <c r="B240" s="62"/>
      <c r="C240" s="62"/>
      <c r="D240" s="62"/>
      <c r="E240" s="62"/>
      <c r="F240" s="62"/>
    </row>
    <row r="241" spans="2:6" x14ac:dyDescent="0.25">
      <c r="B241" s="62"/>
      <c r="C241" s="62"/>
      <c r="D241" s="62"/>
      <c r="E241" s="62"/>
      <c r="F241" s="62"/>
    </row>
    <row r="242" spans="2:6" x14ac:dyDescent="0.25">
      <c r="B242" s="62"/>
      <c r="C242" s="62"/>
      <c r="D242" s="62"/>
      <c r="E242" s="62"/>
      <c r="F242" s="62"/>
    </row>
    <row r="243" spans="2:6" x14ac:dyDescent="0.25">
      <c r="B243" s="62"/>
      <c r="C243" s="62"/>
      <c r="D243" s="62"/>
      <c r="E243" s="62"/>
      <c r="F243" s="62"/>
    </row>
    <row r="244" spans="2:6" x14ac:dyDescent="0.25">
      <c r="B244" s="62"/>
      <c r="C244" s="62"/>
      <c r="D244" s="62"/>
      <c r="E244" s="62"/>
      <c r="F244" s="62"/>
    </row>
    <row r="245" spans="2:6" x14ac:dyDescent="0.25">
      <c r="B245" s="62"/>
      <c r="C245" s="62"/>
      <c r="D245" s="62"/>
      <c r="E245" s="62"/>
      <c r="F245" s="62"/>
    </row>
    <row r="246" spans="2:6" x14ac:dyDescent="0.25">
      <c r="B246" s="62"/>
      <c r="C246" s="62"/>
      <c r="D246" s="62"/>
      <c r="E246" s="62"/>
      <c r="F246" s="62"/>
    </row>
    <row r="247" spans="2:6" x14ac:dyDescent="0.25">
      <c r="B247" s="62"/>
      <c r="C247" s="62"/>
      <c r="D247" s="62"/>
      <c r="E247" s="62"/>
      <c r="F247" s="62"/>
    </row>
    <row r="248" spans="2:6" x14ac:dyDescent="0.25">
      <c r="B248" s="62"/>
      <c r="C248" s="62"/>
      <c r="D248" s="62"/>
      <c r="E248" s="62"/>
      <c r="F248" s="62"/>
    </row>
    <row r="249" spans="2:6" x14ac:dyDescent="0.25">
      <c r="B249" s="62"/>
      <c r="C249" s="62"/>
      <c r="D249" s="62"/>
      <c r="E249" s="62"/>
      <c r="F249" s="62"/>
    </row>
    <row r="250" spans="2:6" x14ac:dyDescent="0.25">
      <c r="B250" s="62"/>
      <c r="C250" s="62"/>
      <c r="D250" s="62"/>
      <c r="E250" s="62"/>
      <c r="F250" s="62"/>
    </row>
    <row r="251" spans="2:6" x14ac:dyDescent="0.25">
      <c r="B251" s="62"/>
      <c r="C251" s="62"/>
      <c r="D251" s="62"/>
      <c r="E251" s="62"/>
      <c r="F251" s="62"/>
    </row>
    <row r="252" spans="2:6" x14ac:dyDescent="0.25">
      <c r="B252" s="62"/>
      <c r="C252" s="62"/>
      <c r="D252" s="62"/>
      <c r="E252" s="62"/>
      <c r="F252" s="62"/>
    </row>
    <row r="253" spans="2:6" x14ac:dyDescent="0.25">
      <c r="B253" s="62"/>
      <c r="C253" s="62"/>
      <c r="D253" s="62"/>
      <c r="E253" s="62"/>
      <c r="F253" s="62"/>
    </row>
    <row r="254" spans="2:6" x14ac:dyDescent="0.25">
      <c r="B254" s="62"/>
      <c r="C254" s="62"/>
      <c r="D254" s="62"/>
      <c r="E254" s="62"/>
      <c r="F254" s="62"/>
    </row>
    <row r="255" spans="2:6" x14ac:dyDescent="0.25">
      <c r="B255" s="62"/>
      <c r="C255" s="62"/>
      <c r="D255" s="62"/>
      <c r="E255" s="62"/>
      <c r="F255" s="62"/>
    </row>
    <row r="256" spans="2:6" x14ac:dyDescent="0.25">
      <c r="B256" s="62"/>
      <c r="C256" s="62"/>
      <c r="D256" s="62"/>
      <c r="E256" s="62"/>
      <c r="F256" s="62"/>
    </row>
    <row r="257" spans="2:6" x14ac:dyDescent="0.25">
      <c r="B257" s="62"/>
      <c r="C257" s="62"/>
      <c r="D257" s="62"/>
      <c r="E257" s="62"/>
      <c r="F257" s="62"/>
    </row>
    <row r="258" spans="2:6" x14ac:dyDescent="0.25">
      <c r="B258" s="62"/>
      <c r="C258" s="62"/>
      <c r="D258" s="62"/>
      <c r="E258" s="62"/>
      <c r="F258" s="62"/>
    </row>
    <row r="259" spans="2:6" x14ac:dyDescent="0.25">
      <c r="B259" s="62"/>
      <c r="C259" s="62"/>
      <c r="D259" s="62"/>
      <c r="E259" s="62"/>
      <c r="F259" s="62"/>
    </row>
    <row r="260" spans="2:6" x14ac:dyDescent="0.25">
      <c r="B260" s="62"/>
      <c r="C260" s="62"/>
      <c r="D260" s="62"/>
      <c r="E260" s="62"/>
      <c r="F260" s="62"/>
    </row>
    <row r="261" spans="2:6" x14ac:dyDescent="0.25">
      <c r="B261" s="62"/>
      <c r="C261" s="62"/>
      <c r="D261" s="62"/>
      <c r="E261" s="62"/>
      <c r="F261" s="62"/>
    </row>
    <row r="262" spans="2:6" x14ac:dyDescent="0.25">
      <c r="B262" s="62"/>
      <c r="C262" s="62"/>
      <c r="D262" s="62"/>
      <c r="E262" s="62"/>
      <c r="F262" s="62"/>
    </row>
    <row r="263" spans="2:6" x14ac:dyDescent="0.25">
      <c r="B263" s="62"/>
      <c r="C263" s="62"/>
      <c r="D263" s="62"/>
      <c r="E263" s="62"/>
      <c r="F263" s="62"/>
    </row>
    <row r="264" spans="2:6" x14ac:dyDescent="0.25">
      <c r="B264" s="62"/>
      <c r="C264" s="62"/>
      <c r="D264" s="62"/>
      <c r="E264" s="62"/>
      <c r="F264" s="62"/>
    </row>
    <row r="265" spans="2:6" x14ac:dyDescent="0.25">
      <c r="B265" s="62"/>
      <c r="C265" s="62"/>
      <c r="D265" s="62"/>
      <c r="E265" s="62"/>
      <c r="F265" s="62"/>
    </row>
    <row r="266" spans="2:6" x14ac:dyDescent="0.25">
      <c r="B266" s="62"/>
      <c r="C266" s="62"/>
      <c r="D266" s="62"/>
      <c r="E266" s="62"/>
      <c r="F266" s="62"/>
    </row>
    <row r="267" spans="2:6" x14ac:dyDescent="0.25">
      <c r="B267" s="62"/>
      <c r="C267" s="62"/>
      <c r="D267" s="62"/>
      <c r="E267" s="62"/>
      <c r="F267" s="62"/>
    </row>
    <row r="268" spans="2:6" x14ac:dyDescent="0.25">
      <c r="B268" s="62"/>
      <c r="C268" s="62"/>
      <c r="D268" s="62"/>
      <c r="E268" s="62"/>
      <c r="F268" s="62"/>
    </row>
    <row r="269" spans="2:6" x14ac:dyDescent="0.25">
      <c r="B269" s="62"/>
      <c r="C269" s="62"/>
      <c r="D269" s="62"/>
      <c r="E269" s="62"/>
      <c r="F269" s="62"/>
    </row>
    <row r="270" spans="2:6" x14ac:dyDescent="0.25">
      <c r="B270" s="62"/>
      <c r="C270" s="62"/>
      <c r="D270" s="62"/>
      <c r="E270" s="62"/>
      <c r="F270" s="62"/>
    </row>
    <row r="271" spans="2:6" x14ac:dyDescent="0.25">
      <c r="B271" s="62"/>
      <c r="C271" s="62"/>
      <c r="D271" s="62"/>
      <c r="E271" s="62"/>
      <c r="F271" s="62"/>
    </row>
    <row r="272" spans="2:6" x14ac:dyDescent="0.25">
      <c r="B272" s="62"/>
      <c r="C272" s="62"/>
      <c r="D272" s="62"/>
      <c r="E272" s="62"/>
      <c r="F272" s="62"/>
    </row>
    <row r="273" spans="2:6" x14ac:dyDescent="0.25">
      <c r="B273" s="62"/>
      <c r="C273" s="62"/>
      <c r="D273" s="62"/>
      <c r="E273" s="62"/>
      <c r="F273" s="62"/>
    </row>
    <row r="274" spans="2:6" x14ac:dyDescent="0.25">
      <c r="B274" s="62"/>
      <c r="C274" s="62"/>
      <c r="D274" s="62"/>
      <c r="E274" s="62"/>
      <c r="F274" s="62"/>
    </row>
    <row r="275" spans="2:6" x14ac:dyDescent="0.25">
      <c r="B275" s="62"/>
      <c r="C275" s="62"/>
      <c r="D275" s="62"/>
      <c r="E275" s="62"/>
      <c r="F275" s="62"/>
    </row>
    <row r="276" spans="2:6" x14ac:dyDescent="0.25">
      <c r="B276" s="62"/>
      <c r="C276" s="62"/>
      <c r="D276" s="62"/>
      <c r="E276" s="62"/>
      <c r="F276" s="62"/>
    </row>
    <row r="277" spans="2:6" x14ac:dyDescent="0.25">
      <c r="B277" s="62"/>
      <c r="C277" s="62"/>
      <c r="D277" s="62"/>
      <c r="E277" s="62"/>
      <c r="F277" s="62"/>
    </row>
    <row r="278" spans="2:6" x14ac:dyDescent="0.25">
      <c r="B278" s="62"/>
      <c r="C278" s="62"/>
      <c r="D278" s="62"/>
      <c r="E278" s="62"/>
      <c r="F278" s="62"/>
    </row>
    <row r="279" spans="2:6" x14ac:dyDescent="0.25">
      <c r="B279" s="62"/>
      <c r="C279" s="62"/>
      <c r="D279" s="62"/>
      <c r="E279" s="62"/>
      <c r="F279" s="62"/>
    </row>
    <row r="280" spans="2:6" x14ac:dyDescent="0.25">
      <c r="B280" s="62"/>
      <c r="C280" s="62"/>
      <c r="D280" s="62"/>
      <c r="E280" s="62"/>
      <c r="F280" s="62"/>
    </row>
    <row r="281" spans="2:6" x14ac:dyDescent="0.25">
      <c r="B281" s="62"/>
      <c r="C281" s="62"/>
      <c r="D281" s="62"/>
      <c r="E281" s="62"/>
      <c r="F281" s="62"/>
    </row>
    <row r="282" spans="2:6" x14ac:dyDescent="0.25">
      <c r="B282" s="62"/>
      <c r="C282" s="62"/>
      <c r="D282" s="62"/>
      <c r="E282" s="62"/>
      <c r="F282" s="62"/>
    </row>
    <row r="283" spans="2:6" x14ac:dyDescent="0.25">
      <c r="B283" s="62"/>
      <c r="C283" s="62"/>
      <c r="D283" s="62"/>
      <c r="E283" s="62"/>
      <c r="F283" s="62"/>
    </row>
    <row r="284" spans="2:6" x14ac:dyDescent="0.25">
      <c r="B284" s="62"/>
      <c r="C284" s="62"/>
      <c r="D284" s="62"/>
      <c r="E284" s="62"/>
      <c r="F284" s="62"/>
    </row>
    <row r="285" spans="2:6" x14ac:dyDescent="0.25">
      <c r="B285" s="62"/>
      <c r="C285" s="62"/>
      <c r="D285" s="62"/>
      <c r="E285" s="62"/>
      <c r="F285" s="62"/>
    </row>
    <row r="286" spans="2:6" x14ac:dyDescent="0.25">
      <c r="B286" s="62"/>
      <c r="C286" s="62"/>
      <c r="D286" s="62"/>
      <c r="E286" s="62"/>
      <c r="F286" s="62"/>
    </row>
    <row r="287" spans="2:6" x14ac:dyDescent="0.25">
      <c r="B287" s="62"/>
      <c r="C287" s="62"/>
      <c r="D287" s="62"/>
      <c r="E287" s="62"/>
      <c r="F287" s="62"/>
    </row>
    <row r="288" spans="2:6" x14ac:dyDescent="0.25">
      <c r="B288" s="62"/>
      <c r="C288" s="62"/>
      <c r="D288" s="62"/>
      <c r="E288" s="62"/>
      <c r="F288" s="62"/>
    </row>
    <row r="289" spans="2:6" x14ac:dyDescent="0.25">
      <c r="B289" s="62"/>
      <c r="C289" s="62"/>
      <c r="D289" s="62"/>
      <c r="E289" s="62"/>
      <c r="F289" s="62"/>
    </row>
    <row r="290" spans="2:6" x14ac:dyDescent="0.25">
      <c r="B290" s="62"/>
      <c r="C290" s="62"/>
      <c r="D290" s="62"/>
      <c r="E290" s="62"/>
      <c r="F290" s="62"/>
    </row>
    <row r="291" spans="2:6" x14ac:dyDescent="0.25">
      <c r="B291" s="62"/>
      <c r="C291" s="62"/>
      <c r="D291" s="62"/>
      <c r="E291" s="62"/>
      <c r="F291" s="62"/>
    </row>
    <row r="292" spans="2:6" x14ac:dyDescent="0.25">
      <c r="B292" s="62"/>
      <c r="C292" s="62"/>
      <c r="D292" s="62"/>
      <c r="E292" s="62"/>
      <c r="F292" s="62"/>
    </row>
    <row r="293" spans="2:6" x14ac:dyDescent="0.25">
      <c r="B293" s="62"/>
      <c r="C293" s="62"/>
      <c r="D293" s="62"/>
      <c r="E293" s="62"/>
      <c r="F293" s="62"/>
    </row>
    <row r="294" spans="2:6" x14ac:dyDescent="0.25">
      <c r="B294" s="62"/>
      <c r="C294" s="62"/>
      <c r="D294" s="62"/>
      <c r="E294" s="62"/>
      <c r="F294" s="62"/>
    </row>
    <row r="295" spans="2:6" x14ac:dyDescent="0.25">
      <c r="B295" s="62"/>
      <c r="C295" s="62"/>
      <c r="D295" s="62"/>
      <c r="E295" s="62"/>
      <c r="F295" s="62"/>
    </row>
    <row r="296" spans="2:6" x14ac:dyDescent="0.25">
      <c r="B296" s="62"/>
      <c r="C296" s="62"/>
      <c r="D296" s="62"/>
      <c r="E296" s="62"/>
      <c r="F296" s="62"/>
    </row>
    <row r="297" spans="2:6" x14ac:dyDescent="0.25">
      <c r="B297" s="62"/>
      <c r="C297" s="62"/>
      <c r="D297" s="62"/>
      <c r="E297" s="62"/>
      <c r="F297" s="62"/>
    </row>
    <row r="298" spans="2:6" x14ac:dyDescent="0.25">
      <c r="B298" s="62"/>
      <c r="C298" s="62"/>
      <c r="D298" s="62"/>
      <c r="E298" s="62"/>
      <c r="F298" s="62"/>
    </row>
    <row r="299" spans="2:6" x14ac:dyDescent="0.25">
      <c r="B299" s="62"/>
      <c r="C299" s="62"/>
      <c r="D299" s="62"/>
      <c r="E299" s="62"/>
      <c r="F299" s="62"/>
    </row>
    <row r="300" spans="2:6" x14ac:dyDescent="0.25">
      <c r="B300" s="62"/>
      <c r="C300" s="62"/>
      <c r="D300" s="62"/>
      <c r="E300" s="62"/>
      <c r="F300" s="62"/>
    </row>
    <row r="301" spans="2:6" x14ac:dyDescent="0.25">
      <c r="B301" s="62"/>
      <c r="C301" s="62"/>
      <c r="D301" s="62"/>
      <c r="E301" s="62"/>
      <c r="F301" s="62"/>
    </row>
    <row r="302" spans="2:6" x14ac:dyDescent="0.25">
      <c r="B302" s="62"/>
      <c r="C302" s="62"/>
      <c r="D302" s="62"/>
      <c r="E302" s="62"/>
      <c r="F302" s="62"/>
    </row>
    <row r="303" spans="2:6" x14ac:dyDescent="0.25">
      <c r="B303" s="62"/>
      <c r="C303" s="62"/>
      <c r="D303" s="62"/>
      <c r="E303" s="62"/>
      <c r="F303" s="62"/>
    </row>
    <row r="304" spans="2:6" x14ac:dyDescent="0.25">
      <c r="B304" s="62"/>
      <c r="C304" s="62"/>
      <c r="D304" s="62"/>
      <c r="E304" s="62"/>
      <c r="F304" s="62"/>
    </row>
    <row r="305" spans="2:6" x14ac:dyDescent="0.25">
      <c r="B305" s="62"/>
      <c r="C305" s="62"/>
      <c r="D305" s="62"/>
      <c r="E305" s="62"/>
      <c r="F305" s="62"/>
    </row>
    <row r="306" spans="2:6" x14ac:dyDescent="0.25">
      <c r="B306" s="62"/>
      <c r="C306" s="62"/>
      <c r="D306" s="62"/>
      <c r="E306" s="62"/>
      <c r="F306" s="62"/>
    </row>
    <row r="307" spans="2:6" x14ac:dyDescent="0.25">
      <c r="B307" s="62"/>
      <c r="C307" s="62"/>
      <c r="D307" s="62"/>
      <c r="E307" s="62"/>
      <c r="F307" s="62"/>
    </row>
    <row r="308" spans="2:6" x14ac:dyDescent="0.25">
      <c r="B308" s="62"/>
      <c r="C308" s="62"/>
      <c r="D308" s="62"/>
      <c r="E308" s="62"/>
      <c r="F308" s="62"/>
    </row>
    <row r="309" spans="2:6" x14ac:dyDescent="0.25">
      <c r="B309" s="62"/>
      <c r="C309" s="62"/>
      <c r="D309" s="62"/>
      <c r="E309" s="62"/>
      <c r="F309" s="62"/>
    </row>
    <row r="310" spans="2:6" x14ac:dyDescent="0.25">
      <c r="B310" s="62"/>
      <c r="C310" s="62"/>
      <c r="D310" s="62"/>
      <c r="E310" s="62"/>
      <c r="F310" s="62"/>
    </row>
    <row r="311" spans="2:6" x14ac:dyDescent="0.25">
      <c r="B311" s="62"/>
      <c r="C311" s="62"/>
      <c r="D311" s="62"/>
      <c r="E311" s="62"/>
      <c r="F311" s="62"/>
    </row>
    <row r="312" spans="2:6" x14ac:dyDescent="0.25">
      <c r="B312" s="62"/>
      <c r="C312" s="62"/>
      <c r="D312" s="62"/>
      <c r="E312" s="62"/>
      <c r="F312" s="62"/>
    </row>
    <row r="313" spans="2:6" x14ac:dyDescent="0.25">
      <c r="B313" s="62"/>
      <c r="C313" s="62"/>
      <c r="D313" s="62"/>
      <c r="E313" s="62"/>
      <c r="F313" s="62"/>
    </row>
    <row r="314" spans="2:6" x14ac:dyDescent="0.25">
      <c r="B314" s="62"/>
      <c r="C314" s="62"/>
      <c r="D314" s="62"/>
      <c r="E314" s="62"/>
      <c r="F314" s="62"/>
    </row>
    <row r="315" spans="2:6" x14ac:dyDescent="0.25">
      <c r="B315" s="62"/>
      <c r="C315" s="62"/>
      <c r="D315" s="62"/>
      <c r="E315" s="62"/>
      <c r="F315" s="62"/>
    </row>
    <row r="316" spans="2:6" x14ac:dyDescent="0.25">
      <c r="B316" s="62"/>
      <c r="C316" s="62"/>
      <c r="D316" s="62"/>
      <c r="E316" s="62"/>
      <c r="F316" s="62"/>
    </row>
    <row r="317" spans="2:6" x14ac:dyDescent="0.25">
      <c r="B317" s="62"/>
      <c r="C317" s="62"/>
      <c r="D317" s="62"/>
      <c r="E317" s="62"/>
      <c r="F317" s="62"/>
    </row>
    <row r="318" spans="2:6" x14ac:dyDescent="0.25">
      <c r="B318" s="62"/>
      <c r="C318" s="62"/>
      <c r="D318" s="62"/>
      <c r="E318" s="62"/>
      <c r="F318" s="62"/>
    </row>
    <row r="319" spans="2:6" x14ac:dyDescent="0.25">
      <c r="B319" s="62"/>
      <c r="C319" s="62"/>
      <c r="D319" s="62"/>
      <c r="E319" s="62"/>
      <c r="F319" s="62"/>
    </row>
    <row r="320" spans="2:6" x14ac:dyDescent="0.25">
      <c r="B320" s="62"/>
      <c r="C320" s="62"/>
      <c r="D320" s="62"/>
      <c r="E320" s="62"/>
      <c r="F320" s="62"/>
    </row>
    <row r="321" spans="2:6" x14ac:dyDescent="0.25">
      <c r="B321" s="62"/>
      <c r="C321" s="62"/>
      <c r="D321" s="62"/>
      <c r="E321" s="62"/>
      <c r="F321" s="62"/>
    </row>
    <row r="322" spans="2:6" x14ac:dyDescent="0.25">
      <c r="B322" s="62"/>
      <c r="C322" s="62"/>
      <c r="D322" s="62"/>
      <c r="E322" s="62"/>
      <c r="F322" s="62"/>
    </row>
    <row r="323" spans="2:6" x14ac:dyDescent="0.25">
      <c r="B323" s="62"/>
      <c r="C323" s="62"/>
      <c r="D323" s="62"/>
      <c r="E323" s="62"/>
      <c r="F323" s="62"/>
    </row>
    <row r="324" spans="2:6" x14ac:dyDescent="0.25">
      <c r="B324" s="62"/>
      <c r="C324" s="62"/>
      <c r="D324" s="62"/>
      <c r="E324" s="62"/>
      <c r="F324" s="62"/>
    </row>
    <row r="325" spans="2:6" x14ac:dyDescent="0.25">
      <c r="B325" s="62"/>
      <c r="C325" s="62"/>
      <c r="D325" s="62"/>
      <c r="E325" s="62"/>
      <c r="F325" s="62"/>
    </row>
    <row r="326" spans="2:6" x14ac:dyDescent="0.25">
      <c r="B326" s="62"/>
      <c r="C326" s="62"/>
      <c r="D326" s="62"/>
      <c r="E326" s="62"/>
      <c r="F326" s="62"/>
    </row>
    <row r="327" spans="2:6" x14ac:dyDescent="0.25">
      <c r="B327" s="62"/>
      <c r="C327" s="62"/>
      <c r="D327" s="62"/>
      <c r="E327" s="62"/>
      <c r="F327" s="62"/>
    </row>
    <row r="328" spans="2:6" x14ac:dyDescent="0.25">
      <c r="B328" s="62"/>
      <c r="C328" s="62"/>
      <c r="D328" s="62"/>
      <c r="E328" s="62"/>
      <c r="F328" s="62"/>
    </row>
    <row r="329" spans="2:6" x14ac:dyDescent="0.25">
      <c r="B329" s="62"/>
      <c r="C329" s="62"/>
      <c r="D329" s="62"/>
      <c r="E329" s="62"/>
      <c r="F329" s="62"/>
    </row>
    <row r="330" spans="2:6" x14ac:dyDescent="0.25">
      <c r="B330" s="62"/>
      <c r="C330" s="62"/>
      <c r="D330" s="62"/>
      <c r="E330" s="62"/>
      <c r="F330" s="62"/>
    </row>
    <row r="331" spans="2:6" x14ac:dyDescent="0.25">
      <c r="B331" s="62"/>
      <c r="C331" s="62"/>
      <c r="D331" s="62"/>
      <c r="E331" s="62"/>
      <c r="F331" s="62"/>
    </row>
    <row r="332" spans="2:6" x14ac:dyDescent="0.25">
      <c r="B332" s="62"/>
      <c r="C332" s="62"/>
      <c r="D332" s="62"/>
      <c r="E332" s="62"/>
      <c r="F332" s="62"/>
    </row>
    <row r="333" spans="2:6" x14ac:dyDescent="0.25">
      <c r="B333" s="62"/>
      <c r="C333" s="62"/>
      <c r="D333" s="62"/>
      <c r="E333" s="62"/>
      <c r="F333" s="62"/>
    </row>
    <row r="334" spans="2:6" x14ac:dyDescent="0.25">
      <c r="B334" s="62"/>
      <c r="C334" s="62"/>
      <c r="D334" s="62"/>
      <c r="E334" s="62"/>
      <c r="F334" s="62"/>
    </row>
    <row r="335" spans="2:6" x14ac:dyDescent="0.25">
      <c r="B335" s="62"/>
      <c r="C335" s="62"/>
      <c r="D335" s="62"/>
      <c r="E335" s="62"/>
      <c r="F335" s="62"/>
    </row>
    <row r="336" spans="2:6" x14ac:dyDescent="0.25">
      <c r="B336" s="62"/>
      <c r="C336" s="62"/>
      <c r="D336" s="62"/>
      <c r="E336" s="62"/>
      <c r="F336" s="62"/>
    </row>
    <row r="337" spans="2:6" x14ac:dyDescent="0.25">
      <c r="B337" s="62"/>
      <c r="C337" s="62"/>
      <c r="D337" s="62"/>
      <c r="E337" s="62"/>
      <c r="F337" s="62"/>
    </row>
    <row r="338" spans="2:6" x14ac:dyDescent="0.25">
      <c r="B338" s="62"/>
      <c r="C338" s="62"/>
      <c r="D338" s="62"/>
      <c r="E338" s="62"/>
      <c r="F338" s="62"/>
    </row>
    <row r="339" spans="2:6" x14ac:dyDescent="0.25">
      <c r="B339" s="62"/>
      <c r="C339" s="62"/>
      <c r="D339" s="62"/>
      <c r="E339" s="62"/>
      <c r="F339" s="62"/>
    </row>
    <row r="340" spans="2:6" x14ac:dyDescent="0.25">
      <c r="B340" s="62"/>
      <c r="C340" s="62"/>
      <c r="D340" s="62"/>
      <c r="E340" s="62"/>
      <c r="F340" s="62"/>
    </row>
    <row r="341" spans="2:6" x14ac:dyDescent="0.25">
      <c r="B341" s="62"/>
      <c r="C341" s="62"/>
      <c r="D341" s="62"/>
      <c r="E341" s="62"/>
      <c r="F341" s="62"/>
    </row>
    <row r="342" spans="2:6" x14ac:dyDescent="0.25">
      <c r="B342" s="62"/>
      <c r="C342" s="62"/>
      <c r="D342" s="62"/>
      <c r="E342" s="62"/>
      <c r="F342" s="62"/>
    </row>
    <row r="343" spans="2:6" x14ac:dyDescent="0.25">
      <c r="B343" s="62"/>
      <c r="C343" s="62"/>
      <c r="D343" s="62"/>
      <c r="E343" s="62"/>
      <c r="F343" s="62"/>
    </row>
    <row r="344" spans="2:6" x14ac:dyDescent="0.25">
      <c r="B344" s="62"/>
      <c r="C344" s="62"/>
      <c r="D344" s="62"/>
      <c r="E344" s="62"/>
      <c r="F344" s="62"/>
    </row>
    <row r="345" spans="2:6" x14ac:dyDescent="0.25">
      <c r="B345" s="62"/>
      <c r="C345" s="62"/>
      <c r="D345" s="62"/>
      <c r="E345" s="62"/>
      <c r="F345" s="62"/>
    </row>
    <row r="346" spans="2:6" x14ac:dyDescent="0.25">
      <c r="B346" s="62"/>
      <c r="C346" s="62"/>
      <c r="D346" s="62"/>
      <c r="E346" s="62"/>
      <c r="F346" s="62"/>
    </row>
    <row r="347" spans="2:6" x14ac:dyDescent="0.25">
      <c r="B347" s="62"/>
      <c r="C347" s="62"/>
      <c r="D347" s="62"/>
      <c r="E347" s="62"/>
      <c r="F347" s="62"/>
    </row>
    <row r="348" spans="2:6" x14ac:dyDescent="0.25">
      <c r="B348" s="62"/>
      <c r="C348" s="62"/>
      <c r="D348" s="62"/>
      <c r="E348" s="62"/>
      <c r="F348" s="62"/>
    </row>
    <row r="349" spans="2:6" x14ac:dyDescent="0.25">
      <c r="B349" s="62"/>
      <c r="C349" s="62"/>
      <c r="D349" s="62"/>
      <c r="E349" s="62"/>
      <c r="F349" s="62"/>
    </row>
    <row r="350" spans="2:6" x14ac:dyDescent="0.25">
      <c r="B350" s="62"/>
      <c r="C350" s="62"/>
      <c r="D350" s="62"/>
      <c r="E350" s="62"/>
      <c r="F350" s="62"/>
    </row>
    <row r="351" spans="2:6" x14ac:dyDescent="0.25">
      <c r="B351" s="62"/>
      <c r="C351" s="62"/>
      <c r="D351" s="62"/>
      <c r="E351" s="62"/>
      <c r="F351" s="62"/>
    </row>
    <row r="352" spans="2:6" x14ac:dyDescent="0.25">
      <c r="B352" s="62"/>
      <c r="C352" s="62"/>
      <c r="D352" s="62"/>
      <c r="E352" s="62"/>
      <c r="F352" s="62"/>
    </row>
    <row r="353" spans="2:6" x14ac:dyDescent="0.25">
      <c r="B353" s="62"/>
      <c r="C353" s="62"/>
      <c r="D353" s="62"/>
      <c r="E353" s="62"/>
      <c r="F353" s="62"/>
    </row>
    <row r="354" spans="2:6" x14ac:dyDescent="0.25">
      <c r="B354" s="62"/>
      <c r="C354" s="62"/>
      <c r="D354" s="62"/>
      <c r="E354" s="62"/>
      <c r="F354" s="62"/>
    </row>
    <row r="355" spans="2:6" x14ac:dyDescent="0.25">
      <c r="B355" s="62"/>
      <c r="C355" s="62"/>
      <c r="D355" s="62"/>
      <c r="E355" s="62"/>
      <c r="F355" s="62"/>
    </row>
    <row r="356" spans="2:6" x14ac:dyDescent="0.25">
      <c r="B356" s="62"/>
      <c r="C356" s="62"/>
      <c r="D356" s="62"/>
      <c r="E356" s="62"/>
      <c r="F356" s="62"/>
    </row>
    <row r="357" spans="2:6" x14ac:dyDescent="0.25">
      <c r="B357" s="62"/>
      <c r="C357" s="62"/>
      <c r="D357" s="62"/>
      <c r="E357" s="62"/>
      <c r="F357" s="62"/>
    </row>
    <row r="358" spans="2:6" x14ac:dyDescent="0.25">
      <c r="B358" s="62"/>
      <c r="C358" s="62"/>
      <c r="D358" s="62"/>
      <c r="E358" s="62"/>
      <c r="F358" s="62"/>
    </row>
    <row r="359" spans="2:6" x14ac:dyDescent="0.25">
      <c r="B359" s="62"/>
      <c r="C359" s="62"/>
      <c r="D359" s="62"/>
      <c r="E359" s="62"/>
      <c r="F359" s="62"/>
    </row>
    <row r="360" spans="2:6" x14ac:dyDescent="0.25">
      <c r="B360" s="62"/>
      <c r="C360" s="62"/>
      <c r="D360" s="62"/>
      <c r="E360" s="62"/>
      <c r="F360" s="62"/>
    </row>
    <row r="361" spans="2:6" x14ac:dyDescent="0.25">
      <c r="B361" s="62"/>
      <c r="C361" s="62"/>
      <c r="D361" s="62"/>
      <c r="E361" s="62"/>
      <c r="F361" s="62"/>
    </row>
    <row r="362" spans="2:6" x14ac:dyDescent="0.25">
      <c r="B362" s="62"/>
      <c r="C362" s="62"/>
      <c r="D362" s="62"/>
      <c r="E362" s="62"/>
      <c r="F362" s="62"/>
    </row>
    <row r="363" spans="2:6" x14ac:dyDescent="0.25">
      <c r="B363" s="62"/>
      <c r="C363" s="62"/>
      <c r="D363" s="62"/>
      <c r="E363" s="62"/>
      <c r="F363" s="62"/>
    </row>
    <row r="364" spans="2:6" x14ac:dyDescent="0.25">
      <c r="B364" s="62"/>
      <c r="C364" s="62"/>
      <c r="D364" s="62"/>
      <c r="E364" s="62"/>
      <c r="F364" s="62"/>
    </row>
    <row r="365" spans="2:6" x14ac:dyDescent="0.25">
      <c r="B365" s="62"/>
      <c r="C365" s="62"/>
      <c r="D365" s="62"/>
      <c r="E365" s="62"/>
      <c r="F365" s="62"/>
    </row>
    <row r="366" spans="2:6" x14ac:dyDescent="0.25">
      <c r="B366" s="62"/>
      <c r="C366" s="62"/>
      <c r="D366" s="62"/>
      <c r="E366" s="62"/>
      <c r="F366" s="62"/>
    </row>
    <row r="367" spans="2:6" x14ac:dyDescent="0.25">
      <c r="B367" s="62"/>
      <c r="C367" s="62"/>
      <c r="D367" s="62"/>
      <c r="E367" s="62"/>
      <c r="F367" s="62"/>
    </row>
    <row r="368" spans="2:6" x14ac:dyDescent="0.25">
      <c r="B368" s="62"/>
      <c r="C368" s="62"/>
      <c r="D368" s="62"/>
      <c r="E368" s="62"/>
      <c r="F368" s="62"/>
    </row>
    <row r="369" spans="2:6" x14ac:dyDescent="0.25">
      <c r="B369" s="62"/>
      <c r="C369" s="62"/>
      <c r="D369" s="62"/>
      <c r="E369" s="62"/>
      <c r="F369" s="62"/>
    </row>
    <row r="370" spans="2:6" x14ac:dyDescent="0.25">
      <c r="B370" s="62"/>
      <c r="C370" s="62"/>
      <c r="D370" s="62"/>
      <c r="E370" s="62"/>
      <c r="F370" s="62"/>
    </row>
    <row r="371" spans="2:6" x14ac:dyDescent="0.25">
      <c r="B371" s="62"/>
      <c r="C371" s="62"/>
      <c r="D371" s="62"/>
      <c r="E371" s="62"/>
      <c r="F371" s="62"/>
    </row>
    <row r="372" spans="2:6" x14ac:dyDescent="0.25">
      <c r="B372" s="62"/>
      <c r="C372" s="62"/>
      <c r="D372" s="62"/>
      <c r="E372" s="62"/>
      <c r="F372" s="62"/>
    </row>
    <row r="373" spans="2:6" x14ac:dyDescent="0.25">
      <c r="B373" s="62"/>
      <c r="C373" s="62"/>
      <c r="D373" s="62"/>
      <c r="E373" s="62"/>
      <c r="F373" s="62"/>
    </row>
    <row r="374" spans="2:6" x14ac:dyDescent="0.25">
      <c r="B374" s="62"/>
      <c r="C374" s="62"/>
      <c r="D374" s="62"/>
      <c r="E374" s="62"/>
      <c r="F374" s="62"/>
    </row>
    <row r="375" spans="2:6" x14ac:dyDescent="0.25">
      <c r="B375" s="62"/>
      <c r="C375" s="62"/>
      <c r="D375" s="62"/>
      <c r="E375" s="62"/>
      <c r="F375" s="62"/>
    </row>
    <row r="376" spans="2:6" x14ac:dyDescent="0.25">
      <c r="B376" s="62"/>
      <c r="C376" s="62"/>
      <c r="D376" s="62"/>
      <c r="E376" s="62"/>
      <c r="F376" s="62"/>
    </row>
    <row r="377" spans="2:6" x14ac:dyDescent="0.25">
      <c r="B377" s="62"/>
      <c r="C377" s="62"/>
      <c r="D377" s="62"/>
      <c r="E377" s="62"/>
      <c r="F377" s="62"/>
    </row>
    <row r="378" spans="2:6" x14ac:dyDescent="0.25">
      <c r="B378" s="62"/>
      <c r="C378" s="62"/>
      <c r="D378" s="62"/>
      <c r="E378" s="62"/>
      <c r="F378" s="62"/>
    </row>
    <row r="379" spans="2:6" x14ac:dyDescent="0.25">
      <c r="B379" s="62"/>
      <c r="C379" s="62"/>
      <c r="D379" s="62"/>
      <c r="E379" s="62"/>
      <c r="F379" s="62"/>
    </row>
    <row r="380" spans="2:6" x14ac:dyDescent="0.25">
      <c r="B380" s="62"/>
      <c r="C380" s="62"/>
      <c r="D380" s="62"/>
      <c r="E380" s="62"/>
      <c r="F380" s="62"/>
    </row>
    <row r="381" spans="2:6" x14ac:dyDescent="0.25">
      <c r="B381" s="62"/>
      <c r="C381" s="62"/>
      <c r="D381" s="62"/>
      <c r="E381" s="62"/>
      <c r="F381" s="62"/>
    </row>
    <row r="382" spans="2:6" x14ac:dyDescent="0.25">
      <c r="B382" s="62"/>
      <c r="C382" s="62"/>
      <c r="D382" s="62"/>
      <c r="E382" s="62"/>
      <c r="F382" s="62"/>
    </row>
    <row r="383" spans="2:6" x14ac:dyDescent="0.25">
      <c r="B383" s="62"/>
      <c r="C383" s="62"/>
      <c r="D383" s="62"/>
      <c r="E383" s="62"/>
      <c r="F383" s="62"/>
    </row>
    <row r="384" spans="2:6" x14ac:dyDescent="0.25">
      <c r="B384" s="62"/>
      <c r="C384" s="62"/>
      <c r="D384" s="62"/>
      <c r="E384" s="62"/>
      <c r="F384" s="62"/>
    </row>
    <row r="385" spans="2:6" x14ac:dyDescent="0.25">
      <c r="B385" s="62"/>
      <c r="C385" s="62"/>
      <c r="D385" s="62"/>
      <c r="E385" s="62"/>
      <c r="F385" s="62"/>
    </row>
    <row r="386" spans="2:6" x14ac:dyDescent="0.25">
      <c r="B386" s="62"/>
      <c r="C386" s="62"/>
      <c r="D386" s="62"/>
      <c r="E386" s="62"/>
      <c r="F386" s="62"/>
    </row>
    <row r="387" spans="2:6" x14ac:dyDescent="0.25">
      <c r="B387" s="62"/>
      <c r="C387" s="62"/>
      <c r="D387" s="62"/>
      <c r="E387" s="62"/>
      <c r="F387" s="62"/>
    </row>
    <row r="388" spans="2:6" x14ac:dyDescent="0.25">
      <c r="B388" s="62"/>
      <c r="C388" s="62"/>
      <c r="D388" s="62"/>
      <c r="E388" s="62"/>
      <c r="F388" s="62"/>
    </row>
    <row r="389" spans="2:6" x14ac:dyDescent="0.25">
      <c r="B389" s="62"/>
      <c r="C389" s="62"/>
      <c r="D389" s="62"/>
      <c r="E389" s="62"/>
      <c r="F389" s="62"/>
    </row>
    <row r="390" spans="2:6" x14ac:dyDescent="0.25">
      <c r="B390" s="62"/>
      <c r="C390" s="62"/>
      <c r="D390" s="62"/>
      <c r="E390" s="62"/>
      <c r="F390" s="62"/>
    </row>
    <row r="391" spans="2:6" x14ac:dyDescent="0.25">
      <c r="B391" s="62"/>
      <c r="C391" s="62"/>
      <c r="D391" s="62"/>
      <c r="E391" s="62"/>
      <c r="F391" s="62"/>
    </row>
    <row r="392" spans="2:6" x14ac:dyDescent="0.25">
      <c r="B392" s="62"/>
      <c r="C392" s="62"/>
      <c r="D392" s="62"/>
      <c r="E392" s="62"/>
      <c r="F392" s="62"/>
    </row>
    <row r="393" spans="2:6" x14ac:dyDescent="0.25">
      <c r="B393" s="62"/>
      <c r="C393" s="62"/>
      <c r="D393" s="62"/>
      <c r="E393" s="62"/>
      <c r="F393" s="62"/>
    </row>
    <row r="394" spans="2:6" x14ac:dyDescent="0.25">
      <c r="B394" s="62"/>
      <c r="C394" s="62"/>
      <c r="D394" s="62"/>
      <c r="E394" s="62"/>
      <c r="F394" s="62"/>
    </row>
    <row r="395" spans="2:6" x14ac:dyDescent="0.25">
      <c r="B395" s="62"/>
      <c r="C395" s="62"/>
      <c r="D395" s="62"/>
      <c r="E395" s="62"/>
      <c r="F395" s="62"/>
    </row>
    <row r="396" spans="2:6" x14ac:dyDescent="0.25">
      <c r="B396" s="62"/>
      <c r="C396" s="62"/>
      <c r="D396" s="62"/>
      <c r="E396" s="62"/>
      <c r="F396" s="62"/>
    </row>
    <row r="397" spans="2:6" x14ac:dyDescent="0.25">
      <c r="B397" s="62"/>
      <c r="C397" s="62"/>
      <c r="D397" s="62"/>
      <c r="E397" s="62"/>
      <c r="F397" s="62"/>
    </row>
    <row r="398" spans="2:6" x14ac:dyDescent="0.25">
      <c r="B398" s="62"/>
      <c r="C398" s="62"/>
      <c r="D398" s="62"/>
      <c r="E398" s="62"/>
      <c r="F398" s="62"/>
    </row>
    <row r="399" spans="2:6" x14ac:dyDescent="0.25">
      <c r="B399" s="62"/>
      <c r="C399" s="62"/>
      <c r="D399" s="62"/>
      <c r="E399" s="62"/>
      <c r="F399" s="62"/>
    </row>
    <row r="400" spans="2:6" x14ac:dyDescent="0.25">
      <c r="B400" s="62"/>
      <c r="C400" s="62"/>
      <c r="D400" s="62"/>
      <c r="E400" s="62"/>
      <c r="F400" s="62"/>
    </row>
    <row r="401" spans="2:6" x14ac:dyDescent="0.25">
      <c r="B401" s="62"/>
      <c r="C401" s="62"/>
      <c r="D401" s="62"/>
      <c r="E401" s="62"/>
      <c r="F401" s="62"/>
    </row>
    <row r="402" spans="2:6" x14ac:dyDescent="0.25">
      <c r="B402" s="62"/>
      <c r="C402" s="62"/>
      <c r="D402" s="62"/>
      <c r="E402" s="62"/>
      <c r="F402" s="62"/>
    </row>
    <row r="403" spans="2:6" x14ac:dyDescent="0.25">
      <c r="B403" s="62"/>
      <c r="C403" s="62"/>
      <c r="D403" s="62"/>
      <c r="E403" s="62"/>
      <c r="F403" s="62"/>
    </row>
    <row r="404" spans="2:6" x14ac:dyDescent="0.25">
      <c r="B404" s="62"/>
      <c r="C404" s="62"/>
      <c r="D404" s="62"/>
      <c r="E404" s="62"/>
      <c r="F404" s="62"/>
    </row>
    <row r="405" spans="2:6" x14ac:dyDescent="0.25">
      <c r="B405" s="62"/>
      <c r="C405" s="62"/>
      <c r="D405" s="62"/>
      <c r="E405" s="62"/>
      <c r="F405" s="62"/>
    </row>
    <row r="406" spans="2:6" x14ac:dyDescent="0.25">
      <c r="B406" s="62"/>
      <c r="C406" s="62"/>
      <c r="D406" s="62"/>
      <c r="E406" s="62"/>
      <c r="F406" s="62"/>
    </row>
    <row r="407" spans="2:6" x14ac:dyDescent="0.25">
      <c r="B407" s="62"/>
      <c r="C407" s="62"/>
      <c r="D407" s="62"/>
      <c r="E407" s="62"/>
      <c r="F407" s="62"/>
    </row>
    <row r="408" spans="2:6" x14ac:dyDescent="0.25">
      <c r="B408" s="62"/>
      <c r="C408" s="62"/>
      <c r="D408" s="62"/>
      <c r="E408" s="62"/>
      <c r="F408" s="62"/>
    </row>
    <row r="409" spans="2:6" x14ac:dyDescent="0.25">
      <c r="B409" s="62"/>
      <c r="C409" s="62"/>
      <c r="D409" s="62"/>
      <c r="E409" s="62"/>
      <c r="F409" s="62"/>
    </row>
    <row r="410" spans="2:6" x14ac:dyDescent="0.25">
      <c r="B410" s="62"/>
      <c r="C410" s="62"/>
      <c r="D410" s="62"/>
      <c r="E410" s="62"/>
      <c r="F410" s="62"/>
    </row>
    <row r="411" spans="2:6" x14ac:dyDescent="0.25">
      <c r="B411" s="62"/>
      <c r="C411" s="62"/>
      <c r="D411" s="62"/>
      <c r="E411" s="62"/>
      <c r="F411" s="62"/>
    </row>
    <row r="412" spans="2:6" x14ac:dyDescent="0.25">
      <c r="B412" s="62"/>
      <c r="C412" s="62"/>
      <c r="D412" s="62"/>
      <c r="E412" s="62"/>
      <c r="F412" s="62"/>
    </row>
    <row r="413" spans="2:6" x14ac:dyDescent="0.25">
      <c r="B413" s="62"/>
      <c r="C413" s="62"/>
      <c r="D413" s="62"/>
      <c r="E413" s="62"/>
      <c r="F413" s="62"/>
    </row>
    <row r="414" spans="2:6" x14ac:dyDescent="0.25">
      <c r="B414" s="62"/>
      <c r="C414" s="62"/>
      <c r="D414" s="62"/>
      <c r="E414" s="62"/>
      <c r="F414" s="62"/>
    </row>
    <row r="415" spans="2:6" x14ac:dyDescent="0.25">
      <c r="B415" s="62"/>
      <c r="C415" s="62"/>
      <c r="D415" s="62"/>
      <c r="E415" s="62"/>
      <c r="F415" s="62"/>
    </row>
    <row r="416" spans="2:6" x14ac:dyDescent="0.25">
      <c r="B416" s="62"/>
      <c r="C416" s="62"/>
      <c r="D416" s="62"/>
      <c r="E416" s="62"/>
      <c r="F416" s="62"/>
    </row>
    <row r="417" spans="2:6" x14ac:dyDescent="0.25">
      <c r="B417" s="62"/>
      <c r="C417" s="62"/>
      <c r="D417" s="62"/>
      <c r="E417" s="62"/>
      <c r="F417" s="62"/>
    </row>
    <row r="418" spans="2:6" x14ac:dyDescent="0.25">
      <c r="B418" s="62"/>
      <c r="C418" s="62"/>
      <c r="D418" s="62"/>
      <c r="E418" s="62"/>
      <c r="F418" s="62"/>
    </row>
    <row r="419" spans="2:6" x14ac:dyDescent="0.25">
      <c r="B419" s="62"/>
      <c r="C419" s="62"/>
      <c r="D419" s="62"/>
      <c r="E419" s="62"/>
      <c r="F419" s="62"/>
    </row>
    <row r="420" spans="2:6" x14ac:dyDescent="0.25">
      <c r="B420" s="62"/>
      <c r="C420" s="62"/>
      <c r="D420" s="62"/>
      <c r="E420" s="62"/>
      <c r="F420" s="62"/>
    </row>
    <row r="421" spans="2:6" x14ac:dyDescent="0.25">
      <c r="B421" s="62"/>
      <c r="C421" s="62"/>
      <c r="D421" s="62"/>
      <c r="E421" s="62"/>
      <c r="F421" s="62"/>
    </row>
    <row r="422" spans="2:6" x14ac:dyDescent="0.25">
      <c r="B422" s="62"/>
      <c r="C422" s="62"/>
      <c r="D422" s="62"/>
      <c r="E422" s="62"/>
      <c r="F422" s="62"/>
    </row>
    <row r="423" spans="2:6" x14ac:dyDescent="0.25">
      <c r="B423" s="62"/>
      <c r="C423" s="62"/>
      <c r="D423" s="62"/>
      <c r="E423" s="62"/>
      <c r="F423" s="62"/>
    </row>
    <row r="424" spans="2:6" x14ac:dyDescent="0.25">
      <c r="B424" s="62"/>
      <c r="C424" s="62"/>
      <c r="D424" s="62"/>
      <c r="E424" s="62"/>
      <c r="F424" s="62"/>
    </row>
    <row r="425" spans="2:6" x14ac:dyDescent="0.25">
      <c r="B425" s="62"/>
      <c r="C425" s="62"/>
      <c r="D425" s="62"/>
      <c r="E425" s="62"/>
      <c r="F425" s="62"/>
    </row>
    <row r="426" spans="2:6" x14ac:dyDescent="0.25">
      <c r="B426" s="62"/>
      <c r="C426" s="62"/>
      <c r="D426" s="62"/>
      <c r="E426" s="62"/>
      <c r="F426" s="62"/>
    </row>
    <row r="427" spans="2:6" x14ac:dyDescent="0.25">
      <c r="B427" s="62"/>
      <c r="C427" s="62"/>
      <c r="D427" s="62"/>
      <c r="E427" s="62"/>
      <c r="F427" s="62"/>
    </row>
    <row r="428" spans="2:6" x14ac:dyDescent="0.25">
      <c r="B428" s="62"/>
      <c r="C428" s="62"/>
      <c r="D428" s="62"/>
      <c r="E428" s="62"/>
      <c r="F428" s="62"/>
    </row>
    <row r="429" spans="2:6" x14ac:dyDescent="0.25">
      <c r="B429" s="62"/>
      <c r="C429" s="62"/>
      <c r="D429" s="62"/>
      <c r="E429" s="62"/>
      <c r="F429" s="62"/>
    </row>
    <row r="430" spans="2:6" x14ac:dyDescent="0.25">
      <c r="B430" s="62"/>
      <c r="C430" s="62"/>
      <c r="D430" s="62"/>
      <c r="E430" s="62"/>
      <c r="F430" s="62"/>
    </row>
    <row r="431" spans="2:6" x14ac:dyDescent="0.25">
      <c r="B431" s="62"/>
      <c r="C431" s="62"/>
      <c r="D431" s="62"/>
      <c r="E431" s="62"/>
      <c r="F431" s="62"/>
    </row>
    <row r="432" spans="2:6" x14ac:dyDescent="0.25">
      <c r="B432" s="62"/>
      <c r="C432" s="62"/>
      <c r="D432" s="62"/>
      <c r="E432" s="62"/>
      <c r="F432" s="62"/>
    </row>
    <row r="433" spans="2:6" x14ac:dyDescent="0.25">
      <c r="B433" s="62"/>
      <c r="C433" s="62"/>
      <c r="D433" s="62"/>
      <c r="E433" s="62"/>
      <c r="F433" s="62"/>
    </row>
    <row r="434" spans="2:6" x14ac:dyDescent="0.25">
      <c r="B434" s="62"/>
      <c r="C434" s="62"/>
      <c r="D434" s="62"/>
      <c r="E434" s="62"/>
      <c r="F434" s="62"/>
    </row>
    <row r="435" spans="2:6" x14ac:dyDescent="0.25">
      <c r="B435" s="62"/>
      <c r="C435" s="62"/>
      <c r="D435" s="62"/>
      <c r="E435" s="62"/>
      <c r="F435" s="62"/>
    </row>
    <row r="436" spans="2:6" x14ac:dyDescent="0.25">
      <c r="B436" s="62"/>
      <c r="C436" s="62"/>
      <c r="D436" s="62"/>
      <c r="E436" s="62"/>
      <c r="F436" s="62"/>
    </row>
    <row r="437" spans="2:6" x14ac:dyDescent="0.25">
      <c r="B437" s="62"/>
      <c r="C437" s="62"/>
      <c r="D437" s="62"/>
      <c r="E437" s="62"/>
      <c r="F437" s="62"/>
    </row>
    <row r="438" spans="2:6" x14ac:dyDescent="0.25">
      <c r="B438" s="62"/>
      <c r="C438" s="62"/>
      <c r="D438" s="62"/>
      <c r="E438" s="62"/>
      <c r="F438" s="62"/>
    </row>
    <row r="439" spans="2:6" x14ac:dyDescent="0.25">
      <c r="B439" s="62"/>
      <c r="C439" s="62"/>
      <c r="D439" s="62"/>
      <c r="E439" s="62"/>
      <c r="F439" s="62"/>
    </row>
    <row r="440" spans="2:6" x14ac:dyDescent="0.25">
      <c r="B440" s="62"/>
      <c r="C440" s="62"/>
      <c r="D440" s="62"/>
      <c r="E440" s="62"/>
      <c r="F440" s="62"/>
    </row>
    <row r="441" spans="2:6" x14ac:dyDescent="0.25">
      <c r="B441" s="62"/>
      <c r="C441" s="62"/>
      <c r="D441" s="62"/>
      <c r="E441" s="62"/>
      <c r="F441" s="62"/>
    </row>
    <row r="442" spans="2:6" x14ac:dyDescent="0.25">
      <c r="B442" s="62"/>
      <c r="C442" s="62"/>
      <c r="D442" s="62"/>
      <c r="E442" s="62"/>
      <c r="F442" s="62"/>
    </row>
    <row r="443" spans="2:6" x14ac:dyDescent="0.25">
      <c r="B443" s="62"/>
      <c r="C443" s="62"/>
      <c r="D443" s="62"/>
      <c r="E443" s="62"/>
      <c r="F443" s="62"/>
    </row>
    <row r="444" spans="2:6" x14ac:dyDescent="0.25">
      <c r="B444" s="62"/>
      <c r="C444" s="62"/>
      <c r="D444" s="62"/>
      <c r="E444" s="62"/>
      <c r="F444" s="62"/>
    </row>
    <row r="445" spans="2:6" x14ac:dyDescent="0.25">
      <c r="B445" s="62"/>
      <c r="C445" s="62"/>
      <c r="D445" s="62"/>
      <c r="E445" s="62"/>
      <c r="F445" s="62"/>
    </row>
    <row r="446" spans="2:6" x14ac:dyDescent="0.25">
      <c r="B446" s="62"/>
      <c r="C446" s="62"/>
      <c r="D446" s="62"/>
      <c r="E446" s="62"/>
      <c r="F446" s="62"/>
    </row>
    <row r="447" spans="2:6" x14ac:dyDescent="0.25">
      <c r="B447" s="62"/>
      <c r="C447" s="62"/>
      <c r="D447" s="62"/>
      <c r="E447" s="62"/>
      <c r="F447" s="62"/>
    </row>
    <row r="448" spans="2:6" x14ac:dyDescent="0.25">
      <c r="B448" s="62"/>
      <c r="C448" s="62"/>
      <c r="D448" s="62"/>
      <c r="E448" s="62"/>
      <c r="F448" s="62"/>
    </row>
    <row r="449" spans="2:6" x14ac:dyDescent="0.25">
      <c r="B449" s="62"/>
      <c r="C449" s="62"/>
      <c r="D449" s="62"/>
      <c r="E449" s="62"/>
      <c r="F449" s="62"/>
    </row>
    <row r="450" spans="2:6" x14ac:dyDescent="0.25">
      <c r="B450" s="62"/>
      <c r="C450" s="62"/>
      <c r="D450" s="62"/>
      <c r="E450" s="62"/>
      <c r="F450" s="62"/>
    </row>
    <row r="451" spans="2:6" x14ac:dyDescent="0.25">
      <c r="B451" s="62"/>
      <c r="C451" s="62"/>
      <c r="D451" s="62"/>
      <c r="E451" s="62"/>
      <c r="F451" s="62"/>
    </row>
    <row r="452" spans="2:6" x14ac:dyDescent="0.25">
      <c r="B452" s="62"/>
      <c r="C452" s="62"/>
      <c r="D452" s="62"/>
      <c r="E452" s="62"/>
      <c r="F452" s="62"/>
    </row>
    <row r="453" spans="2:6" x14ac:dyDescent="0.25">
      <c r="B453" s="62"/>
      <c r="C453" s="62"/>
      <c r="D453" s="62"/>
      <c r="E453" s="62"/>
      <c r="F453" s="62"/>
    </row>
    <row r="454" spans="2:6" x14ac:dyDescent="0.25">
      <c r="B454" s="62"/>
      <c r="C454" s="62"/>
      <c r="D454" s="62"/>
      <c r="E454" s="62"/>
      <c r="F454" s="62"/>
    </row>
    <row r="455" spans="2:6" x14ac:dyDescent="0.25">
      <c r="B455" s="62"/>
      <c r="C455" s="62"/>
      <c r="D455" s="62"/>
      <c r="E455" s="62"/>
      <c r="F455" s="62"/>
    </row>
    <row r="456" spans="2:6" x14ac:dyDescent="0.25">
      <c r="B456" s="62"/>
      <c r="C456" s="62"/>
      <c r="D456" s="62"/>
      <c r="E456" s="62"/>
      <c r="F456" s="62"/>
    </row>
    <row r="457" spans="2:6" x14ac:dyDescent="0.25">
      <c r="B457" s="62"/>
      <c r="C457" s="62"/>
      <c r="D457" s="62"/>
      <c r="E457" s="62"/>
      <c r="F457" s="62"/>
    </row>
    <row r="458" spans="2:6" x14ac:dyDescent="0.25">
      <c r="B458" s="62"/>
      <c r="C458" s="62"/>
      <c r="D458" s="62"/>
      <c r="E458" s="62"/>
      <c r="F458" s="62"/>
    </row>
    <row r="459" spans="2:6" x14ac:dyDescent="0.25">
      <c r="B459" s="62"/>
      <c r="C459" s="62"/>
      <c r="D459" s="62"/>
      <c r="E459" s="62"/>
      <c r="F459" s="62"/>
    </row>
    <row r="460" spans="2:6" x14ac:dyDescent="0.25">
      <c r="B460" s="62"/>
      <c r="C460" s="62"/>
      <c r="D460" s="62"/>
      <c r="E460" s="62"/>
      <c r="F460" s="62"/>
    </row>
    <row r="461" spans="2:6" x14ac:dyDescent="0.25">
      <c r="B461" s="62"/>
      <c r="C461" s="62"/>
      <c r="D461" s="62"/>
      <c r="E461" s="62"/>
      <c r="F461" s="62"/>
    </row>
    <row r="462" spans="2:6" x14ac:dyDescent="0.25">
      <c r="B462" s="62"/>
      <c r="C462" s="62"/>
      <c r="D462" s="62"/>
      <c r="E462" s="62"/>
      <c r="F462" s="62"/>
    </row>
    <row r="463" spans="2:6" x14ac:dyDescent="0.25">
      <c r="B463" s="62"/>
      <c r="C463" s="62"/>
      <c r="D463" s="62"/>
      <c r="E463" s="62"/>
      <c r="F463" s="62"/>
    </row>
    <row r="464" spans="2:6" x14ac:dyDescent="0.25">
      <c r="B464" s="62"/>
      <c r="C464" s="62"/>
      <c r="D464" s="62"/>
      <c r="E464" s="62"/>
      <c r="F464" s="62"/>
    </row>
    <row r="465" spans="2:6" x14ac:dyDescent="0.25">
      <c r="B465" s="62"/>
      <c r="C465" s="62"/>
      <c r="D465" s="62"/>
      <c r="E465" s="62"/>
      <c r="F465" s="62"/>
    </row>
    <row r="466" spans="2:6" x14ac:dyDescent="0.25">
      <c r="B466" s="62"/>
      <c r="C466" s="62"/>
      <c r="D466" s="62"/>
      <c r="E466" s="62"/>
      <c r="F466" s="62"/>
    </row>
    <row r="467" spans="2:6" x14ac:dyDescent="0.25">
      <c r="B467" s="62"/>
      <c r="C467" s="62"/>
      <c r="D467" s="62"/>
      <c r="E467" s="62"/>
      <c r="F467" s="62"/>
    </row>
    <row r="468" spans="2:6" x14ac:dyDescent="0.25">
      <c r="B468" s="62"/>
      <c r="C468" s="62"/>
      <c r="D468" s="62"/>
      <c r="E468" s="62"/>
      <c r="F468" s="62"/>
    </row>
    <row r="469" spans="2:6" x14ac:dyDescent="0.25">
      <c r="B469" s="62"/>
      <c r="C469" s="62"/>
      <c r="D469" s="62"/>
      <c r="E469" s="62"/>
      <c r="F469" s="62"/>
    </row>
    <row r="470" spans="2:6" x14ac:dyDescent="0.25">
      <c r="B470" s="62"/>
      <c r="C470" s="62"/>
      <c r="D470" s="62"/>
      <c r="E470" s="62"/>
      <c r="F470" s="62"/>
    </row>
    <row r="471" spans="2:6" x14ac:dyDescent="0.25">
      <c r="B471" s="62"/>
      <c r="C471" s="62"/>
      <c r="D471" s="62"/>
      <c r="E471" s="62"/>
      <c r="F471" s="62"/>
    </row>
    <row r="472" spans="2:6" x14ac:dyDescent="0.25">
      <c r="B472" s="62"/>
      <c r="C472" s="62"/>
      <c r="D472" s="62"/>
      <c r="E472" s="62"/>
      <c r="F472" s="62"/>
    </row>
    <row r="473" spans="2:6" x14ac:dyDescent="0.25">
      <c r="B473" s="62"/>
      <c r="C473" s="62"/>
      <c r="D473" s="62"/>
      <c r="E473" s="62"/>
      <c r="F473" s="62"/>
    </row>
    <row r="474" spans="2:6" x14ac:dyDescent="0.25">
      <c r="B474" s="62"/>
      <c r="C474" s="62"/>
      <c r="D474" s="62"/>
      <c r="E474" s="62"/>
      <c r="F474" s="62"/>
    </row>
    <row r="475" spans="2:6" x14ac:dyDescent="0.25">
      <c r="B475" s="62"/>
      <c r="C475" s="62"/>
      <c r="D475" s="62"/>
      <c r="E475" s="62"/>
      <c r="F475" s="62"/>
    </row>
    <row r="476" spans="2:6" x14ac:dyDescent="0.25">
      <c r="B476" s="62"/>
      <c r="C476" s="62"/>
      <c r="D476" s="62"/>
      <c r="E476" s="62"/>
      <c r="F476" s="62"/>
    </row>
    <row r="477" spans="2:6" x14ac:dyDescent="0.25">
      <c r="B477" s="62"/>
      <c r="C477" s="62"/>
      <c r="D477" s="62"/>
      <c r="E477" s="62"/>
      <c r="F477" s="62"/>
    </row>
    <row r="478" spans="2:6" x14ac:dyDescent="0.25">
      <c r="B478" s="62"/>
      <c r="C478" s="62"/>
      <c r="D478" s="62"/>
      <c r="E478" s="62"/>
      <c r="F478" s="62"/>
    </row>
    <row r="479" spans="2:6" x14ac:dyDescent="0.25">
      <c r="B479" s="62"/>
      <c r="C479" s="62"/>
      <c r="D479" s="62"/>
      <c r="E479" s="62"/>
      <c r="F479" s="62"/>
    </row>
    <row r="480" spans="2:6" x14ac:dyDescent="0.25">
      <c r="B480" s="62"/>
      <c r="C480" s="62"/>
      <c r="D480" s="62"/>
      <c r="E480" s="62"/>
      <c r="F480" s="62"/>
    </row>
    <row r="481" spans="2:6" x14ac:dyDescent="0.25">
      <c r="B481" s="62"/>
      <c r="C481" s="62"/>
      <c r="D481" s="62"/>
      <c r="E481" s="62"/>
      <c r="F481" s="62"/>
    </row>
    <row r="482" spans="2:6" x14ac:dyDescent="0.25">
      <c r="B482" s="62"/>
      <c r="C482" s="62"/>
      <c r="D482" s="62"/>
      <c r="E482" s="62"/>
      <c r="F482" s="62"/>
    </row>
    <row r="483" spans="2:6" x14ac:dyDescent="0.25">
      <c r="B483" s="62"/>
      <c r="C483" s="62"/>
      <c r="D483" s="62"/>
      <c r="E483" s="62"/>
      <c r="F483" s="62"/>
    </row>
    <row r="484" spans="2:6" x14ac:dyDescent="0.25">
      <c r="B484" s="62"/>
      <c r="C484" s="62"/>
      <c r="D484" s="62"/>
      <c r="E484" s="62"/>
      <c r="F484" s="62"/>
    </row>
    <row r="485" spans="2:6" x14ac:dyDescent="0.25">
      <c r="B485" s="62"/>
      <c r="C485" s="62"/>
      <c r="D485" s="62"/>
      <c r="E485" s="62"/>
      <c r="F485" s="62"/>
    </row>
    <row r="486" spans="2:6" x14ac:dyDescent="0.25">
      <c r="B486" s="62"/>
      <c r="C486" s="62"/>
      <c r="D486" s="62"/>
      <c r="E486" s="62"/>
      <c r="F486" s="62"/>
    </row>
    <row r="487" spans="2:6" x14ac:dyDescent="0.25">
      <c r="B487" s="62"/>
      <c r="C487" s="62"/>
      <c r="D487" s="62"/>
      <c r="E487" s="62"/>
      <c r="F487" s="62"/>
    </row>
    <row r="488" spans="2:6" x14ac:dyDescent="0.25">
      <c r="B488" s="62"/>
      <c r="C488" s="62"/>
      <c r="D488" s="62"/>
      <c r="E488" s="62"/>
      <c r="F488" s="62"/>
    </row>
    <row r="489" spans="2:6" x14ac:dyDescent="0.25">
      <c r="B489" s="62"/>
      <c r="C489" s="62"/>
      <c r="D489" s="62"/>
      <c r="E489" s="62"/>
      <c r="F489" s="62"/>
    </row>
    <row r="490" spans="2:6" x14ac:dyDescent="0.25">
      <c r="B490" s="62"/>
      <c r="C490" s="62"/>
      <c r="D490" s="62"/>
      <c r="E490" s="62"/>
      <c r="F490" s="62"/>
    </row>
    <row r="491" spans="2:6" x14ac:dyDescent="0.25">
      <c r="B491" s="62"/>
      <c r="C491" s="62"/>
      <c r="D491" s="62"/>
      <c r="E491" s="62"/>
      <c r="F491" s="62"/>
    </row>
    <row r="492" spans="2:6" x14ac:dyDescent="0.25">
      <c r="B492" s="62"/>
      <c r="C492" s="62"/>
      <c r="D492" s="62"/>
      <c r="E492" s="62"/>
      <c r="F492" s="62"/>
    </row>
    <row r="493" spans="2:6" x14ac:dyDescent="0.25">
      <c r="B493" s="62"/>
      <c r="C493" s="62"/>
      <c r="D493" s="62"/>
      <c r="E493" s="62"/>
      <c r="F493" s="62"/>
    </row>
  </sheetData>
  <mergeCells count="8">
    <mergeCell ref="B103:F103"/>
    <mergeCell ref="B132:F132"/>
    <mergeCell ref="C1:F4"/>
    <mergeCell ref="B45:F45"/>
    <mergeCell ref="B74:F74"/>
    <mergeCell ref="B16:F16"/>
    <mergeCell ref="C6:F6"/>
    <mergeCell ref="B10:F10"/>
  </mergeCells>
  <printOptions horizontalCentered="1"/>
  <pageMargins left="0.70866141732283472" right="0.70866141732283472" top="0.74803149606299213" bottom="0.74803149606299213" header="0.31496062992125984" footer="0.31496062992125984"/>
  <pageSetup paperSize="9" scale="78" orientation="portrait" horizontalDpi="4294967292" r:id="rId1"/>
  <rowBreaks count="2" manualBreakCount="2">
    <brk id="72" max="16383" man="1"/>
    <brk id="1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7C887-2781-42EB-B7AF-A7397C724D8B}">
  <sheetPr>
    <tabColor rgb="FF00B0F0"/>
    <pageSetUpPr fitToPage="1"/>
  </sheetPr>
  <dimension ref="A1:R52"/>
  <sheetViews>
    <sheetView showGridLines="0" zoomScale="85" zoomScaleNormal="85" zoomScaleSheetLayoutView="100" workbookViewId="0">
      <selection activeCell="C6" sqref="C6:F6"/>
    </sheetView>
  </sheetViews>
  <sheetFormatPr baseColWidth="10" defaultColWidth="11.44140625" defaultRowHeight="13.2" x14ac:dyDescent="0.25"/>
  <cols>
    <col min="1" max="1" width="3.109375" style="115" customWidth="1"/>
    <col min="2" max="2" width="10.33203125" style="71" customWidth="1"/>
    <col min="3" max="3" width="9.5546875" style="71" customWidth="1"/>
    <col min="4" max="4" width="16.44140625" style="71" customWidth="1"/>
    <col min="5" max="5" width="6.6640625" style="71" customWidth="1"/>
    <col min="6" max="6" width="10" style="71" customWidth="1"/>
    <col min="7" max="7" width="15" style="71" customWidth="1"/>
    <col min="8" max="8" width="6.6640625" style="71" customWidth="1"/>
    <col min="9" max="9" width="10.44140625" style="71" customWidth="1"/>
    <col min="10" max="10" width="4.21875" style="71" customWidth="1"/>
    <col min="11" max="11" width="3.88671875" style="71" customWidth="1"/>
    <col min="12" max="12" width="6.6640625" style="71" customWidth="1"/>
    <col min="13" max="13" width="7" style="71" customWidth="1"/>
    <col min="14" max="14" width="5.33203125" style="71" customWidth="1"/>
    <col min="15" max="15" width="4.44140625" style="71" customWidth="1"/>
    <col min="16" max="16" width="4" style="70" customWidth="1"/>
    <col min="17" max="16384" width="11.44140625" style="71"/>
  </cols>
  <sheetData>
    <row r="1" spans="1:18" ht="12" customHeight="1" thickBot="1" x14ac:dyDescent="0.3">
      <c r="A1" s="78"/>
      <c r="B1" s="78"/>
      <c r="C1" s="78"/>
      <c r="D1" s="78"/>
      <c r="E1" s="78"/>
      <c r="F1" s="78"/>
      <c r="G1" s="78"/>
      <c r="H1" s="78"/>
      <c r="I1" s="78"/>
      <c r="J1" s="78"/>
      <c r="K1" s="78"/>
      <c r="L1" s="78"/>
      <c r="M1" s="78"/>
      <c r="N1" s="78"/>
      <c r="O1" s="78"/>
    </row>
    <row r="2" spans="1:18" ht="16.5" customHeight="1" x14ac:dyDescent="0.25">
      <c r="A2" s="78"/>
      <c r="B2" s="265"/>
      <c r="C2" s="265"/>
      <c r="D2" s="265"/>
      <c r="E2" s="265"/>
      <c r="F2" s="257" t="s">
        <v>220</v>
      </c>
      <c r="G2" s="257"/>
      <c r="H2" s="257"/>
      <c r="I2" s="257"/>
      <c r="J2" s="257"/>
      <c r="K2" s="257"/>
      <c r="L2" s="257"/>
      <c r="M2" s="257"/>
      <c r="N2" s="257"/>
      <c r="O2" s="258"/>
    </row>
    <row r="3" spans="1:18" ht="16.5" customHeight="1" x14ac:dyDescent="0.25">
      <c r="A3" s="78"/>
      <c r="B3" s="266"/>
      <c r="C3" s="266"/>
      <c r="D3" s="266"/>
      <c r="E3" s="266"/>
      <c r="F3" s="259"/>
      <c r="G3" s="259"/>
      <c r="H3" s="259"/>
      <c r="I3" s="259"/>
      <c r="J3" s="259"/>
      <c r="K3" s="259"/>
      <c r="L3" s="259"/>
      <c r="M3" s="259"/>
      <c r="N3" s="259"/>
      <c r="O3" s="260"/>
    </row>
    <row r="4" spans="1:18" ht="16.5" customHeight="1" x14ac:dyDescent="0.25">
      <c r="A4" s="78"/>
      <c r="B4" s="266"/>
      <c r="C4" s="266"/>
      <c r="D4" s="266"/>
      <c r="E4" s="266"/>
      <c r="F4" s="259"/>
      <c r="G4" s="259"/>
      <c r="H4" s="259"/>
      <c r="I4" s="259"/>
      <c r="J4" s="259"/>
      <c r="K4" s="259"/>
      <c r="L4" s="259"/>
      <c r="M4" s="259"/>
      <c r="N4" s="259"/>
      <c r="O4" s="260"/>
    </row>
    <row r="5" spans="1:18" ht="16.5" customHeight="1" thickBot="1" x14ac:dyDescent="0.3">
      <c r="A5" s="78"/>
      <c r="B5" s="267"/>
      <c r="C5" s="267"/>
      <c r="D5" s="267"/>
      <c r="E5" s="267"/>
      <c r="F5" s="261"/>
      <c r="G5" s="261"/>
      <c r="H5" s="261"/>
      <c r="I5" s="261"/>
      <c r="J5" s="261"/>
      <c r="K5" s="261"/>
      <c r="L5" s="261"/>
      <c r="M5" s="261"/>
      <c r="N5" s="261"/>
      <c r="O5" s="262"/>
    </row>
    <row r="6" spans="1:18" ht="7.5" customHeight="1" x14ac:dyDescent="0.25">
      <c r="A6" s="78"/>
      <c r="B6" s="78"/>
      <c r="C6" s="78"/>
      <c r="D6" s="78"/>
      <c r="E6" s="78"/>
      <c r="F6" s="78"/>
      <c r="G6" s="78"/>
      <c r="H6" s="78"/>
      <c r="I6" s="78"/>
      <c r="J6" s="78"/>
      <c r="K6" s="78"/>
      <c r="L6" s="78"/>
      <c r="M6" s="78"/>
      <c r="N6" s="78"/>
      <c r="O6" s="78"/>
    </row>
    <row r="7" spans="1:18" ht="19.5" customHeight="1" x14ac:dyDescent="0.25">
      <c r="A7" s="78"/>
      <c r="B7" s="268" t="s">
        <v>93</v>
      </c>
      <c r="C7" s="268"/>
      <c r="D7" s="268"/>
      <c r="E7" s="268"/>
      <c r="F7" s="268"/>
      <c r="G7" s="268"/>
      <c r="H7" s="268"/>
      <c r="I7" s="268"/>
      <c r="J7" s="268"/>
      <c r="K7" s="268"/>
      <c r="L7" s="268"/>
      <c r="M7" s="268"/>
      <c r="N7" s="268"/>
      <c r="O7" s="268"/>
    </row>
    <row r="8" spans="1:18" ht="9" customHeight="1" x14ac:dyDescent="0.25">
      <c r="A8" s="78"/>
      <c r="B8" s="119"/>
      <c r="C8" s="119"/>
      <c r="D8" s="119"/>
      <c r="E8" s="119"/>
      <c r="F8" s="119"/>
      <c r="G8" s="119"/>
      <c r="H8" s="119"/>
      <c r="I8" s="119"/>
      <c r="J8" s="119"/>
      <c r="K8" s="119"/>
      <c r="L8" s="119"/>
      <c r="M8" s="119"/>
      <c r="N8" s="119"/>
      <c r="O8" s="119"/>
    </row>
    <row r="9" spans="1:18" ht="24.6" customHeight="1" x14ac:dyDescent="0.25">
      <c r="A9" s="78"/>
      <c r="B9" s="269" t="s">
        <v>35</v>
      </c>
      <c r="C9" s="269"/>
      <c r="D9" s="270" t="str">
        <f>'4.2'!D6</f>
        <v>Evaluación ambiental de seguimiento de la calidad del aire en el área de influencia de la Refinería Talara, ubicada en el distrito de Pariñas, provincia de Talara, departamento de Piura, durante el 2020</v>
      </c>
      <c r="E9" s="270"/>
      <c r="F9" s="270"/>
      <c r="G9" s="270"/>
      <c r="H9" s="270"/>
      <c r="I9" s="270"/>
      <c r="J9" s="270"/>
      <c r="K9" s="270"/>
      <c r="L9" s="270"/>
      <c r="M9" s="270"/>
      <c r="N9" s="270"/>
      <c r="O9" s="270"/>
    </row>
    <row r="10" spans="1:18" ht="9" customHeight="1" x14ac:dyDescent="0.25">
      <c r="A10" s="78"/>
      <c r="B10" s="226"/>
      <c r="C10" s="226"/>
      <c r="D10" s="226"/>
      <c r="E10" s="226"/>
      <c r="F10" s="226"/>
      <c r="G10" s="226"/>
      <c r="H10" s="226"/>
      <c r="I10" s="226"/>
      <c r="J10" s="226"/>
      <c r="K10" s="226"/>
      <c r="L10" s="226"/>
      <c r="M10" s="226"/>
      <c r="N10" s="226"/>
      <c r="O10" s="226"/>
    </row>
    <row r="11" spans="1:18" x14ac:dyDescent="0.25">
      <c r="A11" s="78"/>
      <c r="B11" s="7" t="s">
        <v>51</v>
      </c>
      <c r="C11" s="7"/>
      <c r="D11" s="7"/>
      <c r="E11" s="11" t="str">
        <f>+'[2]1.1 Datos meteorológicos'!C8</f>
        <v>CA-CC-01</v>
      </c>
      <c r="F11" s="3"/>
      <c r="G11" s="3"/>
      <c r="H11" s="23" t="s">
        <v>47</v>
      </c>
      <c r="I11" s="23"/>
      <c r="J11" s="23"/>
      <c r="K11" s="12" t="s">
        <v>65</v>
      </c>
      <c r="L11" s="12"/>
      <c r="M11" s="12"/>
      <c r="N11" s="12"/>
      <c r="O11" s="12"/>
    </row>
    <row r="12" spans="1:18" ht="7.5" customHeight="1" x14ac:dyDescent="0.25">
      <c r="A12" s="78"/>
      <c r="B12" s="121"/>
      <c r="C12" s="121"/>
      <c r="D12" s="121"/>
      <c r="E12" s="121"/>
      <c r="F12" s="121"/>
      <c r="G12" s="121"/>
      <c r="H12" s="121"/>
      <c r="I12" s="121"/>
      <c r="J12" s="121"/>
      <c r="K12" s="121"/>
      <c r="L12" s="121"/>
      <c r="M12" s="121"/>
      <c r="N12" s="121"/>
      <c r="O12" s="121"/>
    </row>
    <row r="13" spans="1:18" ht="19.5" customHeight="1" x14ac:dyDescent="0.25">
      <c r="A13" s="78"/>
      <c r="B13" s="268" t="s">
        <v>94</v>
      </c>
      <c r="C13" s="268"/>
      <c r="D13" s="268"/>
      <c r="E13" s="268"/>
      <c r="F13" s="268"/>
      <c r="G13" s="268"/>
      <c r="H13" s="268"/>
      <c r="I13" s="268"/>
      <c r="J13" s="268"/>
      <c r="K13" s="268"/>
      <c r="L13" s="268"/>
      <c r="M13" s="268"/>
      <c r="N13" s="268"/>
      <c r="O13" s="268"/>
    </row>
    <row r="14" spans="1:18" ht="11.25" customHeight="1" thickBot="1" x14ac:dyDescent="0.3">
      <c r="A14" s="78"/>
      <c r="B14" s="119"/>
      <c r="C14" s="119"/>
      <c r="D14" s="119"/>
      <c r="E14" s="119"/>
      <c r="F14" s="119"/>
      <c r="G14" s="119"/>
      <c r="H14" s="119"/>
      <c r="I14" s="119"/>
      <c r="J14" s="119"/>
      <c r="K14" s="119"/>
      <c r="L14" s="119"/>
      <c r="M14" s="119"/>
      <c r="N14" s="119"/>
      <c r="O14" s="119"/>
    </row>
    <row r="15" spans="1:18" s="115" customFormat="1" ht="21" customHeight="1" thickBot="1" x14ac:dyDescent="0.3">
      <c r="A15" s="78"/>
      <c r="B15" s="67" t="s">
        <v>73</v>
      </c>
      <c r="C15" s="122" t="s">
        <v>95</v>
      </c>
      <c r="D15" s="123">
        <v>44025.694444444445</v>
      </c>
      <c r="E15" s="124"/>
      <c r="F15" s="122" t="s">
        <v>96</v>
      </c>
      <c r="G15" s="123">
        <v>44026.652777777781</v>
      </c>
      <c r="H15" s="125"/>
      <c r="I15" s="122" t="s">
        <v>97</v>
      </c>
      <c r="J15" s="271">
        <f>G15-D15</f>
        <v>0.95833333333575865</v>
      </c>
      <c r="K15" s="271"/>
      <c r="L15" s="126" t="s">
        <v>98</v>
      </c>
      <c r="M15" s="127">
        <f>$J15*60*24</f>
        <v>1380.0000000034925</v>
      </c>
      <c r="N15" s="128" t="s">
        <v>99</v>
      </c>
      <c r="O15" s="60"/>
      <c r="P15" s="129"/>
      <c r="R15" s="130"/>
    </row>
    <row r="16" spans="1:18" ht="9.75" customHeight="1" x14ac:dyDescent="0.25">
      <c r="A16" s="70"/>
      <c r="B16" s="67"/>
      <c r="C16" s="68"/>
      <c r="D16" s="131"/>
      <c r="E16" s="131"/>
      <c r="F16" s="68"/>
      <c r="G16" s="131"/>
      <c r="H16" s="125"/>
      <c r="I16" s="68"/>
      <c r="J16" s="132"/>
      <c r="K16" s="132"/>
      <c r="L16" s="133"/>
      <c r="M16" s="134"/>
      <c r="N16" s="134"/>
      <c r="O16" s="68"/>
      <c r="P16" s="129"/>
      <c r="R16" s="130"/>
    </row>
    <row r="17" spans="1:18" s="115" customFormat="1" ht="18.75" customHeight="1" x14ac:dyDescent="0.25">
      <c r="A17" s="78"/>
      <c r="B17" s="264" t="s">
        <v>100</v>
      </c>
      <c r="C17" s="264"/>
      <c r="D17" s="264"/>
      <c r="E17" s="135">
        <f>J15</f>
        <v>0.95833333333575865</v>
      </c>
      <c r="F17" s="136" t="s">
        <v>98</v>
      </c>
      <c r="G17" s="60"/>
      <c r="H17" s="137"/>
      <c r="I17" s="137"/>
      <c r="J17" s="138"/>
      <c r="K17" s="137"/>
      <c r="L17" s="137"/>
      <c r="M17" s="67"/>
      <c r="N17" s="67"/>
      <c r="O17" s="67"/>
      <c r="P17" s="78"/>
    </row>
    <row r="18" spans="1:18" ht="9.75" customHeight="1" x14ac:dyDescent="0.25">
      <c r="A18" s="70"/>
      <c r="B18" s="68"/>
      <c r="C18" s="68"/>
      <c r="D18" s="68"/>
      <c r="E18" s="139"/>
      <c r="F18" s="61"/>
      <c r="G18" s="139"/>
      <c r="H18" s="137"/>
      <c r="I18" s="137"/>
      <c r="J18" s="137"/>
      <c r="K18" s="137"/>
      <c r="L18" s="137"/>
      <c r="M18" s="67"/>
      <c r="N18" s="67"/>
      <c r="O18" s="67"/>
    </row>
    <row r="19" spans="1:18" ht="19.5" customHeight="1" x14ac:dyDescent="0.25">
      <c r="A19" s="78"/>
      <c r="B19" s="272" t="s">
        <v>101</v>
      </c>
      <c r="C19" s="272"/>
      <c r="D19" s="272"/>
      <c r="E19" s="140">
        <v>7.3</v>
      </c>
      <c r="F19" s="272" t="s">
        <v>102</v>
      </c>
      <c r="G19" s="272"/>
      <c r="H19" s="140">
        <v>491.7</v>
      </c>
      <c r="I19" s="61"/>
      <c r="J19" s="70"/>
      <c r="K19" s="70"/>
      <c r="L19" s="70"/>
      <c r="M19" s="70"/>
      <c r="N19" s="70"/>
      <c r="O19" s="70"/>
    </row>
    <row r="20" spans="1:18" ht="13.8" thickBot="1" x14ac:dyDescent="0.3">
      <c r="A20" s="78"/>
      <c r="B20" s="141"/>
      <c r="C20" s="141"/>
      <c r="D20" s="141"/>
      <c r="E20" s="141"/>
      <c r="F20" s="141"/>
      <c r="G20" s="141"/>
      <c r="H20" s="141"/>
      <c r="I20" s="141"/>
      <c r="J20" s="141"/>
      <c r="K20" s="141"/>
      <c r="L20" s="141"/>
      <c r="M20" s="141"/>
      <c r="N20" s="141"/>
      <c r="O20" s="141"/>
    </row>
    <row r="21" spans="1:18" ht="11.25" customHeight="1" thickTop="1" thickBot="1" x14ac:dyDescent="0.3">
      <c r="A21" s="78"/>
      <c r="B21" s="93"/>
      <c r="C21" s="93"/>
      <c r="D21" s="93"/>
      <c r="E21" s="93"/>
      <c r="F21" s="93"/>
      <c r="G21" s="93"/>
      <c r="H21" s="93"/>
      <c r="I21" s="93"/>
      <c r="J21" s="93"/>
      <c r="K21" s="93"/>
      <c r="L21" s="93"/>
      <c r="M21" s="93"/>
      <c r="N21" s="93"/>
      <c r="O21" s="93"/>
    </row>
    <row r="22" spans="1:18" s="115" customFormat="1" ht="21" customHeight="1" thickBot="1" x14ac:dyDescent="0.3">
      <c r="A22" s="78"/>
      <c r="B22" s="67" t="s">
        <v>88</v>
      </c>
      <c r="C22" s="122" t="s">
        <v>95</v>
      </c>
      <c r="D22" s="123">
        <v>44026.65625</v>
      </c>
      <c r="E22" s="124"/>
      <c r="F22" s="122" t="s">
        <v>96</v>
      </c>
      <c r="G22" s="123">
        <v>44027.614583333336</v>
      </c>
      <c r="H22" s="125"/>
      <c r="I22" s="122" t="s">
        <v>97</v>
      </c>
      <c r="J22" s="271">
        <f>G22-D22</f>
        <v>0.95833333333575865</v>
      </c>
      <c r="K22" s="271"/>
      <c r="L22" s="126" t="s">
        <v>98</v>
      </c>
      <c r="M22" s="127">
        <f>$J22*60*24</f>
        <v>1380.0000000034925</v>
      </c>
      <c r="N22" s="128" t="s">
        <v>99</v>
      </c>
      <c r="O22" s="60"/>
      <c r="P22" s="129"/>
      <c r="R22" s="130"/>
    </row>
    <row r="23" spans="1:18" ht="9.75" customHeight="1" x14ac:dyDescent="0.25">
      <c r="A23" s="70"/>
      <c r="B23" s="67"/>
      <c r="C23" s="68"/>
      <c r="D23" s="131"/>
      <c r="E23" s="131"/>
      <c r="F23" s="68"/>
      <c r="G23" s="131"/>
      <c r="H23" s="125"/>
      <c r="I23" s="68"/>
      <c r="J23" s="132"/>
      <c r="K23" s="132"/>
      <c r="L23" s="133"/>
      <c r="M23" s="134"/>
      <c r="N23" s="134"/>
      <c r="O23" s="68"/>
      <c r="P23" s="129"/>
      <c r="R23" s="130"/>
    </row>
    <row r="24" spans="1:18" s="115" customFormat="1" ht="18.75" customHeight="1" x14ac:dyDescent="0.25">
      <c r="A24" s="78"/>
      <c r="B24" s="264" t="s">
        <v>100</v>
      </c>
      <c r="C24" s="264"/>
      <c r="D24" s="264"/>
      <c r="E24" s="135">
        <f>J22</f>
        <v>0.95833333333575865</v>
      </c>
      <c r="F24" s="136" t="s">
        <v>98</v>
      </c>
      <c r="G24" s="60"/>
      <c r="H24" s="137"/>
      <c r="I24" s="137"/>
      <c r="J24" s="137"/>
      <c r="K24" s="137"/>
      <c r="L24" s="137"/>
      <c r="M24" s="67"/>
      <c r="N24" s="67"/>
      <c r="O24" s="67"/>
      <c r="P24" s="78"/>
    </row>
    <row r="25" spans="1:18" ht="9.75" customHeight="1" x14ac:dyDescent="0.25">
      <c r="A25" s="70"/>
      <c r="B25" s="68"/>
      <c r="C25" s="68"/>
      <c r="D25" s="68"/>
      <c r="E25" s="139"/>
      <c r="F25" s="61"/>
      <c r="G25" s="139"/>
      <c r="H25" s="137"/>
      <c r="I25" s="137"/>
      <c r="J25" s="137"/>
      <c r="K25" s="137"/>
      <c r="L25" s="137"/>
      <c r="M25" s="67"/>
      <c r="N25" s="67"/>
      <c r="O25" s="67"/>
    </row>
    <row r="26" spans="1:18" ht="19.5" customHeight="1" x14ac:dyDescent="0.25">
      <c r="A26" s="78"/>
      <c r="B26" s="272" t="s">
        <v>101</v>
      </c>
      <c r="C26" s="272"/>
      <c r="D26" s="272"/>
      <c r="E26" s="140">
        <v>6.8</v>
      </c>
      <c r="F26" s="272" t="s">
        <v>102</v>
      </c>
      <c r="G26" s="272"/>
      <c r="H26" s="140">
        <v>491.5</v>
      </c>
      <c r="I26" s="61"/>
      <c r="J26" s="70"/>
      <c r="K26" s="70"/>
      <c r="L26" s="70"/>
      <c r="M26" s="70"/>
      <c r="N26" s="70"/>
      <c r="O26" s="70"/>
    </row>
    <row r="27" spans="1:18" ht="13.8" thickBot="1" x14ac:dyDescent="0.3">
      <c r="A27" s="78"/>
      <c r="B27" s="141"/>
      <c r="C27" s="141"/>
      <c r="D27" s="141"/>
      <c r="E27" s="141"/>
      <c r="F27" s="141"/>
      <c r="G27" s="141"/>
      <c r="H27" s="141"/>
      <c r="I27" s="141"/>
      <c r="J27" s="141"/>
      <c r="K27" s="141"/>
      <c r="L27" s="141"/>
      <c r="M27" s="141"/>
      <c r="N27" s="141"/>
      <c r="O27" s="141"/>
    </row>
    <row r="28" spans="1:18" ht="11.25" customHeight="1" thickTop="1" thickBot="1" x14ac:dyDescent="0.3">
      <c r="A28" s="78"/>
      <c r="B28" s="93"/>
      <c r="C28" s="93"/>
      <c r="D28" s="93"/>
      <c r="E28" s="93"/>
      <c r="F28" s="93"/>
      <c r="G28" s="93"/>
      <c r="H28" s="93"/>
      <c r="I28" s="93"/>
      <c r="J28" s="93"/>
      <c r="K28" s="93"/>
      <c r="L28" s="93"/>
      <c r="M28" s="93"/>
      <c r="N28" s="93"/>
      <c r="O28" s="93"/>
    </row>
    <row r="29" spans="1:18" s="115" customFormat="1" ht="21" customHeight="1" thickBot="1" x14ac:dyDescent="0.3">
      <c r="A29" s="78"/>
      <c r="B29" s="67" t="s">
        <v>89</v>
      </c>
      <c r="C29" s="122" t="s">
        <v>95</v>
      </c>
      <c r="D29" s="123">
        <v>44027.618055555555</v>
      </c>
      <c r="E29" s="124"/>
      <c r="F29" s="122" t="s">
        <v>96</v>
      </c>
      <c r="G29" s="123">
        <v>44028.576388888891</v>
      </c>
      <c r="H29" s="125"/>
      <c r="I29" s="122" t="s">
        <v>97</v>
      </c>
      <c r="J29" s="271">
        <f>G29-D29</f>
        <v>0.95833333333575865</v>
      </c>
      <c r="K29" s="271"/>
      <c r="L29" s="126" t="s">
        <v>98</v>
      </c>
      <c r="M29" s="127">
        <f>$J29*60*24</f>
        <v>1380.0000000034925</v>
      </c>
      <c r="N29" s="128" t="s">
        <v>99</v>
      </c>
      <c r="O29" s="60"/>
      <c r="P29" s="129"/>
      <c r="R29" s="130"/>
    </row>
    <row r="30" spans="1:18" ht="9.75" customHeight="1" x14ac:dyDescent="0.25">
      <c r="A30" s="70"/>
      <c r="B30" s="67"/>
      <c r="C30" s="68"/>
      <c r="D30" s="131"/>
      <c r="E30" s="131"/>
      <c r="F30" s="68"/>
      <c r="G30" s="131"/>
      <c r="H30" s="125"/>
      <c r="I30" s="68"/>
      <c r="J30" s="132"/>
      <c r="K30" s="132"/>
      <c r="L30" s="133"/>
      <c r="M30" s="134"/>
      <c r="N30" s="134"/>
      <c r="O30" s="68"/>
      <c r="P30" s="129"/>
      <c r="R30" s="130"/>
    </row>
    <row r="31" spans="1:18" s="115" customFormat="1" ht="18.75" customHeight="1" x14ac:dyDescent="0.25">
      <c r="A31" s="78"/>
      <c r="B31" s="264" t="s">
        <v>100</v>
      </c>
      <c r="C31" s="264"/>
      <c r="D31" s="264"/>
      <c r="E31" s="135">
        <f>J29</f>
        <v>0.95833333333575865</v>
      </c>
      <c r="F31" s="136" t="s">
        <v>98</v>
      </c>
      <c r="G31" s="60"/>
      <c r="H31" s="137"/>
      <c r="I31" s="137"/>
      <c r="J31" s="137"/>
      <c r="K31" s="137"/>
      <c r="L31" s="137"/>
      <c r="M31" s="67"/>
      <c r="N31" s="67"/>
      <c r="O31" s="67"/>
      <c r="P31" s="78"/>
    </row>
    <row r="32" spans="1:18" ht="9.75" customHeight="1" x14ac:dyDescent="0.25">
      <c r="A32" s="70"/>
      <c r="B32" s="68"/>
      <c r="C32" s="68"/>
      <c r="D32" s="68"/>
      <c r="E32" s="139"/>
      <c r="F32" s="61"/>
      <c r="G32" s="139"/>
      <c r="H32" s="137"/>
      <c r="I32" s="137"/>
      <c r="J32" s="137"/>
      <c r="K32" s="137"/>
      <c r="L32" s="137"/>
      <c r="M32" s="67"/>
      <c r="N32" s="67"/>
      <c r="O32" s="67"/>
    </row>
    <row r="33" spans="1:18" ht="19.5" customHeight="1" x14ac:dyDescent="0.25">
      <c r="A33" s="78"/>
      <c r="B33" s="272" t="s">
        <v>101</v>
      </c>
      <c r="C33" s="272"/>
      <c r="D33" s="272"/>
      <c r="E33" s="140">
        <v>8.8000000000000007</v>
      </c>
      <c r="F33" s="272" t="s">
        <v>102</v>
      </c>
      <c r="G33" s="272"/>
      <c r="H33" s="140">
        <v>491.3</v>
      </c>
      <c r="I33" s="142"/>
      <c r="J33" s="70"/>
      <c r="K33" s="70"/>
      <c r="L33" s="70"/>
      <c r="M33" s="70"/>
      <c r="N33" s="70"/>
      <c r="O33" s="70"/>
    </row>
    <row r="34" spans="1:18" ht="13.8" thickBot="1" x14ac:dyDescent="0.3">
      <c r="A34" s="78"/>
      <c r="B34" s="141"/>
      <c r="C34" s="141"/>
      <c r="D34" s="141"/>
      <c r="E34" s="141"/>
      <c r="F34" s="141"/>
      <c r="G34" s="141"/>
      <c r="H34" s="141"/>
      <c r="I34" s="141"/>
      <c r="J34" s="141"/>
      <c r="K34" s="141"/>
      <c r="L34" s="141"/>
      <c r="M34" s="141"/>
      <c r="N34" s="141"/>
      <c r="O34" s="141"/>
    </row>
    <row r="35" spans="1:18" ht="11.25" customHeight="1" thickTop="1" thickBot="1" x14ac:dyDescent="0.3">
      <c r="A35" s="78"/>
      <c r="B35" s="93"/>
      <c r="C35" s="93"/>
      <c r="D35" s="93"/>
      <c r="E35" s="93"/>
      <c r="F35" s="93"/>
      <c r="G35" s="93"/>
      <c r="H35" s="93"/>
      <c r="I35" s="93"/>
      <c r="J35" s="93"/>
      <c r="K35" s="93"/>
      <c r="L35" s="93"/>
      <c r="M35" s="93"/>
      <c r="N35" s="93"/>
      <c r="O35" s="93"/>
    </row>
    <row r="36" spans="1:18" s="115" customFormat="1" ht="21" customHeight="1" thickBot="1" x14ac:dyDescent="0.3">
      <c r="A36" s="78"/>
      <c r="B36" s="67" t="s">
        <v>90</v>
      </c>
      <c r="C36" s="122" t="s">
        <v>95</v>
      </c>
      <c r="D36" s="123">
        <v>44028.579861111109</v>
      </c>
      <c r="E36" s="124"/>
      <c r="F36" s="122" t="s">
        <v>96</v>
      </c>
      <c r="G36" s="123">
        <v>44029.538194444445</v>
      </c>
      <c r="H36" s="125"/>
      <c r="I36" s="122" t="s">
        <v>97</v>
      </c>
      <c r="J36" s="271">
        <f>G36-D36</f>
        <v>0.95833333333575865</v>
      </c>
      <c r="K36" s="271"/>
      <c r="L36" s="126" t="s">
        <v>98</v>
      </c>
      <c r="M36" s="127">
        <f>$J36*60*24</f>
        <v>1380.0000000034925</v>
      </c>
      <c r="N36" s="128" t="s">
        <v>99</v>
      </c>
      <c r="O36" s="60"/>
      <c r="P36" s="129"/>
      <c r="R36" s="130"/>
    </row>
    <row r="37" spans="1:18" ht="9.75" customHeight="1" x14ac:dyDescent="0.25">
      <c r="A37" s="70"/>
      <c r="B37" s="67"/>
      <c r="C37" s="68"/>
      <c r="D37" s="131"/>
      <c r="E37" s="131"/>
      <c r="F37" s="68"/>
      <c r="G37" s="131"/>
      <c r="H37" s="125"/>
      <c r="I37" s="68"/>
      <c r="J37" s="132"/>
      <c r="K37" s="132"/>
      <c r="L37" s="133"/>
      <c r="M37" s="134"/>
      <c r="N37" s="134"/>
      <c r="O37" s="68"/>
      <c r="P37" s="129"/>
      <c r="R37" s="130"/>
    </row>
    <row r="38" spans="1:18" s="115" customFormat="1" ht="18.75" customHeight="1" x14ac:dyDescent="0.25">
      <c r="A38" s="78"/>
      <c r="B38" s="264" t="s">
        <v>100</v>
      </c>
      <c r="C38" s="264"/>
      <c r="D38" s="264"/>
      <c r="E38" s="135">
        <f>J36</f>
        <v>0.95833333333575865</v>
      </c>
      <c r="F38" s="136" t="s">
        <v>98</v>
      </c>
      <c r="G38" s="60"/>
      <c r="H38" s="137"/>
      <c r="I38" s="137"/>
      <c r="J38" s="137"/>
      <c r="K38" s="137"/>
      <c r="L38" s="137"/>
      <c r="M38" s="67"/>
      <c r="N38" s="67"/>
      <c r="O38" s="67"/>
      <c r="P38" s="78"/>
    </row>
    <row r="39" spans="1:18" ht="9.75" customHeight="1" x14ac:dyDescent="0.25">
      <c r="A39" s="70"/>
      <c r="B39" s="68"/>
      <c r="C39" s="68"/>
      <c r="D39" s="68"/>
      <c r="E39" s="139"/>
      <c r="F39" s="61"/>
      <c r="G39" s="139"/>
      <c r="H39" s="137"/>
      <c r="I39" s="137"/>
      <c r="J39" s="137"/>
      <c r="K39" s="137"/>
      <c r="L39" s="137"/>
      <c r="M39" s="67"/>
      <c r="N39" s="67"/>
      <c r="O39" s="67"/>
    </row>
    <row r="40" spans="1:18" ht="19.5" customHeight="1" x14ac:dyDescent="0.25">
      <c r="A40" s="78"/>
      <c r="B40" s="272" t="s">
        <v>101</v>
      </c>
      <c r="C40" s="272"/>
      <c r="D40" s="272"/>
      <c r="E40" s="140">
        <v>9.4</v>
      </c>
      <c r="F40" s="272" t="s">
        <v>102</v>
      </c>
      <c r="G40" s="272"/>
      <c r="H40" s="140">
        <v>491.1</v>
      </c>
      <c r="I40" s="142"/>
      <c r="J40" s="70"/>
      <c r="K40" s="70"/>
      <c r="L40" s="70"/>
      <c r="M40" s="70"/>
      <c r="N40" s="70"/>
      <c r="O40" s="70"/>
    </row>
    <row r="41" spans="1:18" ht="13.8" thickBot="1" x14ac:dyDescent="0.3">
      <c r="A41" s="78"/>
      <c r="B41" s="141"/>
      <c r="C41" s="141"/>
      <c r="D41" s="141"/>
      <c r="E41" s="141"/>
      <c r="F41" s="141"/>
      <c r="G41" s="141"/>
      <c r="H41" s="141"/>
      <c r="I41" s="141"/>
      <c r="J41" s="141"/>
      <c r="K41" s="141"/>
      <c r="L41" s="141"/>
      <c r="M41" s="141"/>
      <c r="N41" s="141"/>
      <c r="O41" s="141"/>
    </row>
    <row r="42" spans="1:18" ht="14.4" thickTop="1" thickBot="1" x14ac:dyDescent="0.3">
      <c r="A42" s="78"/>
      <c r="B42" s="60"/>
      <c r="C42" s="60"/>
      <c r="D42" s="60"/>
      <c r="E42" s="60"/>
      <c r="F42" s="60"/>
      <c r="G42" s="60"/>
      <c r="H42" s="60"/>
      <c r="I42" s="60"/>
      <c r="J42" s="60"/>
      <c r="K42" s="60"/>
      <c r="L42" s="60"/>
      <c r="M42" s="60"/>
      <c r="N42" s="60"/>
      <c r="O42" s="60"/>
    </row>
    <row r="43" spans="1:18" s="115" customFormat="1" ht="21" customHeight="1" thickBot="1" x14ac:dyDescent="0.3">
      <c r="A43" s="78"/>
      <c r="B43" s="67" t="s">
        <v>91</v>
      </c>
      <c r="C43" s="122" t="s">
        <v>95</v>
      </c>
      <c r="D43" s="123">
        <v>44029.541666666664</v>
      </c>
      <c r="E43" s="124"/>
      <c r="F43" s="122" t="s">
        <v>96</v>
      </c>
      <c r="G43" s="123">
        <v>44030.5</v>
      </c>
      <c r="H43" s="125"/>
      <c r="I43" s="122" t="s">
        <v>97</v>
      </c>
      <c r="J43" s="271">
        <f>G43-D43</f>
        <v>0.95833333333575865</v>
      </c>
      <c r="K43" s="271"/>
      <c r="L43" s="126" t="s">
        <v>98</v>
      </c>
      <c r="M43" s="127">
        <f>$J43*60*24</f>
        <v>1380.0000000034925</v>
      </c>
      <c r="N43" s="128" t="s">
        <v>99</v>
      </c>
      <c r="O43" s="60"/>
      <c r="P43" s="129"/>
      <c r="R43" s="130"/>
    </row>
    <row r="44" spans="1:18" ht="9.75" customHeight="1" x14ac:dyDescent="0.25">
      <c r="A44" s="70"/>
      <c r="B44" s="67"/>
      <c r="C44" s="68"/>
      <c r="D44" s="131"/>
      <c r="E44" s="131"/>
      <c r="F44" s="68"/>
      <c r="G44" s="131"/>
      <c r="H44" s="125"/>
      <c r="I44" s="68"/>
      <c r="J44" s="132"/>
      <c r="K44" s="132"/>
      <c r="L44" s="133"/>
      <c r="M44" s="134"/>
      <c r="N44" s="134"/>
      <c r="O44" s="68"/>
      <c r="P44" s="129"/>
      <c r="R44" s="130"/>
    </row>
    <row r="45" spans="1:18" s="115" customFormat="1" ht="18.75" customHeight="1" x14ac:dyDescent="0.25">
      <c r="A45" s="78"/>
      <c r="B45" s="264" t="s">
        <v>100</v>
      </c>
      <c r="C45" s="264"/>
      <c r="D45" s="264"/>
      <c r="E45" s="135">
        <f>J43</f>
        <v>0.95833333333575865</v>
      </c>
      <c r="F45" s="136" t="s">
        <v>98</v>
      </c>
      <c r="G45" s="60"/>
      <c r="H45" s="137"/>
      <c r="I45" s="137"/>
      <c r="J45" s="137"/>
      <c r="K45" s="137"/>
      <c r="L45" s="137"/>
      <c r="M45" s="67"/>
      <c r="N45" s="67"/>
      <c r="O45" s="67"/>
      <c r="P45" s="78"/>
    </row>
    <row r="46" spans="1:18" ht="9.75" customHeight="1" x14ac:dyDescent="0.25">
      <c r="A46" s="70"/>
      <c r="B46" s="68"/>
      <c r="C46" s="68"/>
      <c r="D46" s="68"/>
      <c r="E46" s="139"/>
      <c r="F46" s="61"/>
      <c r="G46" s="139"/>
      <c r="H46" s="137"/>
      <c r="I46" s="137"/>
      <c r="J46" s="137"/>
      <c r="K46" s="137"/>
      <c r="L46" s="137"/>
      <c r="M46" s="67"/>
      <c r="N46" s="67"/>
      <c r="O46" s="67"/>
    </row>
    <row r="47" spans="1:18" ht="19.5" customHeight="1" x14ac:dyDescent="0.25">
      <c r="A47" s="78"/>
      <c r="B47" s="272" t="s">
        <v>101</v>
      </c>
      <c r="C47" s="272"/>
      <c r="D47" s="272"/>
      <c r="E47" s="140">
        <v>7.2</v>
      </c>
      <c r="F47" s="272" t="s">
        <v>102</v>
      </c>
      <c r="G47" s="272"/>
      <c r="H47" s="140">
        <v>491.2</v>
      </c>
      <c r="I47" s="142"/>
      <c r="J47" s="70"/>
      <c r="K47" s="70"/>
      <c r="L47" s="70"/>
      <c r="M47" s="70"/>
      <c r="N47" s="70"/>
      <c r="O47" s="70"/>
    </row>
    <row r="48" spans="1:18" ht="13.8" thickBot="1" x14ac:dyDescent="0.3">
      <c r="A48" s="78"/>
      <c r="B48" s="141"/>
      <c r="C48" s="141"/>
      <c r="D48" s="141"/>
      <c r="E48" s="141"/>
      <c r="F48" s="141"/>
      <c r="G48" s="141"/>
      <c r="H48" s="141"/>
      <c r="I48" s="141"/>
      <c r="J48" s="141"/>
      <c r="K48" s="141"/>
      <c r="L48" s="141"/>
      <c r="M48" s="141"/>
      <c r="N48" s="141"/>
      <c r="O48" s="141"/>
    </row>
    <row r="49" spans="1:15" ht="13.8" thickTop="1" x14ac:dyDescent="0.25">
      <c r="A49" s="78"/>
      <c r="B49" s="60"/>
      <c r="C49" s="60"/>
      <c r="D49" s="60"/>
      <c r="E49" s="60"/>
      <c r="F49" s="60"/>
      <c r="G49" s="60"/>
      <c r="H49" s="60"/>
      <c r="I49" s="60"/>
      <c r="J49" s="60"/>
      <c r="K49" s="60"/>
      <c r="L49" s="60"/>
      <c r="M49" s="60"/>
      <c r="N49" s="60"/>
      <c r="O49" s="60"/>
    </row>
    <row r="50" spans="1:15" ht="13.8" thickBot="1" x14ac:dyDescent="0.3">
      <c r="A50" s="78"/>
      <c r="B50" s="141"/>
      <c r="C50" s="141"/>
      <c r="D50" s="141"/>
      <c r="E50" s="141"/>
      <c r="F50" s="141"/>
      <c r="G50" s="141"/>
      <c r="H50" s="141"/>
      <c r="I50" s="141"/>
      <c r="J50" s="141"/>
      <c r="K50" s="141"/>
      <c r="L50" s="141"/>
      <c r="M50" s="141"/>
      <c r="N50" s="141"/>
      <c r="O50" s="141"/>
    </row>
    <row r="51" spans="1:15" ht="13.8" thickTop="1" x14ac:dyDescent="0.25">
      <c r="A51" s="78"/>
      <c r="B51" s="273" t="s">
        <v>63</v>
      </c>
      <c r="C51" s="273"/>
      <c r="D51" s="273"/>
      <c r="E51" s="273"/>
      <c r="F51" s="273"/>
      <c r="G51" s="273"/>
      <c r="H51" s="273"/>
      <c r="I51" s="273"/>
      <c r="J51" s="273"/>
      <c r="K51" s="273"/>
      <c r="L51" s="273"/>
      <c r="M51" s="273"/>
      <c r="N51" s="273"/>
      <c r="O51" s="273"/>
    </row>
    <row r="52" spans="1:15" ht="35.25" customHeight="1" x14ac:dyDescent="0.25">
      <c r="A52" s="78"/>
      <c r="B52" s="274" t="s">
        <v>103</v>
      </c>
      <c r="C52" s="274"/>
      <c r="D52" s="274"/>
      <c r="E52" s="274"/>
      <c r="F52" s="274"/>
      <c r="G52" s="274"/>
      <c r="H52" s="274"/>
      <c r="I52" s="274"/>
      <c r="J52" s="274"/>
      <c r="K52" s="274"/>
      <c r="L52" s="274"/>
      <c r="M52" s="274"/>
      <c r="N52" s="274"/>
      <c r="O52" s="274"/>
    </row>
  </sheetData>
  <mergeCells count="28">
    <mergeCell ref="B51:O51"/>
    <mergeCell ref="B52:O52"/>
    <mergeCell ref="B47:D47"/>
    <mergeCell ref="F47:G47"/>
    <mergeCell ref="J36:K36"/>
    <mergeCell ref="B38:D38"/>
    <mergeCell ref="B40:D40"/>
    <mergeCell ref="F40:G40"/>
    <mergeCell ref="J43:K43"/>
    <mergeCell ref="B45:D45"/>
    <mergeCell ref="B26:D26"/>
    <mergeCell ref="F26:G26"/>
    <mergeCell ref="J29:K29"/>
    <mergeCell ref="B31:D31"/>
    <mergeCell ref="B33:D33"/>
    <mergeCell ref="F33:G33"/>
    <mergeCell ref="B24:D24"/>
    <mergeCell ref="B2:E5"/>
    <mergeCell ref="F2:O5"/>
    <mergeCell ref="B7:O7"/>
    <mergeCell ref="B9:C9"/>
    <mergeCell ref="D9:O9"/>
    <mergeCell ref="B13:O13"/>
    <mergeCell ref="J15:K15"/>
    <mergeCell ref="B17:D17"/>
    <mergeCell ref="B19:D19"/>
    <mergeCell ref="F19:G19"/>
    <mergeCell ref="J22:K22"/>
  </mergeCells>
  <pageMargins left="0.78740157480314965" right="0.74803149606299213" top="0.78740157480314965" bottom="0.78740157480314965" header="0.31496062992125984" footer="0.31496062992125984"/>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FB9B-F20E-401B-820B-7BC43BB564D8}">
  <sheetPr>
    <tabColor rgb="FF00B0F0"/>
    <pageSetUpPr fitToPage="1"/>
  </sheetPr>
  <dimension ref="A1:O62"/>
  <sheetViews>
    <sheetView showGridLines="0" zoomScale="85" zoomScaleNormal="85" zoomScaleSheetLayoutView="80" zoomScalePageLayoutView="40" workbookViewId="0">
      <selection activeCell="C6" sqref="C6:F6"/>
    </sheetView>
  </sheetViews>
  <sheetFormatPr baseColWidth="10" defaultColWidth="11.44140625" defaultRowHeight="13.2" x14ac:dyDescent="0.25"/>
  <cols>
    <col min="1" max="1" width="2" style="115" customWidth="1"/>
    <col min="2" max="2" width="15.6640625" style="115" customWidth="1"/>
    <col min="3" max="4" width="15.6640625" style="71" customWidth="1"/>
    <col min="5" max="5" width="15.6640625" style="116" customWidth="1"/>
    <col min="6" max="8" width="15.6640625" style="71" customWidth="1"/>
    <col min="9" max="9" width="19" style="71" customWidth="1"/>
    <col min="10" max="10" width="15.6640625" style="71" customWidth="1"/>
    <col min="11" max="11" width="1.6640625" style="71" customWidth="1"/>
    <col min="12" max="16384" width="11.44140625" style="71"/>
  </cols>
  <sheetData>
    <row r="1" spans="1:15" x14ac:dyDescent="0.25">
      <c r="A1" s="78"/>
      <c r="B1" s="78"/>
      <c r="C1" s="78"/>
      <c r="D1" s="78"/>
      <c r="E1" s="91"/>
      <c r="F1" s="78"/>
      <c r="G1" s="78"/>
      <c r="H1" s="78"/>
      <c r="I1" s="78"/>
      <c r="J1" s="78"/>
      <c r="K1" s="70"/>
    </row>
    <row r="2" spans="1:15" ht="12.75" customHeight="1" x14ac:dyDescent="0.25">
      <c r="A2" s="78"/>
      <c r="B2" s="276"/>
      <c r="C2" s="276"/>
      <c r="D2" s="277" t="s">
        <v>221</v>
      </c>
      <c r="E2" s="277"/>
      <c r="F2" s="277"/>
      <c r="G2" s="277"/>
      <c r="H2" s="277"/>
      <c r="I2" s="277"/>
      <c r="J2" s="277"/>
      <c r="K2" s="70"/>
    </row>
    <row r="3" spans="1:15" ht="12.75" customHeight="1" x14ac:dyDescent="0.25">
      <c r="A3" s="78"/>
      <c r="B3" s="276"/>
      <c r="C3" s="276"/>
      <c r="D3" s="277"/>
      <c r="E3" s="277"/>
      <c r="F3" s="277"/>
      <c r="G3" s="277"/>
      <c r="H3" s="277"/>
      <c r="I3" s="277"/>
      <c r="J3" s="277"/>
      <c r="K3" s="70"/>
    </row>
    <row r="4" spans="1:15" ht="12.75" customHeight="1" x14ac:dyDescent="0.25">
      <c r="A4" s="78"/>
      <c r="B4" s="276"/>
      <c r="C4" s="276"/>
      <c r="D4" s="277"/>
      <c r="E4" s="277"/>
      <c r="F4" s="277"/>
      <c r="G4" s="277"/>
      <c r="H4" s="277"/>
      <c r="I4" s="277"/>
      <c r="J4" s="277"/>
      <c r="K4" s="92"/>
    </row>
    <row r="5" spans="1:15" ht="13.5" customHeight="1" x14ac:dyDescent="0.25">
      <c r="A5" s="78"/>
      <c r="B5" s="276"/>
      <c r="C5" s="276"/>
      <c r="D5" s="277"/>
      <c r="E5" s="277"/>
      <c r="F5" s="277"/>
      <c r="G5" s="277"/>
      <c r="H5" s="277"/>
      <c r="I5" s="277"/>
      <c r="J5" s="277"/>
      <c r="K5" s="70"/>
    </row>
    <row r="6" spans="1:15" ht="11.25" customHeight="1" x14ac:dyDescent="0.25">
      <c r="A6" s="78"/>
      <c r="B6" s="83"/>
      <c r="C6" s="83"/>
      <c r="D6" s="83"/>
      <c r="E6" s="83"/>
      <c r="F6" s="83"/>
      <c r="G6" s="83"/>
      <c r="H6" s="83"/>
      <c r="I6" s="83"/>
      <c r="J6" s="83"/>
      <c r="K6" s="70"/>
    </row>
    <row r="7" spans="1:15" ht="18" customHeight="1" x14ac:dyDescent="0.25">
      <c r="A7" s="78"/>
      <c r="B7" s="278" t="s">
        <v>35</v>
      </c>
      <c r="C7" s="278"/>
      <c r="D7" s="279" t="str">
        <f>'4.2'!D6</f>
        <v>Evaluación ambiental de seguimiento de la calidad del aire en el área de influencia de la Refinería Talara, ubicada en el distrito de Pariñas, provincia de Talara, departamento de Piura, durante el 2020</v>
      </c>
      <c r="E7" s="279"/>
      <c r="F7" s="279"/>
      <c r="G7" s="279"/>
      <c r="H7" s="279"/>
      <c r="I7" s="279"/>
      <c r="J7" s="279"/>
      <c r="K7" s="84"/>
      <c r="L7" s="84"/>
      <c r="M7" s="84"/>
      <c r="N7" s="84"/>
      <c r="O7" s="84"/>
    </row>
    <row r="8" spans="1:15" ht="11.25" customHeight="1" x14ac:dyDescent="0.25">
      <c r="A8" s="78"/>
      <c r="B8" s="93"/>
      <c r="C8" s="93"/>
      <c r="D8" s="93"/>
      <c r="E8" s="93"/>
      <c r="F8" s="93"/>
      <c r="G8" s="93"/>
      <c r="H8" s="93"/>
      <c r="I8" s="93"/>
      <c r="J8" s="93"/>
      <c r="K8" s="70"/>
    </row>
    <row r="9" spans="1:15" x14ac:dyDescent="0.25">
      <c r="A9" s="78"/>
      <c r="B9" s="280" t="s">
        <v>51</v>
      </c>
      <c r="C9" s="280"/>
      <c r="D9" s="94" t="str">
        <f>'[2]1.1 Datos meteorológicos'!C8</f>
        <v>CA-CC-01</v>
      </c>
      <c r="E9" s="69"/>
      <c r="F9" s="95"/>
      <c r="G9" s="118" t="s">
        <v>47</v>
      </c>
      <c r="H9" s="118"/>
      <c r="I9" s="211" t="str">
        <f>'4.1'!V8</f>
        <v>0001-09-2020-414, 0001-10-2020-414, 0001-11-2020-414</v>
      </c>
      <c r="J9" s="211"/>
      <c r="K9" s="70"/>
    </row>
    <row r="10" spans="1:15" ht="10.5" customHeight="1" x14ac:dyDescent="0.25">
      <c r="A10" s="78"/>
      <c r="B10" s="96"/>
      <c r="C10" s="96"/>
      <c r="D10" s="96"/>
      <c r="E10" s="96"/>
      <c r="F10" s="96"/>
      <c r="G10" s="96"/>
      <c r="H10" s="96"/>
      <c r="I10" s="96"/>
      <c r="J10" s="96"/>
      <c r="K10" s="70"/>
    </row>
    <row r="11" spans="1:15" ht="19.5" customHeight="1" x14ac:dyDescent="0.25">
      <c r="A11" s="78"/>
      <c r="B11" s="275" t="s">
        <v>36</v>
      </c>
      <c r="C11" s="275"/>
      <c r="D11" s="275"/>
      <c r="E11" s="275"/>
      <c r="F11" s="275"/>
      <c r="G11" s="275"/>
      <c r="H11" s="275"/>
      <c r="I11" s="275"/>
      <c r="J11" s="275"/>
      <c r="K11" s="70"/>
    </row>
    <row r="12" spans="1:15" x14ac:dyDescent="0.25">
      <c r="A12" s="78"/>
      <c r="B12" s="96"/>
      <c r="C12" s="96"/>
      <c r="D12" s="96"/>
      <c r="E12" s="96"/>
      <c r="F12" s="96"/>
      <c r="G12" s="96"/>
      <c r="H12" s="96"/>
      <c r="I12" s="96"/>
      <c r="J12" s="96"/>
      <c r="K12" s="70"/>
    </row>
    <row r="13" spans="1:15" ht="19.5" customHeight="1" x14ac:dyDescent="0.25">
      <c r="A13" s="78"/>
      <c r="B13" s="281" t="s">
        <v>67</v>
      </c>
      <c r="C13" s="281"/>
      <c r="D13" s="282" t="s">
        <v>0</v>
      </c>
      <c r="E13" s="282"/>
      <c r="F13" s="283" t="s">
        <v>68</v>
      </c>
      <c r="G13" s="284"/>
      <c r="H13" s="284"/>
      <c r="I13" s="284"/>
      <c r="J13" s="285"/>
      <c r="K13" s="96"/>
    </row>
    <row r="14" spans="1:15" x14ac:dyDescent="0.25">
      <c r="A14" s="78"/>
      <c r="B14" s="281"/>
      <c r="C14" s="281"/>
      <c r="D14" s="282" t="s">
        <v>1</v>
      </c>
      <c r="E14" s="282"/>
      <c r="F14" s="283" t="s">
        <v>69</v>
      </c>
      <c r="G14" s="284"/>
      <c r="H14" s="284"/>
      <c r="I14" s="284"/>
      <c r="J14" s="285"/>
      <c r="K14" s="96"/>
    </row>
    <row r="15" spans="1:15" ht="19.5" customHeight="1" x14ac:dyDescent="0.25">
      <c r="A15" s="78"/>
      <c r="B15" s="281"/>
      <c r="C15" s="281"/>
      <c r="D15" s="282" t="s">
        <v>2</v>
      </c>
      <c r="E15" s="282"/>
      <c r="F15" s="283" t="s">
        <v>70</v>
      </c>
      <c r="G15" s="284"/>
      <c r="H15" s="284"/>
      <c r="I15" s="284"/>
      <c r="J15" s="285"/>
      <c r="K15" s="96"/>
    </row>
    <row r="16" spans="1:15" ht="10.5" customHeight="1" x14ac:dyDescent="0.25">
      <c r="A16" s="78"/>
      <c r="B16" s="96"/>
      <c r="C16" s="96"/>
      <c r="D16" s="96"/>
      <c r="E16" s="96"/>
      <c r="F16" s="96"/>
      <c r="G16" s="96"/>
      <c r="H16" s="96"/>
      <c r="I16" s="96"/>
      <c r="J16" s="96"/>
      <c r="K16" s="70"/>
    </row>
    <row r="17" spans="1:11" ht="19.5" customHeight="1" x14ac:dyDescent="0.25">
      <c r="A17" s="78"/>
      <c r="B17" s="275" t="s">
        <v>71</v>
      </c>
      <c r="C17" s="275"/>
      <c r="D17" s="275"/>
      <c r="E17" s="275"/>
      <c r="F17" s="275"/>
      <c r="G17" s="275"/>
      <c r="H17" s="275"/>
      <c r="I17" s="275"/>
      <c r="J17" s="275"/>
      <c r="K17" s="70"/>
    </row>
    <row r="18" spans="1:11" ht="11.25" customHeight="1" x14ac:dyDescent="0.25">
      <c r="A18" s="78"/>
      <c r="B18" s="83"/>
      <c r="C18" s="83"/>
      <c r="D18" s="83"/>
      <c r="E18" s="83"/>
      <c r="F18" s="83"/>
      <c r="G18" s="83"/>
      <c r="H18" s="83"/>
      <c r="I18" s="83"/>
      <c r="J18" s="83"/>
      <c r="K18" s="70"/>
    </row>
    <row r="19" spans="1:11" ht="21" customHeight="1" x14ac:dyDescent="0.25">
      <c r="A19" s="78"/>
      <c r="B19" s="287" t="s">
        <v>72</v>
      </c>
      <c r="C19" s="288"/>
      <c r="D19" s="288"/>
      <c r="E19" s="288"/>
      <c r="F19" s="288"/>
      <c r="G19" s="288"/>
      <c r="H19" s="288"/>
      <c r="I19" s="288"/>
      <c r="J19" s="289"/>
      <c r="K19" s="97"/>
    </row>
    <row r="20" spans="1:11" ht="17.399999999999999" x14ac:dyDescent="0.25">
      <c r="A20" s="78"/>
      <c r="B20" s="98" t="s">
        <v>73</v>
      </c>
      <c r="C20" s="290" t="s">
        <v>74</v>
      </c>
      <c r="D20" s="290"/>
      <c r="E20" s="291">
        <f>+'5.Promedio diarios (T y P)'!D15</f>
        <v>44025.694444444445</v>
      </c>
      <c r="F20" s="291"/>
      <c r="G20" s="290" t="s">
        <v>75</v>
      </c>
      <c r="H20" s="290"/>
      <c r="I20" s="291">
        <f>+'5.Promedio diarios (T y P)'!G15</f>
        <v>44026.652777777781</v>
      </c>
      <c r="J20" s="292"/>
      <c r="K20" s="99"/>
    </row>
    <row r="21" spans="1:11" ht="6" customHeight="1" x14ac:dyDescent="0.25">
      <c r="A21" s="78"/>
      <c r="B21" s="100"/>
      <c r="C21" s="100"/>
      <c r="D21" s="100"/>
      <c r="E21" s="100"/>
      <c r="F21" s="100"/>
      <c r="G21" s="100"/>
      <c r="H21" s="100"/>
      <c r="I21" s="100"/>
      <c r="J21" s="100"/>
      <c r="K21" s="99"/>
    </row>
    <row r="22" spans="1:11" x14ac:dyDescent="0.25">
      <c r="A22" s="78"/>
      <c r="B22" s="293" t="s">
        <v>76</v>
      </c>
      <c r="C22" s="294"/>
      <c r="D22" s="101">
        <v>16.899999999999999</v>
      </c>
      <c r="E22" s="102" t="s">
        <v>77</v>
      </c>
      <c r="F22" s="61"/>
      <c r="G22" s="293" t="s">
        <v>78</v>
      </c>
      <c r="H22" s="294"/>
      <c r="I22" s="103">
        <v>17.5</v>
      </c>
      <c r="J22" s="104" t="s">
        <v>77</v>
      </c>
      <c r="K22" s="70"/>
    </row>
    <row r="23" spans="1:11" x14ac:dyDescent="0.25">
      <c r="A23" s="78"/>
      <c r="B23" s="70"/>
      <c r="C23" s="70"/>
      <c r="D23" s="70"/>
      <c r="E23" s="105"/>
      <c r="F23" s="70"/>
      <c r="G23" s="70"/>
      <c r="H23" s="70"/>
      <c r="I23" s="70"/>
      <c r="J23" s="70"/>
      <c r="K23" s="70"/>
    </row>
    <row r="24" spans="1:11" ht="24" customHeight="1" x14ac:dyDescent="0.25">
      <c r="A24" s="78"/>
      <c r="B24" s="295" t="s">
        <v>79</v>
      </c>
      <c r="C24" s="295"/>
      <c r="D24" s="295"/>
      <c r="E24" s="295"/>
      <c r="F24" s="295" t="s">
        <v>80</v>
      </c>
      <c r="G24" s="106" t="s">
        <v>81</v>
      </c>
      <c r="H24" s="117" t="s">
        <v>82</v>
      </c>
      <c r="I24" s="295" t="s">
        <v>83</v>
      </c>
      <c r="J24" s="295"/>
      <c r="K24" s="70"/>
    </row>
    <row r="25" spans="1:11" ht="26.25" customHeight="1" x14ac:dyDescent="0.25">
      <c r="A25" s="78"/>
      <c r="B25" s="106" t="s">
        <v>84</v>
      </c>
      <c r="C25" s="106" t="s">
        <v>85</v>
      </c>
      <c r="D25" s="106" t="s">
        <v>86</v>
      </c>
      <c r="E25" s="106" t="s">
        <v>87</v>
      </c>
      <c r="F25" s="295"/>
      <c r="G25" s="107">
        <f>+H25-2</f>
        <v>6</v>
      </c>
      <c r="H25" s="108">
        <f>EVEN(F26)</f>
        <v>8</v>
      </c>
      <c r="I25" s="295"/>
      <c r="J25" s="295"/>
      <c r="K25" s="70"/>
    </row>
    <row r="26" spans="1:11" x14ac:dyDescent="0.25">
      <c r="A26" s="78"/>
      <c r="B26" s="109">
        <f>AVERAGE(D22,I22)</f>
        <v>17.2</v>
      </c>
      <c r="C26" s="109">
        <f>25.4*B26/13.61</f>
        <v>32.099926524614254</v>
      </c>
      <c r="D26" s="109">
        <f>+'5.Promedio diarios (T y P)'!H19</f>
        <v>491.7</v>
      </c>
      <c r="E26" s="111">
        <f>1-(C26/D26)</f>
        <v>0.93471643985232</v>
      </c>
      <c r="F26" s="109">
        <f>+'5.Promedio diarios (T y P)'!E19</f>
        <v>7.3</v>
      </c>
      <c r="G26" s="73">
        <v>1.1100000000000001</v>
      </c>
      <c r="H26" s="110">
        <v>1.113</v>
      </c>
      <c r="I26" s="286">
        <f>-(H26-G26)/(H25-G25)*(H25-F26)+H26</f>
        <v>1.11195</v>
      </c>
      <c r="J26" s="286"/>
      <c r="K26" s="70"/>
    </row>
    <row r="27" spans="1:11" x14ac:dyDescent="0.25">
      <c r="A27" s="78"/>
      <c r="B27" s="78"/>
      <c r="C27" s="70"/>
      <c r="D27" s="70"/>
      <c r="E27" s="105"/>
      <c r="F27" s="70"/>
      <c r="G27" s="70"/>
      <c r="H27" s="70"/>
      <c r="I27" s="70"/>
      <c r="J27" s="70"/>
      <c r="K27" s="70"/>
    </row>
    <row r="28" spans="1:11" ht="18.75" customHeight="1" x14ac:dyDescent="0.25">
      <c r="A28" s="78"/>
      <c r="B28" s="98" t="s">
        <v>88</v>
      </c>
      <c r="C28" s="290" t="s">
        <v>74</v>
      </c>
      <c r="D28" s="290"/>
      <c r="E28" s="291">
        <f>+'5.Promedio diarios (T y P)'!D22</f>
        <v>44026.65625</v>
      </c>
      <c r="F28" s="291"/>
      <c r="G28" s="290" t="s">
        <v>75</v>
      </c>
      <c r="H28" s="290"/>
      <c r="I28" s="291">
        <f>+'5.Promedio diarios (T y P)'!G22</f>
        <v>44027.614583333336</v>
      </c>
      <c r="J28" s="292"/>
      <c r="K28" s="70"/>
    </row>
    <row r="29" spans="1:11" ht="6" customHeight="1" x14ac:dyDescent="0.25">
      <c r="A29" s="78"/>
      <c r="B29" s="100"/>
      <c r="C29" s="100"/>
      <c r="D29" s="100"/>
      <c r="E29" s="100"/>
      <c r="F29" s="100"/>
      <c r="G29" s="100"/>
      <c r="H29" s="100"/>
      <c r="I29" s="100"/>
      <c r="J29" s="100"/>
      <c r="K29" s="70"/>
    </row>
    <row r="30" spans="1:11" x14ac:dyDescent="0.25">
      <c r="A30" s="78"/>
      <c r="B30" s="293" t="s">
        <v>76</v>
      </c>
      <c r="C30" s="294"/>
      <c r="D30" s="112">
        <v>17</v>
      </c>
      <c r="E30" s="102" t="s">
        <v>77</v>
      </c>
      <c r="F30" s="61"/>
      <c r="G30" s="293" t="s">
        <v>78</v>
      </c>
      <c r="H30" s="294"/>
      <c r="I30" s="112">
        <v>17.3</v>
      </c>
      <c r="J30" s="102" t="s">
        <v>77</v>
      </c>
      <c r="K30" s="70"/>
    </row>
    <row r="31" spans="1:11" x14ac:dyDescent="0.25">
      <c r="A31" s="78"/>
      <c r="B31" s="70"/>
      <c r="C31" s="70"/>
      <c r="D31" s="70"/>
      <c r="E31" s="105"/>
      <c r="F31" s="70"/>
      <c r="G31" s="70"/>
      <c r="H31" s="70"/>
      <c r="I31" s="70"/>
      <c r="J31" s="70"/>
      <c r="K31" s="70"/>
    </row>
    <row r="32" spans="1:11" ht="27" customHeight="1" x14ac:dyDescent="0.25">
      <c r="A32" s="78"/>
      <c r="B32" s="295" t="s">
        <v>79</v>
      </c>
      <c r="C32" s="295"/>
      <c r="D32" s="295"/>
      <c r="E32" s="295"/>
      <c r="F32" s="295" t="s">
        <v>80</v>
      </c>
      <c r="G32" s="106" t="s">
        <v>81</v>
      </c>
      <c r="H32" s="117" t="s">
        <v>82</v>
      </c>
      <c r="I32" s="295" t="s">
        <v>83</v>
      </c>
      <c r="J32" s="295"/>
      <c r="K32" s="70"/>
    </row>
    <row r="33" spans="1:11" ht="34.5" customHeight="1" x14ac:dyDescent="0.25">
      <c r="A33" s="78"/>
      <c r="B33" s="106" t="s">
        <v>84</v>
      </c>
      <c r="C33" s="106" t="s">
        <v>85</v>
      </c>
      <c r="D33" s="106" t="s">
        <v>86</v>
      </c>
      <c r="E33" s="106" t="s">
        <v>87</v>
      </c>
      <c r="F33" s="295"/>
      <c r="G33" s="107">
        <f>+H33-2</f>
        <v>6</v>
      </c>
      <c r="H33" s="108">
        <f>EVEN(F34)</f>
        <v>8</v>
      </c>
      <c r="I33" s="295"/>
      <c r="J33" s="295"/>
      <c r="K33" s="70"/>
    </row>
    <row r="34" spans="1:11" x14ac:dyDescent="0.25">
      <c r="A34" s="78"/>
      <c r="B34" s="109">
        <f>AVERAGE(D30,I30)</f>
        <v>17.149999999999999</v>
      </c>
      <c r="C34" s="109">
        <f>25.4*B34/13.61</f>
        <v>32.00661278471712</v>
      </c>
      <c r="D34" s="109">
        <f>+'5.Promedio diarios (T y P)'!H26</f>
        <v>491.5</v>
      </c>
      <c r="E34" s="111">
        <f>1-(C34/D34)</f>
        <v>0.93487972983780854</v>
      </c>
      <c r="F34" s="109">
        <f>+'5.Promedio diarios (T y P)'!E26</f>
        <v>6.8</v>
      </c>
      <c r="G34" s="113">
        <v>1.1100000000000001</v>
      </c>
      <c r="H34" s="114">
        <v>1.113</v>
      </c>
      <c r="I34" s="286">
        <f>-(H34-G34)/(H33-G33)*(H33-F34)+H34</f>
        <v>1.1112</v>
      </c>
      <c r="J34" s="286"/>
      <c r="K34" s="70"/>
    </row>
    <row r="35" spans="1:11" x14ac:dyDescent="0.25">
      <c r="A35" s="78"/>
      <c r="B35" s="78"/>
      <c r="C35" s="70"/>
      <c r="D35" s="70"/>
      <c r="E35" s="105"/>
      <c r="F35" s="70"/>
      <c r="G35" s="70"/>
      <c r="H35" s="70"/>
      <c r="I35" s="70"/>
      <c r="J35" s="70"/>
      <c r="K35" s="70"/>
    </row>
    <row r="36" spans="1:11" ht="17.399999999999999" x14ac:dyDescent="0.25">
      <c r="A36" s="78"/>
      <c r="B36" s="98" t="s">
        <v>89</v>
      </c>
      <c r="C36" s="290" t="s">
        <v>74</v>
      </c>
      <c r="D36" s="290"/>
      <c r="E36" s="291">
        <f>+'5.Promedio diarios (T y P)'!D29</f>
        <v>44027.618055555555</v>
      </c>
      <c r="F36" s="291"/>
      <c r="G36" s="290" t="s">
        <v>75</v>
      </c>
      <c r="H36" s="290"/>
      <c r="I36" s="291">
        <f>+'5.Promedio diarios (T y P)'!G29</f>
        <v>44028.576388888891</v>
      </c>
      <c r="J36" s="292"/>
      <c r="K36" s="99"/>
    </row>
    <row r="37" spans="1:11" ht="10.5" customHeight="1" x14ac:dyDescent="0.25">
      <c r="A37" s="78"/>
      <c r="B37" s="100"/>
      <c r="C37" s="100"/>
      <c r="D37" s="100"/>
      <c r="E37" s="100"/>
      <c r="F37" s="100"/>
      <c r="G37" s="100"/>
      <c r="H37" s="100"/>
      <c r="I37" s="100"/>
      <c r="J37" s="100"/>
      <c r="K37" s="99"/>
    </row>
    <row r="38" spans="1:11" x14ac:dyDescent="0.25">
      <c r="A38" s="78"/>
      <c r="B38" s="293" t="s">
        <v>76</v>
      </c>
      <c r="C38" s="294"/>
      <c r="D38" s="112">
        <v>17.3</v>
      </c>
      <c r="E38" s="102" t="s">
        <v>77</v>
      </c>
      <c r="F38" s="61"/>
      <c r="G38" s="293" t="s">
        <v>78</v>
      </c>
      <c r="H38" s="294"/>
      <c r="I38" s="112">
        <v>17.7</v>
      </c>
      <c r="J38" s="102" t="s">
        <v>77</v>
      </c>
      <c r="K38" s="70"/>
    </row>
    <row r="39" spans="1:11" x14ac:dyDescent="0.25">
      <c r="A39" s="78"/>
      <c r="B39" s="70"/>
      <c r="C39" s="70"/>
      <c r="D39" s="70"/>
      <c r="E39" s="105"/>
      <c r="F39" s="70"/>
      <c r="G39" s="70"/>
      <c r="H39" s="70"/>
      <c r="I39" s="70"/>
      <c r="J39" s="70"/>
      <c r="K39" s="70"/>
    </row>
    <row r="40" spans="1:11" ht="24" customHeight="1" x14ac:dyDescent="0.25">
      <c r="A40" s="78"/>
      <c r="B40" s="295" t="s">
        <v>79</v>
      </c>
      <c r="C40" s="295"/>
      <c r="D40" s="295"/>
      <c r="E40" s="295"/>
      <c r="F40" s="295" t="s">
        <v>80</v>
      </c>
      <c r="G40" s="106" t="s">
        <v>81</v>
      </c>
      <c r="H40" s="117" t="s">
        <v>82</v>
      </c>
      <c r="I40" s="295" t="s">
        <v>83</v>
      </c>
      <c r="J40" s="295"/>
      <c r="K40" s="70"/>
    </row>
    <row r="41" spans="1:11" ht="26.25" customHeight="1" x14ac:dyDescent="0.25">
      <c r="A41" s="78"/>
      <c r="B41" s="106" t="s">
        <v>84</v>
      </c>
      <c r="C41" s="106" t="s">
        <v>85</v>
      </c>
      <c r="D41" s="106" t="s">
        <v>86</v>
      </c>
      <c r="E41" s="106" t="s">
        <v>87</v>
      </c>
      <c r="F41" s="295"/>
      <c r="G41" s="107">
        <f>+H41-2</f>
        <v>8</v>
      </c>
      <c r="H41" s="108">
        <f>EVEN(F42)</f>
        <v>10</v>
      </c>
      <c r="I41" s="295"/>
      <c r="J41" s="295"/>
      <c r="K41" s="70"/>
    </row>
    <row r="42" spans="1:11" x14ac:dyDescent="0.25">
      <c r="A42" s="78"/>
      <c r="B42" s="109">
        <f>AVERAGE(D38,I38)</f>
        <v>17.5</v>
      </c>
      <c r="C42" s="109">
        <f>25.4*B42/13.61</f>
        <v>32.659808963997065</v>
      </c>
      <c r="D42" s="109">
        <f>+'5.Promedio diarios (T y P)'!H33</f>
        <v>491.3</v>
      </c>
      <c r="E42" s="111">
        <f>1-(C42/D42)</f>
        <v>0.93352369435376126</v>
      </c>
      <c r="F42" s="109">
        <f>+'5.Promedio diarios (T y P)'!E33</f>
        <v>8.8000000000000007</v>
      </c>
      <c r="G42" s="73">
        <v>1.1120000000000001</v>
      </c>
      <c r="H42" s="110">
        <v>1.115</v>
      </c>
      <c r="I42" s="286">
        <f>-(H42-G42)/(H41-G41)*(H41-F42)+H42</f>
        <v>1.1132</v>
      </c>
      <c r="J42" s="286"/>
      <c r="K42" s="70"/>
    </row>
    <row r="43" spans="1:11" x14ac:dyDescent="0.25">
      <c r="A43" s="78"/>
      <c r="B43" s="78"/>
      <c r="C43" s="70"/>
      <c r="D43" s="70"/>
      <c r="E43" s="105"/>
      <c r="F43" s="70"/>
      <c r="G43" s="70"/>
      <c r="H43" s="70"/>
      <c r="I43" s="70"/>
      <c r="J43" s="70"/>
      <c r="K43" s="70"/>
    </row>
    <row r="44" spans="1:11" ht="18.75" customHeight="1" x14ac:dyDescent="0.25">
      <c r="A44" s="78"/>
      <c r="B44" s="98" t="s">
        <v>90</v>
      </c>
      <c r="C44" s="290" t="s">
        <v>74</v>
      </c>
      <c r="D44" s="290"/>
      <c r="E44" s="291">
        <f>+'5.Promedio diarios (T y P)'!D36</f>
        <v>44028.579861111109</v>
      </c>
      <c r="F44" s="291"/>
      <c r="G44" s="290" t="s">
        <v>75</v>
      </c>
      <c r="H44" s="290"/>
      <c r="I44" s="291">
        <f>+'5.Promedio diarios (T y P)'!G36</f>
        <v>44029.538194444445</v>
      </c>
      <c r="J44" s="292"/>
      <c r="K44" s="70"/>
    </row>
    <row r="45" spans="1:11" ht="5.25" customHeight="1" x14ac:dyDescent="0.25">
      <c r="A45" s="78"/>
      <c r="B45" s="100"/>
      <c r="C45" s="100"/>
      <c r="D45" s="100"/>
      <c r="E45" s="100"/>
      <c r="F45" s="100"/>
      <c r="G45" s="100"/>
      <c r="H45" s="100"/>
      <c r="I45" s="100"/>
      <c r="J45" s="100"/>
      <c r="K45" s="70"/>
    </row>
    <row r="46" spans="1:11" x14ac:dyDescent="0.25">
      <c r="A46" s="78"/>
      <c r="B46" s="293" t="s">
        <v>76</v>
      </c>
      <c r="C46" s="294"/>
      <c r="D46" s="112">
        <v>17.3</v>
      </c>
      <c r="E46" s="102" t="s">
        <v>77</v>
      </c>
      <c r="F46" s="61"/>
      <c r="G46" s="293" t="s">
        <v>78</v>
      </c>
      <c r="H46" s="294"/>
      <c r="I46" s="112">
        <v>18</v>
      </c>
      <c r="J46" s="102" t="s">
        <v>77</v>
      </c>
      <c r="K46" s="70"/>
    </row>
    <row r="47" spans="1:11" x14ac:dyDescent="0.25">
      <c r="A47" s="78"/>
      <c r="B47" s="70"/>
      <c r="C47" s="70"/>
      <c r="D47" s="70"/>
      <c r="E47" s="105"/>
      <c r="F47" s="70"/>
      <c r="G47" s="70"/>
      <c r="H47" s="70"/>
      <c r="I47" s="70"/>
      <c r="J47" s="70"/>
      <c r="K47" s="70"/>
    </row>
    <row r="48" spans="1:11" ht="27" customHeight="1" x14ac:dyDescent="0.25">
      <c r="A48" s="78"/>
      <c r="B48" s="295" t="s">
        <v>79</v>
      </c>
      <c r="C48" s="295"/>
      <c r="D48" s="295"/>
      <c r="E48" s="295"/>
      <c r="F48" s="295" t="s">
        <v>80</v>
      </c>
      <c r="G48" s="106" t="s">
        <v>81</v>
      </c>
      <c r="H48" s="117" t="s">
        <v>82</v>
      </c>
      <c r="I48" s="295" t="s">
        <v>83</v>
      </c>
      <c r="J48" s="295"/>
      <c r="K48" s="70"/>
    </row>
    <row r="49" spans="1:11" ht="27.75" customHeight="1" x14ac:dyDescent="0.25">
      <c r="A49" s="78"/>
      <c r="B49" s="106" t="s">
        <v>84</v>
      </c>
      <c r="C49" s="106" t="s">
        <v>85</v>
      </c>
      <c r="D49" s="106" t="s">
        <v>86</v>
      </c>
      <c r="E49" s="106" t="s">
        <v>87</v>
      </c>
      <c r="F49" s="295"/>
      <c r="G49" s="107">
        <f>+H49-2</f>
        <v>8</v>
      </c>
      <c r="H49" s="108">
        <f>EVEN(F50)</f>
        <v>10</v>
      </c>
      <c r="I49" s="295"/>
      <c r="J49" s="295"/>
      <c r="K49" s="70"/>
    </row>
    <row r="50" spans="1:11" x14ac:dyDescent="0.25">
      <c r="A50" s="78"/>
      <c r="B50" s="109">
        <f>AVERAGE(D46,I46)</f>
        <v>17.649999999999999</v>
      </c>
      <c r="C50" s="109">
        <f>25.4*B50/13.61</f>
        <v>32.93975018368846</v>
      </c>
      <c r="D50" s="109">
        <f>+'5.Promedio diarios (T y P)'!H40</f>
        <v>491.1</v>
      </c>
      <c r="E50" s="111">
        <f>1-(C50/D50)</f>
        <v>0.932926592987806</v>
      </c>
      <c r="F50" s="109">
        <f>+'5.Promedio diarios (T y P)'!E40</f>
        <v>9.4</v>
      </c>
      <c r="G50" s="113">
        <v>1.111</v>
      </c>
      <c r="H50" s="114">
        <v>1.1140000000000001</v>
      </c>
      <c r="I50" s="286">
        <f>-(H50-G50)/(H49-G49)*(H49-F50)+H50</f>
        <v>1.1131</v>
      </c>
      <c r="J50" s="286"/>
      <c r="K50" s="70"/>
    </row>
    <row r="51" spans="1:11" x14ac:dyDescent="0.25">
      <c r="A51" s="78"/>
      <c r="B51" s="78"/>
      <c r="C51" s="70"/>
      <c r="D51" s="70"/>
      <c r="E51" s="105"/>
      <c r="F51" s="70"/>
      <c r="G51" s="70"/>
      <c r="H51" s="70"/>
      <c r="I51" s="70"/>
      <c r="J51" s="70"/>
      <c r="K51" s="70"/>
    </row>
    <row r="52" spans="1:11" ht="18.75" customHeight="1" x14ac:dyDescent="0.25">
      <c r="A52" s="78"/>
      <c r="B52" s="98" t="s">
        <v>91</v>
      </c>
      <c r="C52" s="290" t="s">
        <v>74</v>
      </c>
      <c r="D52" s="290"/>
      <c r="E52" s="291">
        <f>+'5.Promedio diarios (T y P)'!D43</f>
        <v>44029.541666666664</v>
      </c>
      <c r="F52" s="291"/>
      <c r="G52" s="290" t="s">
        <v>75</v>
      </c>
      <c r="H52" s="290"/>
      <c r="I52" s="291">
        <f>+'5.Promedio diarios (T y P)'!G43</f>
        <v>44030.5</v>
      </c>
      <c r="J52" s="292"/>
      <c r="K52" s="70"/>
    </row>
    <row r="53" spans="1:11" ht="6" customHeight="1" x14ac:dyDescent="0.25">
      <c r="A53" s="78"/>
      <c r="B53" s="100"/>
      <c r="C53" s="100"/>
      <c r="D53" s="100"/>
      <c r="E53" s="100"/>
      <c r="F53" s="100"/>
      <c r="G53" s="100"/>
      <c r="H53" s="100"/>
      <c r="I53" s="100"/>
      <c r="J53" s="100"/>
      <c r="K53" s="70"/>
    </row>
    <row r="54" spans="1:11" x14ac:dyDescent="0.25">
      <c r="A54" s="78"/>
      <c r="B54" s="293" t="s">
        <v>76</v>
      </c>
      <c r="C54" s="294"/>
      <c r="D54" s="101">
        <v>17.7</v>
      </c>
      <c r="E54" s="102" t="s">
        <v>77</v>
      </c>
      <c r="F54" s="61"/>
      <c r="G54" s="293" t="s">
        <v>78</v>
      </c>
      <c r="H54" s="294"/>
      <c r="I54" s="112">
        <v>17.899999999999999</v>
      </c>
      <c r="J54" s="102" t="s">
        <v>77</v>
      </c>
      <c r="K54" s="70"/>
    </row>
    <row r="55" spans="1:11" x14ac:dyDescent="0.25">
      <c r="A55" s="78"/>
      <c r="B55" s="70"/>
      <c r="C55" s="70"/>
      <c r="D55" s="70"/>
      <c r="E55" s="105"/>
      <c r="F55" s="70"/>
      <c r="G55" s="70"/>
      <c r="H55" s="70"/>
      <c r="I55" s="70"/>
      <c r="J55" s="70"/>
      <c r="K55" s="70"/>
    </row>
    <row r="56" spans="1:11" ht="26.25" customHeight="1" x14ac:dyDescent="0.25">
      <c r="A56" s="78"/>
      <c r="B56" s="295" t="s">
        <v>79</v>
      </c>
      <c r="C56" s="295"/>
      <c r="D56" s="295"/>
      <c r="E56" s="295"/>
      <c r="F56" s="295" t="s">
        <v>80</v>
      </c>
      <c r="G56" s="106" t="s">
        <v>81</v>
      </c>
      <c r="H56" s="117" t="s">
        <v>82</v>
      </c>
      <c r="I56" s="295" t="s">
        <v>83</v>
      </c>
      <c r="J56" s="295"/>
      <c r="K56" s="70"/>
    </row>
    <row r="57" spans="1:11" ht="27.75" customHeight="1" x14ac:dyDescent="0.25">
      <c r="A57" s="78"/>
      <c r="B57" s="106" t="s">
        <v>84</v>
      </c>
      <c r="C57" s="106" t="s">
        <v>85</v>
      </c>
      <c r="D57" s="106" t="s">
        <v>86</v>
      </c>
      <c r="E57" s="106" t="s">
        <v>87</v>
      </c>
      <c r="F57" s="295"/>
      <c r="G57" s="107">
        <f>+H57-2</f>
        <v>6</v>
      </c>
      <c r="H57" s="108">
        <f>EVEN(F58)</f>
        <v>8</v>
      </c>
      <c r="I57" s="295"/>
      <c r="J57" s="295"/>
      <c r="K57" s="70"/>
    </row>
    <row r="58" spans="1:11" x14ac:dyDescent="0.25">
      <c r="A58" s="78"/>
      <c r="B58" s="109">
        <f>AVERAGE(D54,I54)</f>
        <v>17.799999999999997</v>
      </c>
      <c r="C58" s="109">
        <f>25.4*B58/13.61</f>
        <v>33.219691403379862</v>
      </c>
      <c r="D58" s="109">
        <f>+'5.Promedio diarios (T y P)'!H47</f>
        <v>491.2</v>
      </c>
      <c r="E58" s="111">
        <f>1-(C58/D58)</f>
        <v>0.932370335090839</v>
      </c>
      <c r="F58" s="109">
        <f>+'5.Promedio diarios (T y P)'!E47</f>
        <v>7.2</v>
      </c>
      <c r="G58" s="113">
        <v>1.1060000000000001</v>
      </c>
      <c r="H58" s="114">
        <v>1.109</v>
      </c>
      <c r="I58" s="286">
        <f>-(H58-G58)/(H57-G57)*(H57-F58)+H58</f>
        <v>1.1078000000000001</v>
      </c>
      <c r="J58" s="286"/>
      <c r="K58" s="70"/>
    </row>
    <row r="59" spans="1:11" x14ac:dyDescent="0.25">
      <c r="A59" s="78"/>
      <c r="B59" s="78"/>
      <c r="C59" s="70"/>
      <c r="D59" s="70"/>
      <c r="E59" s="105"/>
      <c r="F59" s="70"/>
      <c r="G59" s="70"/>
      <c r="H59" s="70"/>
      <c r="I59" s="70"/>
      <c r="J59" s="70"/>
      <c r="K59" s="70"/>
    </row>
    <row r="60" spans="1:11" x14ac:dyDescent="0.25">
      <c r="A60" s="78"/>
      <c r="B60" s="78"/>
      <c r="C60" s="70"/>
      <c r="D60" s="70"/>
      <c r="E60" s="105"/>
      <c r="F60" s="70"/>
      <c r="G60" s="70"/>
      <c r="H60" s="70"/>
      <c r="I60" s="70"/>
      <c r="J60" s="70"/>
      <c r="K60" s="70"/>
    </row>
    <row r="61" spans="1:11" x14ac:dyDescent="0.25">
      <c r="A61" s="78"/>
      <c r="B61" s="273" t="s">
        <v>63</v>
      </c>
      <c r="C61" s="273"/>
      <c r="D61" s="273"/>
      <c r="E61" s="273"/>
      <c r="F61" s="273"/>
      <c r="G61" s="273"/>
      <c r="H61" s="273"/>
      <c r="I61" s="273"/>
      <c r="J61" s="273"/>
      <c r="K61" s="70"/>
    </row>
    <row r="62" spans="1:11" ht="35.25" customHeight="1" x14ac:dyDescent="0.25">
      <c r="A62" s="78"/>
      <c r="B62" s="274" t="s">
        <v>92</v>
      </c>
      <c r="C62" s="274"/>
      <c r="D62" s="274"/>
      <c r="E62" s="274"/>
      <c r="F62" s="274"/>
      <c r="G62" s="274"/>
      <c r="H62" s="274"/>
      <c r="I62" s="274"/>
      <c r="J62" s="274"/>
      <c r="K62" s="70"/>
    </row>
  </sheetData>
  <mergeCells count="67">
    <mergeCell ref="B61:J61"/>
    <mergeCell ref="B62:J62"/>
    <mergeCell ref="B54:C54"/>
    <mergeCell ref="G54:H54"/>
    <mergeCell ref="B56:E56"/>
    <mergeCell ref="F56:F57"/>
    <mergeCell ref="I56:J57"/>
    <mergeCell ref="I58:J58"/>
    <mergeCell ref="B48:E48"/>
    <mergeCell ref="F48:F49"/>
    <mergeCell ref="I48:J49"/>
    <mergeCell ref="I50:J50"/>
    <mergeCell ref="C52:D52"/>
    <mergeCell ref="E52:F52"/>
    <mergeCell ref="G52:H52"/>
    <mergeCell ref="I52:J52"/>
    <mergeCell ref="C44:D44"/>
    <mergeCell ref="E44:F44"/>
    <mergeCell ref="G44:H44"/>
    <mergeCell ref="I44:J44"/>
    <mergeCell ref="B46:C46"/>
    <mergeCell ref="G46:H46"/>
    <mergeCell ref="I42:J42"/>
    <mergeCell ref="B32:E32"/>
    <mergeCell ref="F32:F33"/>
    <mergeCell ref="I32:J33"/>
    <mergeCell ref="I34:J34"/>
    <mergeCell ref="C36:D36"/>
    <mergeCell ref="E36:F36"/>
    <mergeCell ref="G36:H36"/>
    <mergeCell ref="I36:J36"/>
    <mergeCell ref="B38:C38"/>
    <mergeCell ref="G38:H38"/>
    <mergeCell ref="B40:E40"/>
    <mergeCell ref="F40:F41"/>
    <mergeCell ref="I40:J41"/>
    <mergeCell ref="C28:D28"/>
    <mergeCell ref="E28:F28"/>
    <mergeCell ref="G28:H28"/>
    <mergeCell ref="I28:J28"/>
    <mergeCell ref="B30:C30"/>
    <mergeCell ref="G30:H30"/>
    <mergeCell ref="I26:J26"/>
    <mergeCell ref="B17:J17"/>
    <mergeCell ref="B19:J19"/>
    <mergeCell ref="C20:D20"/>
    <mergeCell ref="E20:F20"/>
    <mergeCell ref="G20:H20"/>
    <mergeCell ref="I20:J20"/>
    <mergeCell ref="B22:C22"/>
    <mergeCell ref="G22:H22"/>
    <mergeCell ref="B24:E24"/>
    <mergeCell ref="F24:F25"/>
    <mergeCell ref="I24:J25"/>
    <mergeCell ref="B13:C15"/>
    <mergeCell ref="D13:E13"/>
    <mergeCell ref="F13:J13"/>
    <mergeCell ref="D14:E14"/>
    <mergeCell ref="F14:J14"/>
    <mergeCell ref="D15:E15"/>
    <mergeCell ref="F15:J15"/>
    <mergeCell ref="B11:J11"/>
    <mergeCell ref="B2:C5"/>
    <mergeCell ref="D2:J5"/>
    <mergeCell ref="B7:C7"/>
    <mergeCell ref="D7:J7"/>
    <mergeCell ref="B9:C9"/>
  </mergeCells>
  <printOptions horizontalCentered="1"/>
  <pageMargins left="0.78740157480314965" right="0.70866141732283472" top="0.78740157480314965" bottom="0.78740157480314965" header="0.31496062992125984" footer="0.31496062992125984"/>
  <pageSetup paperSize="9" scale="5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B775-2F23-4765-B0E2-722ACF4230F8}">
  <dimension ref="A1:Q45"/>
  <sheetViews>
    <sheetView showGridLines="0" zoomScaleNormal="100" zoomScaleSheetLayoutView="100" zoomScalePageLayoutView="70" workbookViewId="0">
      <selection activeCell="C6" sqref="C6:F6"/>
    </sheetView>
  </sheetViews>
  <sheetFormatPr baseColWidth="10" defaultColWidth="11.44140625" defaultRowHeight="13.2" x14ac:dyDescent="0.25"/>
  <cols>
    <col min="1" max="1" width="3.33203125" style="71" customWidth="1"/>
    <col min="2" max="2" width="4.33203125" style="71" customWidth="1"/>
    <col min="3" max="3" width="11.6640625" style="71" customWidth="1"/>
    <col min="4" max="4" width="13.44140625" style="71" bestFit="1" customWidth="1"/>
    <col min="5" max="5" width="18.21875" style="71" customWidth="1"/>
    <col min="6" max="6" width="13.44140625" style="71" customWidth="1"/>
    <col min="7" max="7" width="12.44140625" style="71" customWidth="1"/>
    <col min="8" max="8" width="12.44140625" style="86" customWidth="1"/>
    <col min="9" max="10" width="9.5546875" style="86" customWidth="1"/>
    <col min="11" max="11" width="9" style="86" customWidth="1"/>
    <col min="12" max="12" width="11.6640625" style="86" customWidth="1"/>
    <col min="13" max="13" width="11.6640625" style="71" customWidth="1"/>
    <col min="14" max="14" width="15.6640625" style="71" bestFit="1" customWidth="1"/>
    <col min="15" max="15" width="14" style="71" customWidth="1"/>
    <col min="16" max="16" width="3.109375" style="71" customWidth="1"/>
    <col min="17" max="17" width="11.44140625" style="146"/>
    <col min="18" max="16384" width="11.44140625" style="71"/>
  </cols>
  <sheetData>
    <row r="1" spans="1:17" s="1" customFormat="1" x14ac:dyDescent="0.25">
      <c r="A1" s="56"/>
      <c r="B1" s="56"/>
      <c r="C1" s="56"/>
      <c r="D1" s="56"/>
      <c r="E1" s="56"/>
      <c r="F1" s="57"/>
      <c r="G1" s="56"/>
      <c r="H1" s="58"/>
      <c r="I1" s="58"/>
      <c r="J1" s="58"/>
      <c r="K1" s="58"/>
      <c r="L1" s="58"/>
      <c r="M1" s="56"/>
      <c r="N1" s="56"/>
      <c r="O1" s="56"/>
      <c r="P1" s="59"/>
      <c r="Q1" s="143"/>
    </row>
    <row r="2" spans="1:17" s="1" customFormat="1" ht="12.75" customHeight="1" x14ac:dyDescent="0.25">
      <c r="A2" s="56"/>
      <c r="B2" s="300"/>
      <c r="C2" s="300"/>
      <c r="D2" s="300"/>
      <c r="E2" s="301" t="s">
        <v>225</v>
      </c>
      <c r="F2" s="301"/>
      <c r="G2" s="301"/>
      <c r="H2" s="301"/>
      <c r="I2" s="301"/>
      <c r="J2" s="301"/>
      <c r="K2" s="301"/>
      <c r="L2" s="301"/>
      <c r="M2" s="301"/>
      <c r="N2" s="301"/>
      <c r="O2" s="301"/>
      <c r="P2" s="59"/>
      <c r="Q2" s="143"/>
    </row>
    <row r="3" spans="1:17" s="1" customFormat="1" ht="12.75" customHeight="1" x14ac:dyDescent="0.25">
      <c r="A3" s="56"/>
      <c r="B3" s="300"/>
      <c r="C3" s="300"/>
      <c r="D3" s="300"/>
      <c r="E3" s="301"/>
      <c r="F3" s="301"/>
      <c r="G3" s="301"/>
      <c r="H3" s="301"/>
      <c r="I3" s="301"/>
      <c r="J3" s="301"/>
      <c r="K3" s="301"/>
      <c r="L3" s="301"/>
      <c r="M3" s="301"/>
      <c r="N3" s="301"/>
      <c r="O3" s="301"/>
      <c r="P3" s="59"/>
      <c r="Q3" s="143"/>
    </row>
    <row r="4" spans="1:17" s="1" customFormat="1" ht="12.75" customHeight="1" x14ac:dyDescent="0.25">
      <c r="A4" s="56"/>
      <c r="B4" s="300"/>
      <c r="C4" s="300"/>
      <c r="D4" s="300"/>
      <c r="E4" s="301"/>
      <c r="F4" s="301"/>
      <c r="G4" s="301"/>
      <c r="H4" s="301"/>
      <c r="I4" s="301"/>
      <c r="J4" s="301"/>
      <c r="K4" s="301"/>
      <c r="L4" s="301"/>
      <c r="M4" s="301"/>
      <c r="N4" s="301"/>
      <c r="O4" s="301"/>
      <c r="P4" s="59"/>
      <c r="Q4" s="143"/>
    </row>
    <row r="5" spans="1:17" s="1" customFormat="1" ht="13.5" customHeight="1" x14ac:dyDescent="0.25">
      <c r="A5" s="56"/>
      <c r="B5" s="300"/>
      <c r="C5" s="300"/>
      <c r="D5" s="300"/>
      <c r="E5" s="301"/>
      <c r="F5" s="301"/>
      <c r="G5" s="301"/>
      <c r="H5" s="301"/>
      <c r="I5" s="301"/>
      <c r="J5" s="301"/>
      <c r="K5" s="301"/>
      <c r="L5" s="301"/>
      <c r="M5" s="301"/>
      <c r="N5" s="301"/>
      <c r="O5" s="301"/>
      <c r="P5" s="59"/>
      <c r="Q5" s="143"/>
    </row>
    <row r="6" spans="1:17" s="1" customFormat="1" x14ac:dyDescent="0.25">
      <c r="A6" s="56"/>
      <c r="B6" s="56"/>
      <c r="C6" s="56"/>
      <c r="D6" s="56"/>
      <c r="E6" s="56"/>
      <c r="F6" s="57"/>
      <c r="G6" s="56"/>
      <c r="H6" s="58"/>
      <c r="I6" s="58"/>
      <c r="J6" s="58"/>
      <c r="K6" s="58"/>
      <c r="L6" s="58"/>
      <c r="M6" s="56"/>
      <c r="N6" s="56"/>
      <c r="O6" s="56"/>
      <c r="P6" s="59"/>
      <c r="Q6" s="143"/>
    </row>
    <row r="7" spans="1:17" s="62" customFormat="1" ht="10.199999999999999" customHeight="1" x14ac:dyDescent="0.2">
      <c r="A7" s="60"/>
      <c r="B7" s="269" t="s">
        <v>35</v>
      </c>
      <c r="C7" s="269"/>
      <c r="D7" s="269"/>
      <c r="E7" s="299" t="s">
        <v>49</v>
      </c>
      <c r="F7" s="299"/>
      <c r="G7" s="299"/>
      <c r="H7" s="299"/>
      <c r="I7" s="299"/>
      <c r="J7" s="299"/>
      <c r="K7" s="299"/>
      <c r="L7" s="299"/>
      <c r="M7" s="299"/>
      <c r="N7" s="299"/>
      <c r="O7" s="299"/>
      <c r="P7" s="61"/>
      <c r="Q7" s="144"/>
    </row>
    <row r="8" spans="1:17" s="62" customFormat="1" ht="10.199999999999999" x14ac:dyDescent="0.2">
      <c r="A8" s="61"/>
      <c r="B8" s="219"/>
      <c r="C8" s="219"/>
      <c r="D8" s="219"/>
      <c r="E8" s="220"/>
      <c r="F8" s="220"/>
      <c r="G8" s="220"/>
      <c r="H8" s="221"/>
      <c r="I8" s="221"/>
      <c r="J8" s="221"/>
      <c r="K8" s="222"/>
      <c r="L8" s="222"/>
      <c r="M8" s="223"/>
      <c r="N8" s="223"/>
      <c r="O8" s="223"/>
      <c r="P8" s="61"/>
      <c r="Q8" s="144"/>
    </row>
    <row r="9" spans="1:17" s="62" customFormat="1" ht="10.199999999999999" x14ac:dyDescent="0.2">
      <c r="A9" s="60"/>
      <c r="B9" s="7" t="s">
        <v>51</v>
      </c>
      <c r="C9" s="7"/>
      <c r="D9" s="7"/>
      <c r="E9" s="302" t="str">
        <f>'[2]1.1 Datos meteorológicos'!C8</f>
        <v>CA-CC-01</v>
      </c>
      <c r="F9" s="302"/>
      <c r="G9" s="224"/>
      <c r="H9" s="225"/>
      <c r="I9" s="23" t="s">
        <v>47</v>
      </c>
      <c r="J9" s="7"/>
      <c r="K9" s="12" t="s">
        <v>65</v>
      </c>
      <c r="L9" s="3"/>
      <c r="M9" s="3"/>
      <c r="N9" s="303"/>
      <c r="O9" s="302"/>
      <c r="Q9" s="145"/>
    </row>
    <row r="10" spans="1:17" x14ac:dyDescent="0.25">
      <c r="A10" s="66"/>
      <c r="B10" s="66"/>
      <c r="C10" s="66"/>
      <c r="D10" s="66"/>
      <c r="E10" s="66"/>
      <c r="F10" s="66"/>
      <c r="G10" s="67"/>
      <c r="H10" s="68"/>
      <c r="I10" s="69"/>
      <c r="J10" s="69"/>
      <c r="K10" s="69"/>
      <c r="L10" s="69"/>
      <c r="M10" s="66"/>
      <c r="N10" s="66"/>
      <c r="O10" s="66"/>
      <c r="P10" s="70"/>
    </row>
    <row r="11" spans="1:17" ht="55.5" customHeight="1" x14ac:dyDescent="0.25">
      <c r="A11" s="70"/>
      <c r="B11" s="87" t="s">
        <v>52</v>
      </c>
      <c r="C11" s="87" t="s">
        <v>53</v>
      </c>
      <c r="D11" s="87" t="s">
        <v>54</v>
      </c>
      <c r="E11" s="87" t="s">
        <v>55</v>
      </c>
      <c r="F11" s="87" t="s">
        <v>56</v>
      </c>
      <c r="G11" s="87" t="s">
        <v>57</v>
      </c>
      <c r="H11" s="87" t="s">
        <v>58</v>
      </c>
      <c r="I11" s="87" t="s">
        <v>59</v>
      </c>
      <c r="J11" s="87" t="s">
        <v>64</v>
      </c>
      <c r="K11" s="87" t="s">
        <v>226</v>
      </c>
      <c r="L11" s="87" t="s">
        <v>227</v>
      </c>
      <c r="M11" s="87" t="s">
        <v>60</v>
      </c>
      <c r="N11" s="87" t="s">
        <v>61</v>
      </c>
      <c r="O11" s="87" t="s">
        <v>62</v>
      </c>
      <c r="P11" s="70"/>
    </row>
    <row r="12" spans="1:17" x14ac:dyDescent="0.25">
      <c r="A12" s="70"/>
      <c r="B12" s="89">
        <v>1</v>
      </c>
      <c r="C12" s="304" t="s">
        <v>222</v>
      </c>
      <c r="D12" s="73">
        <v>431040</v>
      </c>
      <c r="E12" s="74">
        <v>44025.694444444445</v>
      </c>
      <c r="F12" s="74">
        <v>44026.652777777781</v>
      </c>
      <c r="G12" s="89">
        <v>1380.0000000034925</v>
      </c>
      <c r="H12" s="72">
        <v>7.3</v>
      </c>
      <c r="I12" s="72">
        <v>491.7</v>
      </c>
      <c r="J12" s="76">
        <v>0.93471643985232</v>
      </c>
      <c r="K12" s="76">
        <v>1.11195</v>
      </c>
      <c r="L12" s="72">
        <v>1534.4910000038835</v>
      </c>
      <c r="M12" s="72">
        <f>(K12*(I12/760)*(283.15/(H12+273.15))*G12)</f>
        <v>1002.3331252139216</v>
      </c>
      <c r="N12" s="77">
        <v>7100</v>
      </c>
      <c r="O12" s="90">
        <f t="shared" ref="O12:O16" si="0">IF(N12="","",N12/L12)</f>
        <v>4.6269414418084116</v>
      </c>
      <c r="P12" s="70"/>
    </row>
    <row r="13" spans="1:17" x14ac:dyDescent="0.25">
      <c r="A13" s="70"/>
      <c r="B13" s="89">
        <v>2</v>
      </c>
      <c r="C13" s="304"/>
      <c r="D13" s="73">
        <v>431039</v>
      </c>
      <c r="E13" s="74">
        <v>44026.65625</v>
      </c>
      <c r="F13" s="74">
        <v>44027.614583333336</v>
      </c>
      <c r="G13" s="89">
        <v>1380.0000000034925</v>
      </c>
      <c r="H13" s="72">
        <v>6.8</v>
      </c>
      <c r="I13" s="75">
        <v>491.5</v>
      </c>
      <c r="J13" s="88">
        <v>0.93487972983780854</v>
      </c>
      <c r="K13" s="76">
        <v>1.1112</v>
      </c>
      <c r="L13" s="72">
        <v>1533.4560000038807</v>
      </c>
      <c r="M13" s="72">
        <f t="shared" ref="M13:M16" si="1">(K13*(I13/760)*(283.15/(H13+273.15))*G13)</f>
        <v>1003.0378997947947</v>
      </c>
      <c r="N13" s="77">
        <v>11700</v>
      </c>
      <c r="O13" s="90">
        <f t="shared" si="0"/>
        <v>7.6298243966376544</v>
      </c>
      <c r="P13" s="70"/>
    </row>
    <row r="14" spans="1:17" x14ac:dyDescent="0.25">
      <c r="A14" s="70"/>
      <c r="B14" s="89">
        <v>3</v>
      </c>
      <c r="C14" s="304"/>
      <c r="D14" s="73">
        <v>431038</v>
      </c>
      <c r="E14" s="74">
        <v>44027.618055555555</v>
      </c>
      <c r="F14" s="74">
        <v>44028.576388888891</v>
      </c>
      <c r="G14" s="89">
        <v>1380.0000000034925</v>
      </c>
      <c r="H14" s="72">
        <v>8.8000000000000007</v>
      </c>
      <c r="I14" s="75">
        <v>491.3</v>
      </c>
      <c r="J14" s="88">
        <v>0.93352369435376126</v>
      </c>
      <c r="K14" s="76">
        <v>1.1132</v>
      </c>
      <c r="L14" s="72">
        <v>1536.2160000038878</v>
      </c>
      <c r="M14" s="72">
        <f t="shared" si="1"/>
        <v>997.30942414696904</v>
      </c>
      <c r="N14" s="77">
        <v>12700</v>
      </c>
      <c r="O14" s="90">
        <f t="shared" si="0"/>
        <v>8.2670666104036545</v>
      </c>
      <c r="P14" s="70"/>
    </row>
    <row r="15" spans="1:17" x14ac:dyDescent="0.25">
      <c r="A15" s="70"/>
      <c r="B15" s="89">
        <v>4</v>
      </c>
      <c r="C15" s="304"/>
      <c r="D15" s="73">
        <v>431037</v>
      </c>
      <c r="E15" s="74">
        <v>44028.579861111109</v>
      </c>
      <c r="F15" s="74">
        <v>44029.538194444445</v>
      </c>
      <c r="G15" s="89">
        <v>1380.0000000034925</v>
      </c>
      <c r="H15" s="72">
        <v>9.4</v>
      </c>
      <c r="I15" s="75">
        <v>491.1</v>
      </c>
      <c r="J15" s="88">
        <v>0.932926592987806</v>
      </c>
      <c r="K15" s="76">
        <v>1.1131</v>
      </c>
      <c r="L15" s="72">
        <v>1536.0780000038874</v>
      </c>
      <c r="M15" s="72">
        <f t="shared" si="1"/>
        <v>994.69713105184258</v>
      </c>
      <c r="N15" s="77">
        <v>10800</v>
      </c>
      <c r="O15" s="90">
        <f t="shared" si="0"/>
        <v>7.0308929624489567</v>
      </c>
      <c r="P15" s="70"/>
    </row>
    <row r="16" spans="1:17" x14ac:dyDescent="0.25">
      <c r="A16" s="70"/>
      <c r="B16" s="89">
        <v>5</v>
      </c>
      <c r="C16" s="304"/>
      <c r="D16" s="73">
        <v>431035</v>
      </c>
      <c r="E16" s="74">
        <v>44029.541666666664</v>
      </c>
      <c r="F16" s="74">
        <v>44030.5</v>
      </c>
      <c r="G16" s="89">
        <v>1380.0000000034925</v>
      </c>
      <c r="H16" s="72">
        <v>7.2</v>
      </c>
      <c r="I16" s="75">
        <v>491.2</v>
      </c>
      <c r="J16" s="88">
        <v>0.932370335090839</v>
      </c>
      <c r="K16" s="76">
        <v>1.1078000000000001</v>
      </c>
      <c r="L16" s="72">
        <v>1528.7640000038691</v>
      </c>
      <c r="M16" s="72">
        <f t="shared" si="1"/>
        <v>997.9326193125986</v>
      </c>
      <c r="N16" s="77">
        <v>9400</v>
      </c>
      <c r="O16" s="90">
        <f t="shared" si="0"/>
        <v>6.1487580816765766</v>
      </c>
      <c r="P16" s="70"/>
    </row>
    <row r="17" spans="1:16" ht="13.8" thickBot="1" x14ac:dyDescent="0.3">
      <c r="A17" s="66"/>
      <c r="B17" s="66"/>
      <c r="C17" s="66"/>
      <c r="D17" s="70"/>
      <c r="E17" s="66"/>
      <c r="F17" s="66"/>
      <c r="G17" s="66"/>
      <c r="H17" s="69"/>
      <c r="I17" s="69"/>
      <c r="J17" s="69"/>
      <c r="K17" s="69"/>
      <c r="L17" s="69"/>
      <c r="M17" s="66"/>
      <c r="N17" s="66"/>
      <c r="O17" s="66"/>
      <c r="P17" s="70"/>
    </row>
    <row r="18" spans="1:16" x14ac:dyDescent="0.25">
      <c r="A18" s="78"/>
      <c r="B18" s="79" t="s">
        <v>63</v>
      </c>
      <c r="C18" s="80"/>
      <c r="D18" s="80"/>
      <c r="E18" s="80"/>
      <c r="F18" s="80"/>
      <c r="G18" s="80"/>
      <c r="H18" s="81"/>
      <c r="I18" s="81"/>
      <c r="J18" s="81"/>
      <c r="K18" s="81"/>
      <c r="L18" s="81"/>
      <c r="M18" s="80"/>
      <c r="N18" s="80"/>
      <c r="O18" s="82"/>
      <c r="P18" s="70"/>
    </row>
    <row r="19" spans="1:16" ht="67.5" customHeight="1" thickBot="1" x14ac:dyDescent="0.3">
      <c r="A19" s="78"/>
      <c r="B19" s="296" t="s">
        <v>66</v>
      </c>
      <c r="C19" s="297"/>
      <c r="D19" s="297"/>
      <c r="E19" s="297"/>
      <c r="F19" s="297"/>
      <c r="G19" s="297"/>
      <c r="H19" s="297"/>
      <c r="I19" s="297"/>
      <c r="J19" s="297"/>
      <c r="K19" s="297"/>
      <c r="L19" s="297"/>
      <c r="M19" s="297"/>
      <c r="N19" s="297"/>
      <c r="O19" s="298"/>
      <c r="P19" s="70"/>
    </row>
    <row r="20" spans="1:16" ht="11.25" customHeight="1" x14ac:dyDescent="0.25">
      <c r="A20" s="78"/>
      <c r="B20" s="83"/>
      <c r="C20" s="83"/>
      <c r="D20" s="83"/>
      <c r="E20" s="83"/>
      <c r="F20" s="83"/>
      <c r="G20" s="83"/>
      <c r="H20" s="83"/>
      <c r="I20" s="83"/>
      <c r="J20" s="83"/>
      <c r="K20" s="83"/>
      <c r="L20" s="83"/>
      <c r="M20" s="83"/>
      <c r="N20" s="83"/>
      <c r="O20" s="83"/>
      <c r="P20" s="70"/>
    </row>
    <row r="21" spans="1:16" x14ac:dyDescent="0.25">
      <c r="A21" s="84"/>
      <c r="B21" s="84"/>
      <c r="C21" s="84"/>
      <c r="D21" s="84"/>
      <c r="E21" s="84"/>
      <c r="F21" s="84"/>
      <c r="G21" s="84"/>
      <c r="H21" s="85"/>
      <c r="I21" s="85"/>
      <c r="J21" s="85"/>
      <c r="K21" s="85"/>
      <c r="L21" s="85"/>
      <c r="M21" s="84"/>
      <c r="N21" s="84"/>
      <c r="O21" s="84"/>
    </row>
    <row r="22" spans="1:16" x14ac:dyDescent="0.25">
      <c r="A22" s="84"/>
      <c r="B22" s="84"/>
      <c r="C22" s="84"/>
      <c r="D22" s="84"/>
      <c r="E22" s="84"/>
      <c r="F22" s="84"/>
      <c r="G22" s="84"/>
      <c r="H22" s="85"/>
      <c r="I22" s="85"/>
      <c r="J22" s="85"/>
      <c r="K22" s="85"/>
      <c r="L22" s="85"/>
      <c r="M22" s="84"/>
      <c r="N22" s="84"/>
      <c r="O22" s="84"/>
    </row>
    <row r="23" spans="1:16" x14ac:dyDescent="0.25">
      <c r="A23" s="84"/>
      <c r="B23" s="84"/>
      <c r="C23" s="84"/>
      <c r="D23" s="84"/>
      <c r="E23" s="84"/>
      <c r="F23" s="84"/>
      <c r="G23" s="84"/>
      <c r="H23" s="85"/>
      <c r="I23" s="85"/>
      <c r="J23" s="85"/>
      <c r="K23" s="85"/>
      <c r="L23" s="85"/>
      <c r="M23" s="84"/>
      <c r="N23" s="84"/>
      <c r="O23" s="84"/>
    </row>
    <row r="24" spans="1:16" x14ac:dyDescent="0.25">
      <c r="A24" s="84"/>
      <c r="B24" s="84"/>
      <c r="C24" s="84"/>
      <c r="D24" s="84"/>
      <c r="E24" s="84"/>
      <c r="F24" s="84"/>
      <c r="G24" s="84"/>
      <c r="H24" s="85"/>
      <c r="I24" s="85"/>
      <c r="J24" s="85"/>
      <c r="K24" s="85"/>
      <c r="L24" s="85"/>
      <c r="M24" s="84"/>
      <c r="N24" s="84"/>
      <c r="O24" s="84"/>
    </row>
    <row r="25" spans="1:16" x14ac:dyDescent="0.25">
      <c r="A25" s="84"/>
      <c r="B25" s="84"/>
      <c r="C25" s="84"/>
      <c r="D25" s="84"/>
      <c r="E25" s="84"/>
      <c r="F25" s="84"/>
      <c r="G25" s="84"/>
      <c r="H25" s="85"/>
      <c r="I25" s="85"/>
      <c r="J25" s="85"/>
      <c r="K25" s="85"/>
      <c r="L25" s="85"/>
      <c r="M25" s="84"/>
      <c r="N25" s="84"/>
      <c r="O25" s="84"/>
    </row>
    <row r="26" spans="1:16" x14ac:dyDescent="0.25">
      <c r="A26" s="84"/>
      <c r="B26" s="84"/>
      <c r="C26" s="84"/>
      <c r="D26" s="84"/>
      <c r="E26" s="84"/>
      <c r="F26" s="84"/>
      <c r="G26" s="84"/>
      <c r="H26" s="85"/>
      <c r="I26" s="85"/>
      <c r="J26" s="85"/>
      <c r="K26" s="85"/>
      <c r="L26" s="85"/>
      <c r="M26" s="84"/>
      <c r="N26" s="84"/>
      <c r="O26" s="84"/>
    </row>
    <row r="27" spans="1:16" x14ac:dyDescent="0.25">
      <c r="A27" s="84"/>
      <c r="B27" s="84"/>
      <c r="C27" s="84"/>
      <c r="D27" s="84"/>
      <c r="E27" s="84"/>
      <c r="F27" s="84"/>
      <c r="G27" s="84"/>
      <c r="H27" s="85"/>
      <c r="I27" s="85"/>
      <c r="J27" s="85"/>
      <c r="K27" s="85"/>
      <c r="L27" s="85"/>
      <c r="M27" s="84"/>
      <c r="N27" s="84"/>
      <c r="O27" s="84"/>
    </row>
    <row r="28" spans="1:16" x14ac:dyDescent="0.25">
      <c r="A28" s="84"/>
      <c r="B28" s="84"/>
      <c r="C28" s="84"/>
      <c r="D28" s="84"/>
      <c r="E28" s="84"/>
      <c r="F28" s="84"/>
      <c r="G28" s="84"/>
      <c r="H28" s="85"/>
      <c r="I28" s="85"/>
      <c r="J28" s="85"/>
      <c r="K28" s="85"/>
      <c r="L28" s="85"/>
      <c r="M28" s="84"/>
      <c r="N28" s="84"/>
      <c r="O28" s="84"/>
    </row>
    <row r="29" spans="1:16" x14ac:dyDescent="0.25">
      <c r="A29" s="84"/>
      <c r="B29" s="84"/>
      <c r="C29" s="84"/>
      <c r="D29" s="84"/>
      <c r="E29" s="84"/>
      <c r="F29" s="84"/>
      <c r="G29" s="84"/>
      <c r="H29" s="85"/>
      <c r="I29" s="85"/>
      <c r="J29" s="85"/>
      <c r="K29" s="85"/>
      <c r="L29" s="85"/>
      <c r="M29" s="84"/>
      <c r="N29" s="84"/>
      <c r="O29" s="84"/>
    </row>
    <row r="30" spans="1:16" x14ac:dyDescent="0.25">
      <c r="A30" s="84"/>
      <c r="B30" s="84"/>
      <c r="C30" s="84"/>
      <c r="D30" s="84"/>
      <c r="E30" s="84"/>
      <c r="F30" s="84"/>
      <c r="G30" s="84"/>
      <c r="H30" s="85"/>
      <c r="I30" s="85"/>
      <c r="J30" s="85"/>
      <c r="K30" s="85"/>
      <c r="L30" s="85"/>
      <c r="M30" s="84"/>
      <c r="N30" s="84"/>
      <c r="O30" s="84"/>
    </row>
    <row r="31" spans="1:16" x14ac:dyDescent="0.25">
      <c r="A31" s="84"/>
      <c r="B31" s="84"/>
      <c r="C31" s="84"/>
      <c r="D31" s="84"/>
      <c r="E31" s="84"/>
      <c r="F31" s="84"/>
      <c r="G31" s="84"/>
      <c r="H31" s="85"/>
      <c r="I31" s="85"/>
      <c r="J31" s="85"/>
      <c r="K31" s="85"/>
      <c r="L31" s="85"/>
      <c r="M31" s="84"/>
      <c r="N31" s="84"/>
      <c r="O31" s="84"/>
    </row>
    <row r="32" spans="1:16" x14ac:dyDescent="0.25">
      <c r="A32" s="84"/>
      <c r="B32" s="84"/>
      <c r="C32" s="84"/>
      <c r="D32" s="84"/>
      <c r="E32" s="84"/>
      <c r="F32" s="84"/>
      <c r="G32" s="84"/>
      <c r="H32" s="85"/>
      <c r="I32" s="85"/>
      <c r="J32" s="85"/>
      <c r="K32" s="85"/>
      <c r="L32" s="85"/>
      <c r="M32" s="84"/>
      <c r="N32" s="84"/>
      <c r="O32" s="84"/>
    </row>
    <row r="33" spans="1:15" x14ac:dyDescent="0.25">
      <c r="A33" s="84"/>
      <c r="B33" s="84"/>
      <c r="C33" s="84"/>
      <c r="D33" s="84"/>
      <c r="E33" s="84"/>
      <c r="F33" s="84"/>
      <c r="G33" s="84"/>
      <c r="H33" s="85"/>
      <c r="I33" s="85"/>
      <c r="J33" s="85"/>
      <c r="K33" s="85"/>
      <c r="L33" s="85"/>
      <c r="M33" s="84"/>
      <c r="N33" s="84"/>
      <c r="O33" s="84"/>
    </row>
    <row r="34" spans="1:15" x14ac:dyDescent="0.25">
      <c r="A34" s="84"/>
      <c r="B34" s="84"/>
      <c r="C34" s="84"/>
      <c r="D34" s="84"/>
      <c r="E34" s="84"/>
      <c r="F34" s="84"/>
      <c r="G34" s="84"/>
      <c r="H34" s="85"/>
      <c r="I34" s="85"/>
      <c r="J34" s="85"/>
      <c r="K34" s="85"/>
      <c r="L34" s="85"/>
      <c r="M34" s="84"/>
      <c r="N34" s="84"/>
      <c r="O34" s="84"/>
    </row>
    <row r="35" spans="1:15" x14ac:dyDescent="0.25">
      <c r="A35" s="84"/>
      <c r="B35" s="84"/>
      <c r="C35" s="84"/>
      <c r="D35" s="84"/>
      <c r="E35" s="84"/>
      <c r="F35" s="84"/>
      <c r="G35" s="84"/>
      <c r="H35" s="85"/>
      <c r="I35" s="85"/>
      <c r="J35" s="85"/>
      <c r="K35" s="85"/>
      <c r="L35" s="85"/>
      <c r="M35" s="84"/>
      <c r="N35" s="84"/>
      <c r="O35" s="84"/>
    </row>
    <row r="36" spans="1:15" x14ac:dyDescent="0.25">
      <c r="A36" s="84"/>
      <c r="B36" s="84"/>
      <c r="C36" s="84"/>
      <c r="D36" s="84"/>
      <c r="E36" s="84"/>
      <c r="F36" s="84"/>
      <c r="G36" s="84"/>
      <c r="H36" s="85"/>
      <c r="I36" s="85"/>
      <c r="J36" s="85"/>
      <c r="K36" s="85"/>
      <c r="L36" s="85"/>
      <c r="M36" s="84"/>
      <c r="N36" s="84"/>
      <c r="O36" s="84"/>
    </row>
    <row r="37" spans="1:15" x14ac:dyDescent="0.25">
      <c r="A37" s="84"/>
      <c r="B37" s="84"/>
      <c r="C37" s="84"/>
      <c r="D37" s="84"/>
      <c r="E37" s="84"/>
      <c r="F37" s="84"/>
      <c r="G37" s="84"/>
      <c r="H37" s="85"/>
      <c r="I37" s="85"/>
      <c r="J37" s="85"/>
      <c r="K37" s="85"/>
      <c r="L37" s="85"/>
      <c r="M37" s="84"/>
      <c r="N37" s="84"/>
      <c r="O37" s="84"/>
    </row>
    <row r="38" spans="1:15" x14ac:dyDescent="0.25">
      <c r="A38" s="84"/>
      <c r="B38" s="84"/>
      <c r="C38" s="84"/>
      <c r="D38" s="84"/>
      <c r="E38" s="84"/>
      <c r="F38" s="84"/>
      <c r="G38" s="84"/>
      <c r="H38" s="85"/>
      <c r="I38" s="85"/>
      <c r="J38" s="85"/>
      <c r="K38" s="85"/>
      <c r="L38" s="85"/>
      <c r="M38" s="84"/>
      <c r="N38" s="84"/>
      <c r="O38" s="84"/>
    </row>
    <row r="39" spans="1:15" x14ac:dyDescent="0.25">
      <c r="A39" s="84"/>
      <c r="B39" s="84"/>
      <c r="C39" s="84"/>
      <c r="D39" s="84"/>
      <c r="E39" s="84"/>
      <c r="F39" s="84"/>
      <c r="G39" s="84"/>
      <c r="H39" s="85"/>
      <c r="I39" s="85"/>
      <c r="J39" s="85"/>
      <c r="K39" s="85"/>
      <c r="L39" s="85"/>
      <c r="M39" s="84"/>
      <c r="N39" s="84"/>
      <c r="O39" s="84"/>
    </row>
    <row r="40" spans="1:15" x14ac:dyDescent="0.25">
      <c r="A40" s="84"/>
      <c r="B40" s="84"/>
      <c r="C40" s="84"/>
      <c r="D40" s="84"/>
      <c r="E40" s="84"/>
      <c r="F40" s="84"/>
      <c r="G40" s="84"/>
      <c r="H40" s="85"/>
      <c r="I40" s="85"/>
      <c r="J40" s="85"/>
      <c r="K40" s="85"/>
      <c r="L40" s="85"/>
      <c r="M40" s="84"/>
      <c r="N40" s="84"/>
      <c r="O40" s="84"/>
    </row>
    <row r="41" spans="1:15" x14ac:dyDescent="0.25">
      <c r="A41" s="84"/>
      <c r="B41" s="84"/>
      <c r="C41" s="84"/>
      <c r="D41" s="84"/>
      <c r="E41" s="84"/>
      <c r="F41" s="84"/>
      <c r="G41" s="84"/>
      <c r="H41" s="85"/>
      <c r="I41" s="85"/>
      <c r="J41" s="85"/>
      <c r="K41" s="85"/>
      <c r="L41" s="85"/>
      <c r="M41" s="84"/>
      <c r="N41" s="84"/>
      <c r="O41" s="84"/>
    </row>
    <row r="42" spans="1:15" x14ac:dyDescent="0.25">
      <c r="A42" s="62"/>
      <c r="B42" s="62"/>
      <c r="C42" s="62"/>
      <c r="D42" s="62"/>
      <c r="E42" s="62"/>
      <c r="F42" s="62"/>
      <c r="G42" s="62"/>
      <c r="H42" s="64"/>
      <c r="I42" s="64"/>
      <c r="J42" s="64"/>
      <c r="K42" s="64"/>
      <c r="L42" s="64"/>
      <c r="M42" s="62"/>
      <c r="N42" s="62"/>
      <c r="O42" s="62"/>
    </row>
    <row r="43" spans="1:15" x14ac:dyDescent="0.25">
      <c r="A43" s="62"/>
      <c r="B43" s="62"/>
      <c r="C43" s="62"/>
      <c r="D43" s="62"/>
      <c r="E43" s="62"/>
      <c r="F43" s="62"/>
      <c r="G43" s="62"/>
      <c r="H43" s="64"/>
      <c r="I43" s="64"/>
      <c r="J43" s="64"/>
      <c r="K43" s="64"/>
      <c r="L43" s="64"/>
      <c r="M43" s="62"/>
      <c r="N43" s="62"/>
      <c r="O43" s="62"/>
    </row>
    <row r="44" spans="1:15" x14ac:dyDescent="0.25">
      <c r="A44" s="62"/>
      <c r="B44" s="62"/>
      <c r="C44" s="62"/>
      <c r="D44" s="62"/>
      <c r="E44" s="62"/>
      <c r="F44" s="62"/>
      <c r="G44" s="62"/>
      <c r="H44" s="64"/>
      <c r="I44" s="64"/>
      <c r="J44" s="64"/>
      <c r="K44" s="64"/>
      <c r="L44" s="64"/>
      <c r="M44" s="62"/>
      <c r="N44" s="62"/>
      <c r="O44" s="62"/>
    </row>
    <row r="45" spans="1:15" x14ac:dyDescent="0.25">
      <c r="A45" s="62"/>
      <c r="B45" s="62"/>
      <c r="C45" s="62"/>
      <c r="D45" s="62"/>
      <c r="E45" s="62"/>
      <c r="F45" s="62"/>
      <c r="G45" s="62"/>
      <c r="H45" s="64"/>
      <c r="I45" s="64"/>
      <c r="J45" s="64"/>
      <c r="K45" s="64"/>
      <c r="L45" s="64"/>
      <c r="M45" s="62"/>
      <c r="N45" s="62"/>
      <c r="O45" s="62"/>
    </row>
  </sheetData>
  <mergeCells count="8">
    <mergeCell ref="B19:O19"/>
    <mergeCell ref="E7:O7"/>
    <mergeCell ref="B2:D5"/>
    <mergeCell ref="E2:O5"/>
    <mergeCell ref="B7:D7"/>
    <mergeCell ref="E9:F9"/>
    <mergeCell ref="N9:O9"/>
    <mergeCell ref="C12:C16"/>
  </mergeCells>
  <printOptions horizontalCentered="1"/>
  <pageMargins left="0" right="0" top="0.78740157480314965" bottom="0.78740157480314965" header="0.31496062992125984" footer="0.31496062992125984"/>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D3DA5-C7D1-431E-8DE1-B5D10CEA009E}">
  <dimension ref="A1:V100"/>
  <sheetViews>
    <sheetView showGridLines="0" view="pageBreakPreview" zoomScale="80" zoomScaleNormal="80" zoomScaleSheetLayoutView="80" zoomScalePageLayoutView="60" workbookViewId="0">
      <selection activeCell="C6" sqref="C6:F6"/>
    </sheetView>
  </sheetViews>
  <sheetFormatPr baseColWidth="10" defaultColWidth="11.44140625" defaultRowHeight="11.4" x14ac:dyDescent="0.2"/>
  <cols>
    <col min="1" max="1" width="2.109375" style="150" customWidth="1"/>
    <col min="2" max="2" width="15" style="185" customWidth="1"/>
    <col min="3" max="3" width="9.33203125" style="185" customWidth="1"/>
    <col min="4" max="4" width="11.44140625" style="185" customWidth="1"/>
    <col min="5" max="5" width="13" style="150" customWidth="1"/>
    <col min="6" max="7" width="11.109375" style="150" customWidth="1"/>
    <col min="8" max="8" width="11.109375" style="186" customWidth="1"/>
    <col min="9" max="9" width="13.109375" style="150" customWidth="1"/>
    <col min="10" max="10" width="11.109375" style="150" customWidth="1"/>
    <col min="11" max="11" width="3.109375" style="147" customWidth="1"/>
    <col min="12" max="13" width="11.44140625" style="150"/>
    <col min="14" max="14" width="16.88671875" style="150" customWidth="1"/>
    <col min="15" max="15" width="18.33203125" style="150" customWidth="1"/>
    <col min="16" max="16384" width="11.44140625" style="150"/>
  </cols>
  <sheetData>
    <row r="1" spans="1:12" ht="12" thickBot="1" x14ac:dyDescent="0.25">
      <c r="A1" s="147"/>
      <c r="B1" s="148"/>
      <c r="C1" s="148"/>
      <c r="D1" s="148"/>
      <c r="E1" s="147"/>
      <c r="F1" s="147"/>
      <c r="G1" s="147"/>
      <c r="H1" s="149"/>
      <c r="I1" s="147"/>
      <c r="J1" s="147"/>
    </row>
    <row r="2" spans="1:12" s="152" customFormat="1" ht="12" customHeight="1" x14ac:dyDescent="0.25">
      <c r="A2" s="151"/>
      <c r="B2" s="309"/>
      <c r="C2" s="309"/>
      <c r="D2" s="309"/>
      <c r="E2" s="310" t="s">
        <v>223</v>
      </c>
      <c r="F2" s="311"/>
      <c r="G2" s="311"/>
      <c r="H2" s="311"/>
      <c r="I2" s="311"/>
      <c r="J2"/>
      <c r="K2"/>
      <c r="L2"/>
    </row>
    <row r="3" spans="1:12" s="152" customFormat="1" ht="12" customHeight="1" x14ac:dyDescent="0.25">
      <c r="A3" s="151"/>
      <c r="B3" s="309"/>
      <c r="C3" s="309"/>
      <c r="D3" s="309"/>
      <c r="E3" s="312"/>
      <c r="F3" s="313"/>
      <c r="G3" s="313"/>
      <c r="H3" s="313"/>
      <c r="I3" s="313"/>
      <c r="J3"/>
      <c r="K3"/>
      <c r="L3"/>
    </row>
    <row r="4" spans="1:12" s="152" customFormat="1" ht="12" customHeight="1" x14ac:dyDescent="0.25">
      <c r="A4" s="151"/>
      <c r="B4" s="309"/>
      <c r="C4" s="309"/>
      <c r="D4" s="309"/>
      <c r="E4" s="312"/>
      <c r="F4" s="313"/>
      <c r="G4" s="313"/>
      <c r="H4" s="313"/>
      <c r="I4" s="313"/>
      <c r="J4"/>
      <c r="K4"/>
      <c r="L4"/>
    </row>
    <row r="5" spans="1:12" s="152" customFormat="1" ht="12" customHeight="1" thickBot="1" x14ac:dyDescent="0.3">
      <c r="A5" s="151"/>
      <c r="B5" s="309"/>
      <c r="C5" s="309"/>
      <c r="D5" s="309"/>
      <c r="E5" s="314"/>
      <c r="F5" s="315"/>
      <c r="G5" s="315"/>
      <c r="H5" s="315"/>
      <c r="I5" s="315"/>
      <c r="J5"/>
      <c r="K5"/>
      <c r="L5"/>
    </row>
    <row r="6" spans="1:12" s="156" customFormat="1" ht="12" customHeight="1" x14ac:dyDescent="0.25">
      <c r="A6" s="153"/>
      <c r="B6" s="154"/>
      <c r="C6" s="154"/>
      <c r="D6" s="154"/>
      <c r="E6" s="155"/>
      <c r="F6" s="155"/>
      <c r="G6" s="155"/>
      <c r="H6" s="149"/>
      <c r="I6" s="149"/>
      <c r="J6"/>
      <c r="K6"/>
      <c r="L6"/>
    </row>
    <row r="7" spans="1:12" s="152" customFormat="1" ht="34.799999999999997" customHeight="1" x14ac:dyDescent="0.25">
      <c r="A7" s="157"/>
      <c r="B7" s="239" t="s">
        <v>35</v>
      </c>
      <c r="C7" s="239"/>
      <c r="D7" s="239"/>
      <c r="E7" s="316" t="str">
        <f>+'4.2'!D6</f>
        <v>Evaluación ambiental de seguimiento de la calidad del aire en el área de influencia de la Refinería Talara, ubicada en el distrito de Pariñas, provincia de Talara, departamento de Piura, durante el 2020</v>
      </c>
      <c r="F7" s="316"/>
      <c r="G7" s="316"/>
      <c r="H7" s="316"/>
      <c r="I7" s="316"/>
      <c r="J7"/>
      <c r="K7"/>
      <c r="L7"/>
    </row>
    <row r="8" spans="1:12" s="152" customFormat="1" ht="13.2" x14ac:dyDescent="0.25">
      <c r="A8" s="157"/>
      <c r="B8" s="158"/>
      <c r="C8" s="158"/>
      <c r="D8" s="158"/>
      <c r="E8" s="159"/>
      <c r="F8" s="159"/>
      <c r="G8" s="159"/>
      <c r="H8" s="159"/>
      <c r="I8" s="159"/>
      <c r="J8"/>
      <c r="K8"/>
      <c r="L8"/>
    </row>
    <row r="9" spans="1:12" s="152" customFormat="1" ht="25.5" customHeight="1" x14ac:dyDescent="0.2">
      <c r="A9" s="157"/>
      <c r="B9" s="63" t="s">
        <v>51</v>
      </c>
      <c r="C9" s="63"/>
      <c r="D9" s="7"/>
      <c r="E9" s="3" t="str">
        <f>+'[2]1.1 Datos meteorológicos'!C8</f>
        <v>CA-CC-01</v>
      </c>
      <c r="F9" s="3"/>
      <c r="G9" s="23" t="s">
        <v>47</v>
      </c>
      <c r="H9" s="23"/>
      <c r="I9" s="12" t="s">
        <v>65</v>
      </c>
      <c r="J9" s="159"/>
      <c r="K9" s="151"/>
    </row>
    <row r="10" spans="1:12" x14ac:dyDescent="0.2">
      <c r="A10" s="147"/>
      <c r="B10" s="148"/>
      <c r="C10" s="148"/>
      <c r="D10" s="148"/>
      <c r="E10" s="147"/>
      <c r="F10" s="147"/>
      <c r="G10" s="147"/>
      <c r="H10" s="149"/>
      <c r="I10" s="147"/>
      <c r="J10" s="147"/>
    </row>
    <row r="11" spans="1:12" ht="16.8" customHeight="1" x14ac:dyDescent="0.25">
      <c r="A11" s="147"/>
      <c r="B11" s="306" t="s">
        <v>104</v>
      </c>
      <c r="C11" s="306"/>
      <c r="D11" s="306"/>
      <c r="E11" s="306"/>
      <c r="F11" s="306"/>
      <c r="G11" s="306"/>
      <c r="H11" s="306"/>
      <c r="I11" s="306"/>
      <c r="J11"/>
    </row>
    <row r="12" spans="1:12" s="161" customFormat="1" ht="14.4" customHeight="1" x14ac:dyDescent="0.25">
      <c r="A12" s="160"/>
      <c r="B12" s="305" t="s">
        <v>180</v>
      </c>
      <c r="C12" s="305"/>
      <c r="D12" s="306" t="s">
        <v>105</v>
      </c>
      <c r="E12" s="307" t="s">
        <v>106</v>
      </c>
      <c r="F12" s="307"/>
      <c r="G12" s="307"/>
      <c r="H12" s="307"/>
      <c r="I12" s="307"/>
      <c r="J12"/>
      <c r="K12" s="160"/>
    </row>
    <row r="13" spans="1:12" ht="16.8" customHeight="1" x14ac:dyDescent="0.25">
      <c r="A13" s="147"/>
      <c r="B13" s="305"/>
      <c r="C13" s="305"/>
      <c r="D13" s="306"/>
      <c r="E13" s="162">
        <f>'7.Conc. PM10 y VM'!$E12</f>
        <v>44025.694444444445</v>
      </c>
      <c r="F13" s="162">
        <f>'7.Conc. PM10 y VM'!$E13</f>
        <v>44026.65625</v>
      </c>
      <c r="G13" s="162">
        <f>'7.Conc. PM10 y VM'!$E14</f>
        <v>44027.618055555555</v>
      </c>
      <c r="H13" s="162">
        <f>'7.Conc. PM10 y VM'!$E15</f>
        <v>44028.579861111109</v>
      </c>
      <c r="I13" s="162">
        <f>'7.Conc. PM10 y VM'!$E16</f>
        <v>44029.541666666664</v>
      </c>
      <c r="J13"/>
    </row>
    <row r="14" spans="1:12" ht="13.2" x14ac:dyDescent="0.25">
      <c r="A14" s="147"/>
      <c r="B14" s="187" t="s">
        <v>107</v>
      </c>
      <c r="C14" s="163" t="s">
        <v>108</v>
      </c>
      <c r="D14" s="196" t="s">
        <v>109</v>
      </c>
      <c r="E14" s="165" t="s">
        <v>182</v>
      </c>
      <c r="F14" s="165">
        <v>0.35709999999999997</v>
      </c>
      <c r="G14" s="165">
        <v>0.17949999999999999</v>
      </c>
      <c r="H14" s="165">
        <v>0.2336</v>
      </c>
      <c r="I14" s="165">
        <v>0.47089999999999999</v>
      </c>
      <c r="J14"/>
    </row>
    <row r="15" spans="1:12" ht="13.2" x14ac:dyDescent="0.25">
      <c r="A15" s="147"/>
      <c r="B15" s="187" t="s">
        <v>110</v>
      </c>
      <c r="C15" s="163" t="s">
        <v>111</v>
      </c>
      <c r="D15" s="196" t="s">
        <v>109</v>
      </c>
      <c r="E15" s="165">
        <v>50.79</v>
      </c>
      <c r="F15" s="165">
        <v>60.69</v>
      </c>
      <c r="G15" s="165">
        <v>65.180000000000007</v>
      </c>
      <c r="H15" s="165">
        <v>63.77</v>
      </c>
      <c r="I15" s="165">
        <v>56.41</v>
      </c>
      <c r="J15"/>
    </row>
    <row r="16" spans="1:12" ht="13.2" x14ac:dyDescent="0.25">
      <c r="A16" s="147"/>
      <c r="B16" s="187" t="s">
        <v>112</v>
      </c>
      <c r="C16" s="163" t="s">
        <v>113</v>
      </c>
      <c r="D16" s="196" t="s">
        <v>109</v>
      </c>
      <c r="E16" s="165">
        <v>3.258</v>
      </c>
      <c r="F16" s="165">
        <v>5.016</v>
      </c>
      <c r="G16" s="165">
        <v>3.153</v>
      </c>
      <c r="H16" s="165">
        <v>5.8609999999999998</v>
      </c>
      <c r="I16" s="165">
        <v>16.73</v>
      </c>
      <c r="J16"/>
    </row>
    <row r="17" spans="1:10" ht="13.2" x14ac:dyDescent="0.25">
      <c r="A17" s="147"/>
      <c r="B17" s="187" t="s">
        <v>114</v>
      </c>
      <c r="C17" s="163" t="s">
        <v>115</v>
      </c>
      <c r="D17" s="196" t="s">
        <v>109</v>
      </c>
      <c r="E17" s="165">
        <v>2.37</v>
      </c>
      <c r="F17" s="165">
        <v>2.25</v>
      </c>
      <c r="G17" s="165">
        <v>6.06</v>
      </c>
      <c r="H17" s="165">
        <v>3.09</v>
      </c>
      <c r="I17" s="165">
        <v>3.61</v>
      </c>
      <c r="J17"/>
    </row>
    <row r="18" spans="1:10" ht="13.2" x14ac:dyDescent="0.25">
      <c r="A18" s="147"/>
      <c r="B18" s="187" t="s">
        <v>116</v>
      </c>
      <c r="C18" s="163" t="s">
        <v>117</v>
      </c>
      <c r="D18" s="196" t="s">
        <v>109</v>
      </c>
      <c r="E18" s="165">
        <v>8.7550000000000008</v>
      </c>
      <c r="F18" s="165">
        <v>7.0289999999999999</v>
      </c>
      <c r="G18" s="165">
        <v>6.6550000000000002</v>
      </c>
      <c r="H18" s="165">
        <v>7.7770000000000001</v>
      </c>
      <c r="I18" s="165">
        <v>5.0270000000000001</v>
      </c>
      <c r="J18"/>
    </row>
    <row r="19" spans="1:10" ht="13.2" x14ac:dyDescent="0.25">
      <c r="A19" s="147"/>
      <c r="B19" s="187" t="s">
        <v>118</v>
      </c>
      <c r="C19" s="163" t="s">
        <v>119</v>
      </c>
      <c r="D19" s="196" t="s">
        <v>109</v>
      </c>
      <c r="E19" s="165" t="s">
        <v>183</v>
      </c>
      <c r="F19" s="165" t="s">
        <v>183</v>
      </c>
      <c r="G19" s="165" t="s">
        <v>183</v>
      </c>
      <c r="H19" s="165" t="s">
        <v>183</v>
      </c>
      <c r="I19" s="165" t="s">
        <v>183</v>
      </c>
      <c r="J19"/>
    </row>
    <row r="20" spans="1:10" ht="13.2" x14ac:dyDescent="0.25">
      <c r="A20" s="147"/>
      <c r="B20" s="187" t="s">
        <v>120</v>
      </c>
      <c r="C20" s="163" t="s">
        <v>121</v>
      </c>
      <c r="D20" s="196" t="s">
        <v>109</v>
      </c>
      <c r="E20" s="165">
        <v>0.29809999999999998</v>
      </c>
      <c r="F20" s="165">
        <v>0.51339999999999997</v>
      </c>
      <c r="G20" s="165">
        <v>0.4037</v>
      </c>
      <c r="H20" s="165">
        <v>0.61619999999999997</v>
      </c>
      <c r="I20" s="165">
        <v>1.47</v>
      </c>
      <c r="J20"/>
    </row>
    <row r="21" spans="1:10" ht="13.2" x14ac:dyDescent="0.25">
      <c r="A21" s="147"/>
      <c r="B21" s="187" t="s">
        <v>122</v>
      </c>
      <c r="C21" s="163" t="s">
        <v>123</v>
      </c>
      <c r="D21" s="196" t="s">
        <v>109</v>
      </c>
      <c r="E21" s="165">
        <v>472.7</v>
      </c>
      <c r="F21" s="165">
        <v>609.70000000000005</v>
      </c>
      <c r="G21" s="165">
        <v>476.5</v>
      </c>
      <c r="H21" s="165">
        <v>505.8</v>
      </c>
      <c r="I21" s="165">
        <v>513.9</v>
      </c>
      <c r="J21"/>
    </row>
    <row r="22" spans="1:10" ht="13.2" x14ac:dyDescent="0.25">
      <c r="A22" s="147"/>
      <c r="B22" s="187" t="s">
        <v>124</v>
      </c>
      <c r="C22" s="163" t="s">
        <v>125</v>
      </c>
      <c r="D22" s="196" t="s">
        <v>109</v>
      </c>
      <c r="E22" s="165">
        <v>0.25600000000000001</v>
      </c>
      <c r="F22" s="165">
        <v>0.60699999999999998</v>
      </c>
      <c r="G22" s="165">
        <v>0.68300000000000005</v>
      </c>
      <c r="H22" s="165">
        <v>0.73499999999999999</v>
      </c>
      <c r="I22" s="165">
        <v>0.63600000000000001</v>
      </c>
      <c r="J22"/>
    </row>
    <row r="23" spans="1:10" ht="13.2" x14ac:dyDescent="0.25">
      <c r="A23" s="147"/>
      <c r="B23" s="187" t="s">
        <v>126</v>
      </c>
      <c r="C23" s="163" t="s">
        <v>127</v>
      </c>
      <c r="D23" s="196" t="s">
        <v>109</v>
      </c>
      <c r="E23" s="165">
        <v>0.54100000000000004</v>
      </c>
      <c r="F23" s="165">
        <v>0.40799999999999997</v>
      </c>
      <c r="G23" s="165">
        <v>0.39700000000000002</v>
      </c>
      <c r="H23" s="165">
        <v>0.5</v>
      </c>
      <c r="I23" s="165">
        <v>0.46800000000000003</v>
      </c>
      <c r="J23"/>
    </row>
    <row r="24" spans="1:10" ht="13.2" x14ac:dyDescent="0.25">
      <c r="A24" s="147"/>
      <c r="B24" s="187" t="s">
        <v>128</v>
      </c>
      <c r="C24" s="163" t="s">
        <v>129</v>
      </c>
      <c r="D24" s="196" t="s">
        <v>109</v>
      </c>
      <c r="E24" s="165">
        <v>15.83</v>
      </c>
      <c r="F24" s="165">
        <v>24.65</v>
      </c>
      <c r="G24" s="165">
        <v>20.94</v>
      </c>
      <c r="H24" s="165">
        <v>20.32</v>
      </c>
      <c r="I24" s="165">
        <v>14.67</v>
      </c>
      <c r="J24"/>
    </row>
    <row r="25" spans="1:10" ht="13.2" x14ac:dyDescent="0.25">
      <c r="A25" s="147"/>
      <c r="B25" s="187" t="s">
        <v>130</v>
      </c>
      <c r="C25" s="163" t="s">
        <v>131</v>
      </c>
      <c r="D25" s="196" t="s">
        <v>109</v>
      </c>
      <c r="E25" s="165">
        <v>38.24</v>
      </c>
      <c r="F25" s="165">
        <v>36.49</v>
      </c>
      <c r="G25" s="165">
        <v>44.44</v>
      </c>
      <c r="H25" s="165">
        <v>37.39</v>
      </c>
      <c r="I25" s="165">
        <v>58.86</v>
      </c>
      <c r="J25"/>
    </row>
    <row r="26" spans="1:10" ht="13.2" x14ac:dyDescent="0.25">
      <c r="A26" s="147"/>
      <c r="B26" s="187" t="s">
        <v>132</v>
      </c>
      <c r="C26" s="163" t="s">
        <v>133</v>
      </c>
      <c r="D26" s="196" t="s">
        <v>109</v>
      </c>
      <c r="E26" s="165">
        <v>236.2</v>
      </c>
      <c r="F26" s="165">
        <v>379.2</v>
      </c>
      <c r="G26" s="165">
        <v>343.8</v>
      </c>
      <c r="H26" s="165">
        <v>335.3</v>
      </c>
      <c r="I26" s="165">
        <v>270.39999999999998</v>
      </c>
      <c r="J26"/>
    </row>
    <row r="27" spans="1:10" ht="13.2" x14ac:dyDescent="0.25">
      <c r="A27" s="147"/>
      <c r="B27" s="187" t="s">
        <v>134</v>
      </c>
      <c r="C27" s="163" t="s">
        <v>135</v>
      </c>
      <c r="D27" s="196" t="s">
        <v>109</v>
      </c>
      <c r="E27" s="165" t="s">
        <v>184</v>
      </c>
      <c r="F27" s="165" t="s">
        <v>184</v>
      </c>
      <c r="G27" s="165" t="s">
        <v>184</v>
      </c>
      <c r="H27" s="165" t="s">
        <v>184</v>
      </c>
      <c r="I27" s="165">
        <v>0.28100000000000003</v>
      </c>
      <c r="J27"/>
    </row>
    <row r="28" spans="1:10" ht="13.2" x14ac:dyDescent="0.25">
      <c r="A28" s="147"/>
      <c r="B28" s="187" t="s">
        <v>136</v>
      </c>
      <c r="C28" s="163" t="s">
        <v>137</v>
      </c>
      <c r="D28" s="196" t="s">
        <v>109</v>
      </c>
      <c r="E28" s="165">
        <v>104</v>
      </c>
      <c r="F28" s="165">
        <v>121.1</v>
      </c>
      <c r="G28" s="165">
        <v>139.1</v>
      </c>
      <c r="H28" s="165">
        <v>100.8</v>
      </c>
      <c r="I28" s="165">
        <v>95.1</v>
      </c>
      <c r="J28"/>
    </row>
    <row r="29" spans="1:10" ht="13.2" x14ac:dyDescent="0.25">
      <c r="A29" s="147"/>
      <c r="B29" s="187" t="s">
        <v>138</v>
      </c>
      <c r="C29" s="163" t="s">
        <v>139</v>
      </c>
      <c r="D29" s="196" t="s">
        <v>109</v>
      </c>
      <c r="E29" s="165" t="s">
        <v>185</v>
      </c>
      <c r="F29" s="165" t="s">
        <v>185</v>
      </c>
      <c r="G29" s="165" t="s">
        <v>185</v>
      </c>
      <c r="H29" s="165" t="s">
        <v>185</v>
      </c>
      <c r="I29" s="165" t="s">
        <v>185</v>
      </c>
      <c r="J29"/>
    </row>
    <row r="30" spans="1:10" ht="13.2" x14ac:dyDescent="0.25">
      <c r="A30" s="147"/>
      <c r="B30" s="187" t="s">
        <v>140</v>
      </c>
      <c r="C30" s="163" t="s">
        <v>141</v>
      </c>
      <c r="D30" s="196" t="s">
        <v>109</v>
      </c>
      <c r="E30" s="165">
        <v>50.1</v>
      </c>
      <c r="F30" s="165">
        <v>48.4</v>
      </c>
      <c r="G30" s="165">
        <v>52.5</v>
      </c>
      <c r="H30" s="165">
        <v>48.9</v>
      </c>
      <c r="I30" s="165">
        <v>53</v>
      </c>
      <c r="J30"/>
    </row>
    <row r="31" spans="1:10" ht="13.2" x14ac:dyDescent="0.25">
      <c r="A31" s="147"/>
      <c r="B31" s="187" t="s">
        <v>142</v>
      </c>
      <c r="C31" s="163" t="s">
        <v>143</v>
      </c>
      <c r="D31" s="196" t="s">
        <v>109</v>
      </c>
      <c r="E31" s="165">
        <v>5.5549999999999997</v>
      </c>
      <c r="F31" s="165">
        <v>7.4930000000000003</v>
      </c>
      <c r="G31" s="165">
        <v>7.423</v>
      </c>
      <c r="H31" s="165">
        <v>6.806</v>
      </c>
      <c r="I31" s="165">
        <v>7.5519999999999996</v>
      </c>
      <c r="J31"/>
    </row>
    <row r="32" spans="1:10" ht="13.2" x14ac:dyDescent="0.25">
      <c r="A32" s="147"/>
      <c r="B32" s="187" t="s">
        <v>144</v>
      </c>
      <c r="C32" s="163" t="s">
        <v>145</v>
      </c>
      <c r="D32" s="196" t="s">
        <v>109</v>
      </c>
      <c r="E32" s="165">
        <v>1.516</v>
      </c>
      <c r="F32" s="165">
        <v>1.41</v>
      </c>
      <c r="G32" s="165">
        <v>2.0150000000000001</v>
      </c>
      <c r="H32" s="165">
        <v>1.752</v>
      </c>
      <c r="I32" s="165">
        <v>1.5720000000000001</v>
      </c>
      <c r="J32"/>
    </row>
    <row r="33" spans="1:10" ht="13.2" x14ac:dyDescent="0.25">
      <c r="A33" s="147"/>
      <c r="B33" s="187" t="s">
        <v>146</v>
      </c>
      <c r="C33" s="163" t="s">
        <v>147</v>
      </c>
      <c r="D33" s="196" t="s">
        <v>109</v>
      </c>
      <c r="E33" s="165" t="s">
        <v>186</v>
      </c>
      <c r="F33" s="165" t="s">
        <v>186</v>
      </c>
      <c r="G33" s="165" t="s">
        <v>186</v>
      </c>
      <c r="H33" s="165" t="s">
        <v>186</v>
      </c>
      <c r="I33" s="165" t="s">
        <v>186</v>
      </c>
      <c r="J33"/>
    </row>
    <row r="34" spans="1:10" ht="13.2" x14ac:dyDescent="0.25">
      <c r="A34" s="147"/>
      <c r="B34" s="187" t="s">
        <v>148</v>
      </c>
      <c r="C34" s="163" t="s">
        <v>149</v>
      </c>
      <c r="D34" s="196" t="s">
        <v>109</v>
      </c>
      <c r="E34" s="165">
        <v>2.25</v>
      </c>
      <c r="F34" s="165">
        <v>2.254</v>
      </c>
      <c r="G34" s="165">
        <v>2.3540000000000001</v>
      </c>
      <c r="H34" s="165">
        <v>2.3420000000000001</v>
      </c>
      <c r="I34" s="165">
        <v>2.246</v>
      </c>
      <c r="J34"/>
    </row>
    <row r="35" spans="1:10" ht="13.2" x14ac:dyDescent="0.25">
      <c r="A35" s="147"/>
      <c r="B35" s="187" t="s">
        <v>181</v>
      </c>
      <c r="C35" s="163" t="s">
        <v>150</v>
      </c>
      <c r="D35" s="196" t="s">
        <v>109</v>
      </c>
      <c r="E35" s="165">
        <v>288.2</v>
      </c>
      <c r="F35" s="165">
        <v>262</v>
      </c>
      <c r="G35" s="165">
        <v>318.89999999999998</v>
      </c>
      <c r="H35" s="165">
        <v>238.7</v>
      </c>
      <c r="I35" s="165">
        <v>238.3</v>
      </c>
      <c r="J35"/>
    </row>
    <row r="36" spans="1:10" ht="13.2" x14ac:dyDescent="0.25">
      <c r="A36" s="147"/>
      <c r="B36" s="187" t="s">
        <v>151</v>
      </c>
      <c r="C36" s="163" t="s">
        <v>152</v>
      </c>
      <c r="D36" s="196" t="s">
        <v>109</v>
      </c>
      <c r="E36" s="165">
        <v>8.3989999999999991</v>
      </c>
      <c r="F36" s="165">
        <v>23.69</v>
      </c>
      <c r="G36" s="165">
        <v>21.45</v>
      </c>
      <c r="H36" s="165">
        <v>25.16</v>
      </c>
      <c r="I36" s="165">
        <v>25.82</v>
      </c>
      <c r="J36"/>
    </row>
    <row r="37" spans="1:10" ht="13.2" x14ac:dyDescent="0.25">
      <c r="A37" s="147"/>
      <c r="B37" s="187" t="s">
        <v>153</v>
      </c>
      <c r="C37" s="163" t="s">
        <v>154</v>
      </c>
      <c r="D37" s="196" t="s">
        <v>109</v>
      </c>
      <c r="E37" s="165">
        <v>0.81399999999999995</v>
      </c>
      <c r="F37" s="165">
        <v>1.036</v>
      </c>
      <c r="G37" s="165">
        <v>0.92500000000000004</v>
      </c>
      <c r="H37" s="165">
        <v>1.82</v>
      </c>
      <c r="I37" s="165">
        <v>3.9009999999999998</v>
      </c>
      <c r="J37"/>
    </row>
    <row r="38" spans="1:10" ht="13.2" x14ac:dyDescent="0.25">
      <c r="A38" s="147"/>
      <c r="B38" s="187" t="s">
        <v>155</v>
      </c>
      <c r="C38" s="163" t="s">
        <v>156</v>
      </c>
      <c r="D38" s="196" t="s">
        <v>109</v>
      </c>
      <c r="E38" s="165" t="s">
        <v>187</v>
      </c>
      <c r="F38" s="165" t="s">
        <v>187</v>
      </c>
      <c r="G38" s="165" t="s">
        <v>187</v>
      </c>
      <c r="H38" s="165" t="s">
        <v>187</v>
      </c>
      <c r="I38" s="165" t="s">
        <v>187</v>
      </c>
      <c r="J38"/>
    </row>
    <row r="39" spans="1:10" ht="13.2" x14ac:dyDescent="0.25">
      <c r="A39" s="147"/>
      <c r="B39" s="187" t="s">
        <v>157</v>
      </c>
      <c r="C39" s="163" t="s">
        <v>158</v>
      </c>
      <c r="D39" s="196" t="s">
        <v>109</v>
      </c>
      <c r="E39" s="165">
        <v>129.9</v>
      </c>
      <c r="F39" s="165">
        <v>105.9</v>
      </c>
      <c r="G39" s="165">
        <v>203.5</v>
      </c>
      <c r="H39" s="165" t="s">
        <v>188</v>
      </c>
      <c r="I39" s="165" t="s">
        <v>188</v>
      </c>
      <c r="J39"/>
    </row>
    <row r="40" spans="1:10" ht="13.2" x14ac:dyDescent="0.25">
      <c r="A40" s="147"/>
      <c r="B40" s="187" t="s">
        <v>159</v>
      </c>
      <c r="C40" s="163" t="s">
        <v>160</v>
      </c>
      <c r="D40" s="196" t="s">
        <v>109</v>
      </c>
      <c r="E40" s="165">
        <v>0.126</v>
      </c>
      <c r="F40" s="165">
        <v>0.33500000000000002</v>
      </c>
      <c r="G40" s="165">
        <v>0.96099999999999997</v>
      </c>
      <c r="H40" s="165">
        <v>0.32900000000000001</v>
      </c>
      <c r="I40" s="165">
        <v>0.55900000000000005</v>
      </c>
      <c r="J40"/>
    </row>
    <row r="41" spans="1:10" ht="13.2" x14ac:dyDescent="0.25">
      <c r="A41" s="147"/>
      <c r="B41" s="187" t="s">
        <v>161</v>
      </c>
      <c r="C41" s="163" t="s">
        <v>162</v>
      </c>
      <c r="D41" s="196" t="s">
        <v>109</v>
      </c>
      <c r="E41" s="165">
        <v>1.6659999999999999</v>
      </c>
      <c r="F41" s="165">
        <v>1.915</v>
      </c>
      <c r="G41" s="165">
        <v>1.6279999999999999</v>
      </c>
      <c r="H41" s="165">
        <v>1.4990000000000001</v>
      </c>
      <c r="I41" s="165">
        <v>1.5309999999999999</v>
      </c>
      <c r="J41"/>
    </row>
    <row r="42" spans="1:10" ht="13.2" x14ac:dyDescent="0.25">
      <c r="A42" s="147"/>
      <c r="B42" s="187" t="s">
        <v>163</v>
      </c>
      <c r="C42" s="163" t="s">
        <v>164</v>
      </c>
      <c r="D42" s="196" t="s">
        <v>109</v>
      </c>
      <c r="E42" s="165">
        <v>1.38</v>
      </c>
      <c r="F42" s="165">
        <v>1.49</v>
      </c>
      <c r="G42" s="165">
        <v>2.16</v>
      </c>
      <c r="H42" s="165">
        <v>1.73</v>
      </c>
      <c r="I42" s="165">
        <v>1.67</v>
      </c>
      <c r="J42"/>
    </row>
    <row r="43" spans="1:10" ht="13.2" x14ac:dyDescent="0.25">
      <c r="A43" s="147"/>
      <c r="B43" s="187" t="s">
        <v>165</v>
      </c>
      <c r="C43" s="163" t="s">
        <v>166</v>
      </c>
      <c r="D43" s="196" t="s">
        <v>109</v>
      </c>
      <c r="E43" s="165" t="s">
        <v>189</v>
      </c>
      <c r="F43" s="165" t="s">
        <v>189</v>
      </c>
      <c r="G43" s="165" t="s">
        <v>189</v>
      </c>
      <c r="H43" s="165" t="s">
        <v>189</v>
      </c>
      <c r="I43" s="165" t="s">
        <v>189</v>
      </c>
      <c r="J43"/>
    </row>
    <row r="44" spans="1:10" ht="13.2" x14ac:dyDescent="0.25">
      <c r="A44" s="147"/>
      <c r="B44" s="187" t="s">
        <v>167</v>
      </c>
      <c r="C44" s="163" t="s">
        <v>168</v>
      </c>
      <c r="D44" s="196" t="s">
        <v>109</v>
      </c>
      <c r="E44" s="165" t="s">
        <v>190</v>
      </c>
      <c r="F44" s="165" t="s">
        <v>190</v>
      </c>
      <c r="G44" s="165" t="s">
        <v>190</v>
      </c>
      <c r="H44" s="165" t="s">
        <v>190</v>
      </c>
      <c r="I44" s="165" t="s">
        <v>190</v>
      </c>
      <c r="J44"/>
    </row>
    <row r="45" spans="1:10" ht="13.2" x14ac:dyDescent="0.25">
      <c r="A45" s="147"/>
      <c r="B45" s="187" t="s">
        <v>169</v>
      </c>
      <c r="C45" s="163" t="s">
        <v>170</v>
      </c>
      <c r="D45" s="196" t="s">
        <v>109</v>
      </c>
      <c r="E45" s="165">
        <v>0.2</v>
      </c>
      <c r="F45" s="165">
        <v>0.23200000000000001</v>
      </c>
      <c r="G45" s="165">
        <v>0.23699999999999999</v>
      </c>
      <c r="H45" s="165">
        <v>0.24</v>
      </c>
      <c r="I45" s="165">
        <v>0.192</v>
      </c>
      <c r="J45"/>
    </row>
    <row r="46" spans="1:10" ht="13.2" x14ac:dyDescent="0.25">
      <c r="A46" s="147"/>
      <c r="B46" s="187" t="s">
        <v>171</v>
      </c>
      <c r="C46" s="163" t="s">
        <v>172</v>
      </c>
      <c r="D46" s="196" t="s">
        <v>109</v>
      </c>
      <c r="E46" s="165">
        <v>27.49</v>
      </c>
      <c r="F46" s="165">
        <v>78.12</v>
      </c>
      <c r="G46" s="165">
        <v>71.28</v>
      </c>
      <c r="H46" s="165">
        <v>75.64</v>
      </c>
      <c r="I46" s="165">
        <v>63.25</v>
      </c>
      <c r="J46"/>
    </row>
    <row r="47" spans="1:10" ht="4.5" customHeight="1" x14ac:dyDescent="0.2">
      <c r="A47" s="147"/>
      <c r="B47" s="166"/>
      <c r="C47" s="167"/>
      <c r="D47" s="148"/>
      <c r="E47" s="166"/>
      <c r="F47" s="168"/>
      <c r="G47" s="166"/>
      <c r="H47" s="166"/>
      <c r="I47" s="166"/>
      <c r="J47" s="166"/>
    </row>
    <row r="48" spans="1:10" ht="12" x14ac:dyDescent="0.2">
      <c r="A48" s="147"/>
      <c r="B48" s="188" t="s">
        <v>191</v>
      </c>
      <c r="C48" s="147"/>
      <c r="D48" s="148"/>
      <c r="E48" s="169"/>
      <c r="F48" s="147"/>
      <c r="G48" s="147"/>
      <c r="H48" s="149"/>
      <c r="I48" s="147"/>
      <c r="J48" s="147"/>
    </row>
    <row r="49" spans="1:22" x14ac:dyDescent="0.2">
      <c r="A49" s="147"/>
      <c r="B49" s="151" t="s">
        <v>192</v>
      </c>
      <c r="C49" s="167"/>
      <c r="D49" s="148"/>
      <c r="E49" s="147"/>
      <c r="F49" s="151"/>
      <c r="G49" s="170"/>
      <c r="H49" s="149"/>
      <c r="I49" s="147"/>
      <c r="J49" s="147"/>
    </row>
    <row r="50" spans="1:22" x14ac:dyDescent="0.2">
      <c r="A50" s="147"/>
      <c r="B50" s="151"/>
      <c r="C50" s="167"/>
      <c r="D50" s="148"/>
      <c r="E50" s="147"/>
      <c r="F50" s="151"/>
      <c r="G50" s="170"/>
      <c r="H50" s="149"/>
      <c r="I50" s="147"/>
      <c r="J50" s="147"/>
    </row>
    <row r="51" spans="1:22" x14ac:dyDescent="0.2">
      <c r="A51" s="147"/>
      <c r="B51" s="166"/>
      <c r="C51" s="167"/>
      <c r="D51" s="148"/>
      <c r="E51" s="170"/>
      <c r="F51" s="151"/>
      <c r="G51" s="170"/>
      <c r="H51" s="149"/>
      <c r="I51" s="147"/>
      <c r="J51" s="147"/>
    </row>
    <row r="52" spans="1:22" ht="21" customHeight="1" x14ac:dyDescent="0.2">
      <c r="A52" s="147"/>
      <c r="B52" s="273" t="s">
        <v>193</v>
      </c>
      <c r="C52" s="273"/>
      <c r="D52" s="273"/>
      <c r="E52" s="273"/>
      <c r="F52" s="273"/>
      <c r="G52" s="273"/>
      <c r="H52" s="273"/>
      <c r="I52" s="273"/>
      <c r="J52" s="273"/>
    </row>
    <row r="53" spans="1:22" s="161" customFormat="1" ht="16.05" customHeight="1" x14ac:dyDescent="0.25">
      <c r="A53" s="160"/>
      <c r="B53" s="305" t="s">
        <v>180</v>
      </c>
      <c r="C53" s="305"/>
      <c r="D53" s="306" t="s">
        <v>105</v>
      </c>
      <c r="E53" s="307" t="str">
        <f>E12</f>
        <v>Fecha</v>
      </c>
      <c r="F53" s="307"/>
      <c r="G53" s="307"/>
      <c r="H53" s="307"/>
      <c r="I53" s="307"/>
      <c r="J53" s="308" t="s">
        <v>173</v>
      </c>
      <c r="K53" s="160"/>
    </row>
    <row r="54" spans="1:22" ht="18" customHeight="1" x14ac:dyDescent="0.2">
      <c r="A54" s="147"/>
      <c r="B54" s="305"/>
      <c r="C54" s="305"/>
      <c r="D54" s="306"/>
      <c r="E54" s="162">
        <f>'7.Conc. PM10 y VM'!$E12</f>
        <v>44025.694444444445</v>
      </c>
      <c r="F54" s="162">
        <f>'7.Conc. PM10 y VM'!$E13</f>
        <v>44026.65625</v>
      </c>
      <c r="G54" s="162">
        <f>'7.Conc. PM10 y VM'!$E14</f>
        <v>44027.618055555555</v>
      </c>
      <c r="H54" s="162">
        <f>'7.Conc. PM10 y VM'!$E15</f>
        <v>44028.579861111109</v>
      </c>
      <c r="I54" s="162">
        <f>'7.Conc. PM10 y VM'!$E16</f>
        <v>44029.541666666664</v>
      </c>
      <c r="J54" s="308"/>
      <c r="M54" s="171" t="s">
        <v>174</v>
      </c>
      <c r="N54" s="172" t="s">
        <v>175</v>
      </c>
    </row>
    <row r="55" spans="1:22" s="161" customFormat="1" ht="18" customHeight="1" x14ac:dyDescent="0.25">
      <c r="A55" s="160"/>
      <c r="B55" s="307" t="s">
        <v>196</v>
      </c>
      <c r="C55" s="307"/>
      <c r="D55" s="307"/>
      <c r="E55" s="189">
        <f>'7.Conc. PM10 y VM'!M12</f>
        <v>1002.3331252139216</v>
      </c>
      <c r="F55" s="189">
        <f>+'7.Conc. PM10 y VM'!M13</f>
        <v>1003.0378997947947</v>
      </c>
      <c r="G55" s="189">
        <f>+'7.Conc. PM10 y VM'!M14</f>
        <v>997.30942414696904</v>
      </c>
      <c r="H55" s="189">
        <f>+'7.Conc. PM10 y VM'!M15</f>
        <v>994.69713105184258</v>
      </c>
      <c r="I55" s="189">
        <f>+'7.Conc. PM10 y VM'!M16</f>
        <v>997.9326193125986</v>
      </c>
      <c r="J55" s="308"/>
      <c r="K55" s="160"/>
      <c r="M55" s="173" t="s">
        <v>197</v>
      </c>
      <c r="O55" s="173"/>
      <c r="P55" s="175"/>
      <c r="Q55" s="176" t="s">
        <v>174</v>
      </c>
      <c r="R55" s="177" t="s">
        <v>175</v>
      </c>
      <c r="S55" s="174"/>
      <c r="T55" s="174"/>
      <c r="U55" s="174"/>
      <c r="V55" s="174"/>
    </row>
    <row r="56" spans="1:22" ht="13.2" x14ac:dyDescent="0.25">
      <c r="A56" s="147"/>
      <c r="B56" s="187" t="s">
        <v>107</v>
      </c>
      <c r="C56" s="163" t="s">
        <v>108</v>
      </c>
      <c r="D56" s="164" t="s">
        <v>194</v>
      </c>
      <c r="E56" s="190" t="s">
        <v>195</v>
      </c>
      <c r="F56" s="190">
        <v>3.5601845161888383E-4</v>
      </c>
      <c r="G56" s="190">
        <v>1.7998426130739931E-4</v>
      </c>
      <c r="H56" s="190">
        <v>2.348453541360672E-4</v>
      </c>
      <c r="I56" s="190">
        <v>4.718755463914667E-4</v>
      </c>
      <c r="J56" s="163">
        <v>1</v>
      </c>
      <c r="M56" s="192" t="s">
        <v>198</v>
      </c>
      <c r="N56" s="178"/>
      <c r="O56" s="174"/>
      <c r="P56" s="179"/>
      <c r="Q56" s="180">
        <v>0</v>
      </c>
      <c r="R56" s="181">
        <v>0.5</v>
      </c>
      <c r="S56" s="174"/>
      <c r="T56" s="174"/>
      <c r="U56" s="174"/>
      <c r="V56" s="174"/>
    </row>
    <row r="57" spans="1:22" ht="13.2" x14ac:dyDescent="0.25">
      <c r="A57" s="147"/>
      <c r="B57" s="187" t="s">
        <v>110</v>
      </c>
      <c r="C57" s="163" t="s">
        <v>111</v>
      </c>
      <c r="D57" s="164" t="s">
        <v>194</v>
      </c>
      <c r="E57" s="190">
        <v>5.0671776400844991E-2</v>
      </c>
      <c r="F57" s="190">
        <v>6.0506188263091738E-2</v>
      </c>
      <c r="G57" s="190">
        <v>6.5355844858029463E-2</v>
      </c>
      <c r="H57" s="190">
        <v>6.4109966751956363E-2</v>
      </c>
      <c r="I57" s="190">
        <v>5.6526862543942735E-2</v>
      </c>
      <c r="J57" s="163" t="s">
        <v>176</v>
      </c>
      <c r="M57" s="192" t="s">
        <v>199</v>
      </c>
      <c r="N57" s="178"/>
      <c r="O57" s="71"/>
      <c r="P57" s="179"/>
      <c r="Q57" s="180">
        <v>1</v>
      </c>
      <c r="R57" s="181">
        <v>0.5</v>
      </c>
      <c r="S57" s="174"/>
      <c r="T57" s="174"/>
      <c r="U57" s="174"/>
      <c r="V57" s="174"/>
    </row>
    <row r="58" spans="1:22" ht="13.2" x14ac:dyDescent="0.25">
      <c r="A58" s="147"/>
      <c r="B58" s="187" t="s">
        <v>112</v>
      </c>
      <c r="C58" s="163" t="s">
        <v>113</v>
      </c>
      <c r="D58" s="164" t="s">
        <v>194</v>
      </c>
      <c r="E58" s="190">
        <v>3.2504163716076586E-3</v>
      </c>
      <c r="F58" s="190">
        <v>5.0008080462624512E-3</v>
      </c>
      <c r="G58" s="190">
        <v>3.1615062724358219E-3</v>
      </c>
      <c r="H58" s="190">
        <v>5.8922458073265823E-3</v>
      </c>
      <c r="I58" s="190">
        <v>1.6764658932107109E-2</v>
      </c>
      <c r="J58" s="163">
        <v>0.3</v>
      </c>
      <c r="M58" s="192" t="s">
        <v>200</v>
      </c>
      <c r="N58" s="178"/>
      <c r="O58" s="71"/>
      <c r="P58" s="179"/>
      <c r="Q58" s="179"/>
      <c r="R58" s="174"/>
      <c r="S58" s="174"/>
      <c r="T58" s="174"/>
      <c r="U58" s="174"/>
      <c r="V58" s="174"/>
    </row>
    <row r="59" spans="1:22" ht="13.2" x14ac:dyDescent="0.25">
      <c r="A59" s="147"/>
      <c r="B59" s="187" t="s">
        <v>114</v>
      </c>
      <c r="C59" s="163" t="s">
        <v>115</v>
      </c>
      <c r="D59" s="164" t="s">
        <v>194</v>
      </c>
      <c r="E59" s="190">
        <v>2.364483364244982E-3</v>
      </c>
      <c r="F59" s="190">
        <v>2.2431854274502622E-3</v>
      </c>
      <c r="G59" s="190">
        <v>6.0763488775645667E-3</v>
      </c>
      <c r="H59" s="190">
        <v>3.1064732203786283E-3</v>
      </c>
      <c r="I59" s="190">
        <v>3.6174787056130701E-3</v>
      </c>
      <c r="J59" s="163">
        <v>120</v>
      </c>
      <c r="M59" s="192" t="s">
        <v>201</v>
      </c>
      <c r="N59" s="178"/>
      <c r="O59" s="71"/>
      <c r="P59" s="179"/>
      <c r="Q59" s="179"/>
      <c r="R59" s="174"/>
      <c r="S59" s="174"/>
      <c r="T59" s="174"/>
      <c r="U59" s="174"/>
      <c r="V59" s="174"/>
    </row>
    <row r="60" spans="1:22" ht="13.2" x14ac:dyDescent="0.25">
      <c r="A60" s="147"/>
      <c r="B60" s="187" t="s">
        <v>116</v>
      </c>
      <c r="C60" s="163" t="s">
        <v>117</v>
      </c>
      <c r="D60" s="164" t="s">
        <v>194</v>
      </c>
      <c r="E60" s="190">
        <v>8.7346210354281931E-3</v>
      </c>
      <c r="F60" s="190">
        <v>7.0077112753546191E-3</v>
      </c>
      <c r="G60" s="190">
        <v>6.6729540891406263E-3</v>
      </c>
      <c r="H60" s="190">
        <v>7.818460270189188E-3</v>
      </c>
      <c r="I60" s="190">
        <v>5.0374142529409707E-3</v>
      </c>
      <c r="J60" s="163" t="s">
        <v>176</v>
      </c>
      <c r="M60" s="192" t="s">
        <v>202</v>
      </c>
      <c r="N60" s="178"/>
      <c r="O60" s="71"/>
      <c r="P60" s="179"/>
      <c r="Q60" s="179"/>
      <c r="R60" s="174"/>
      <c r="S60" s="174"/>
      <c r="T60" s="174"/>
      <c r="U60" s="174"/>
      <c r="V60" s="174"/>
    </row>
    <row r="61" spans="1:22" ht="13.2" x14ac:dyDescent="0.25">
      <c r="A61" s="147"/>
      <c r="B61" s="187" t="s">
        <v>118</v>
      </c>
      <c r="C61" s="163" t="s">
        <v>119</v>
      </c>
      <c r="D61" s="164" t="s">
        <v>194</v>
      </c>
      <c r="E61" s="190" t="s">
        <v>195</v>
      </c>
      <c r="F61" s="190" t="s">
        <v>195</v>
      </c>
      <c r="G61" s="190" t="s">
        <v>195</v>
      </c>
      <c r="H61" s="190" t="s">
        <v>195</v>
      </c>
      <c r="I61" s="190" t="s">
        <v>195</v>
      </c>
      <c r="J61" s="163">
        <v>0.01</v>
      </c>
      <c r="M61" s="86"/>
      <c r="N61" s="86"/>
      <c r="O61" s="71"/>
      <c r="P61" s="179"/>
      <c r="Q61" s="179"/>
      <c r="R61" s="174"/>
      <c r="S61" s="174"/>
      <c r="T61" s="174"/>
      <c r="U61" s="174"/>
      <c r="V61" s="174"/>
    </row>
    <row r="62" spans="1:22" ht="13.2" x14ac:dyDescent="0.25">
      <c r="A62" s="147"/>
      <c r="B62" s="187" t="s">
        <v>120</v>
      </c>
      <c r="C62" s="163" t="s">
        <v>121</v>
      </c>
      <c r="D62" s="164" t="s">
        <v>194</v>
      </c>
      <c r="E62" s="190">
        <v>2.9740611429596164E-4</v>
      </c>
      <c r="F62" s="190">
        <v>5.1184506597909537E-4</v>
      </c>
      <c r="G62" s="190">
        <v>4.0478911582059667E-4</v>
      </c>
      <c r="H62" s="190">
        <v>6.1948504802501964E-4</v>
      </c>
      <c r="I62" s="190">
        <v>1.4730453454989509E-3</v>
      </c>
      <c r="J62" s="163" t="s">
        <v>176</v>
      </c>
      <c r="M62" s="174"/>
      <c r="N62" s="174"/>
      <c r="O62" s="174"/>
      <c r="P62" s="175"/>
      <c r="Q62" s="179"/>
      <c r="R62" s="174"/>
      <c r="S62" s="174"/>
      <c r="T62" s="174"/>
      <c r="U62" s="174"/>
      <c r="V62" s="174"/>
    </row>
    <row r="63" spans="1:22" ht="13.2" x14ac:dyDescent="0.25">
      <c r="A63" s="147"/>
      <c r="B63" s="187" t="s">
        <v>122</v>
      </c>
      <c r="C63" s="163" t="s">
        <v>123</v>
      </c>
      <c r="D63" s="164" t="s">
        <v>194</v>
      </c>
      <c r="E63" s="190">
        <v>0.4715996988517312</v>
      </c>
      <c r="F63" s="190">
        <v>0.60785340227396667</v>
      </c>
      <c r="G63" s="190">
        <v>0.47778551817813797</v>
      </c>
      <c r="H63" s="190">
        <v>0.50849649024838517</v>
      </c>
      <c r="I63" s="190">
        <v>0.51496462792647002</v>
      </c>
      <c r="J63" s="163" t="s">
        <v>176</v>
      </c>
      <c r="M63" s="174"/>
      <c r="N63" s="174"/>
      <c r="O63" s="174"/>
      <c r="P63" s="179"/>
      <c r="Q63" s="179"/>
      <c r="R63" s="174"/>
      <c r="S63" s="174"/>
      <c r="T63" s="174"/>
      <c r="U63" s="174"/>
      <c r="V63" s="174"/>
    </row>
    <row r="64" spans="1:22" ht="13.2" x14ac:dyDescent="0.25">
      <c r="A64" s="147"/>
      <c r="B64" s="187" t="s">
        <v>124</v>
      </c>
      <c r="C64" s="163" t="s">
        <v>125</v>
      </c>
      <c r="D64" s="164" t="s">
        <v>194</v>
      </c>
      <c r="E64" s="190">
        <v>2.5540411023068161E-4</v>
      </c>
      <c r="F64" s="190">
        <v>6.051615797610263E-4</v>
      </c>
      <c r="G64" s="190">
        <v>6.8484262101924087E-4</v>
      </c>
      <c r="H64" s="190">
        <v>7.3891838737161545E-4</v>
      </c>
      <c r="I64" s="190">
        <v>6.3731757805260739E-4</v>
      </c>
      <c r="J64" s="163">
        <v>2.5000000000000001E-2</v>
      </c>
      <c r="O64" s="71"/>
      <c r="P64" s="179"/>
      <c r="Q64" s="179"/>
      <c r="R64" s="174"/>
      <c r="S64" s="174"/>
      <c r="T64" s="174"/>
      <c r="U64" s="174"/>
      <c r="V64" s="174"/>
    </row>
    <row r="65" spans="1:22" ht="13.2" x14ac:dyDescent="0.25">
      <c r="A65" s="147"/>
      <c r="B65" s="187" t="s">
        <v>126</v>
      </c>
      <c r="C65" s="163" t="s">
        <v>127</v>
      </c>
      <c r="D65" s="164" t="s">
        <v>194</v>
      </c>
      <c r="E65" s="190">
        <v>5.3974071732343267E-4</v>
      </c>
      <c r="F65" s="190">
        <v>4.0676429084431423E-4</v>
      </c>
      <c r="G65" s="190">
        <v>3.9807104032889989E-4</v>
      </c>
      <c r="H65" s="190">
        <v>5.0266556964055479E-4</v>
      </c>
      <c r="I65" s="190">
        <v>4.68969538567013E-4</v>
      </c>
      <c r="J65" s="163">
        <v>0.1</v>
      </c>
      <c r="O65" s="71"/>
      <c r="P65" s="179"/>
      <c r="Q65" s="179"/>
      <c r="R65" s="174"/>
      <c r="S65" s="174"/>
      <c r="T65" s="174"/>
      <c r="U65" s="174"/>
      <c r="V65" s="174"/>
    </row>
    <row r="66" spans="1:22" ht="13.2" x14ac:dyDescent="0.25">
      <c r="A66" s="147"/>
      <c r="B66" s="187" t="s">
        <v>128</v>
      </c>
      <c r="C66" s="163" t="s">
        <v>129</v>
      </c>
      <c r="D66" s="164" t="s">
        <v>194</v>
      </c>
      <c r="E66" s="190">
        <v>1.5793152597467539E-2</v>
      </c>
      <c r="F66" s="190">
        <v>2.4575342571843985E-2</v>
      </c>
      <c r="G66" s="190">
        <v>2.0996492656138951E-2</v>
      </c>
      <c r="H66" s="190">
        <v>2.0428328750192147E-2</v>
      </c>
      <c r="I66" s="190">
        <v>1.4700391305081368E-2</v>
      </c>
      <c r="J66" s="163">
        <v>0.5</v>
      </c>
      <c r="O66" s="71"/>
      <c r="P66" s="179"/>
      <c r="Q66" s="179"/>
      <c r="R66" s="174"/>
      <c r="S66" s="174"/>
      <c r="T66" s="174"/>
      <c r="U66" s="174"/>
      <c r="V66" s="174"/>
    </row>
    <row r="67" spans="1:22" ht="13.2" x14ac:dyDescent="0.25">
      <c r="A67" s="147"/>
      <c r="B67" s="187" t="s">
        <v>130</v>
      </c>
      <c r="C67" s="163" t="s">
        <v>131</v>
      </c>
      <c r="D67" s="164" t="s">
        <v>194</v>
      </c>
      <c r="E67" s="190">
        <v>3.8150988965708066E-2</v>
      </c>
      <c r="F67" s="190">
        <v>3.6379482776737811E-2</v>
      </c>
      <c r="G67" s="190">
        <v>4.4559891768806821E-2</v>
      </c>
      <c r="H67" s="190">
        <v>3.7589331297720685E-2</v>
      </c>
      <c r="I67" s="190">
        <v>5.8981938119774327E-2</v>
      </c>
      <c r="J67" s="163">
        <v>50</v>
      </c>
      <c r="M67" s="86"/>
      <c r="N67" s="86"/>
      <c r="O67" s="71"/>
      <c r="P67" s="179"/>
      <c r="Q67" s="179"/>
      <c r="R67" s="174"/>
      <c r="S67" s="174"/>
      <c r="T67" s="174"/>
      <c r="U67" s="174"/>
      <c r="V67" s="174"/>
    </row>
    <row r="68" spans="1:22" ht="13.2" x14ac:dyDescent="0.25">
      <c r="A68" s="147"/>
      <c r="B68" s="187" t="s">
        <v>132</v>
      </c>
      <c r="C68" s="163" t="s">
        <v>133</v>
      </c>
      <c r="D68" s="164" t="s">
        <v>194</v>
      </c>
      <c r="E68" s="190">
        <v>0.23565019858002731</v>
      </c>
      <c r="F68" s="190">
        <v>0.37805151737295084</v>
      </c>
      <c r="G68" s="190">
        <v>0.34472751552915815</v>
      </c>
      <c r="H68" s="190">
        <v>0.33708753100095601</v>
      </c>
      <c r="I68" s="190">
        <v>0.27096017783871862</v>
      </c>
      <c r="J68" s="163">
        <v>4</v>
      </c>
      <c r="M68" s="86"/>
      <c r="N68" s="86"/>
      <c r="O68" s="71"/>
      <c r="P68" s="179"/>
      <c r="Q68" s="179"/>
      <c r="R68" s="174"/>
      <c r="S68" s="174"/>
      <c r="T68" s="174"/>
      <c r="U68" s="174"/>
      <c r="V68" s="174"/>
    </row>
    <row r="69" spans="1:22" ht="13.2" x14ac:dyDescent="0.25">
      <c r="A69" s="147"/>
      <c r="B69" s="187" t="s">
        <v>134</v>
      </c>
      <c r="C69" s="163" t="s">
        <v>135</v>
      </c>
      <c r="D69" s="164" t="s">
        <v>194</v>
      </c>
      <c r="E69" s="190" t="s">
        <v>195</v>
      </c>
      <c r="F69" s="190" t="s">
        <v>195</v>
      </c>
      <c r="G69" s="190" t="s">
        <v>195</v>
      </c>
      <c r="H69" s="190" t="s">
        <v>195</v>
      </c>
      <c r="I69" s="190">
        <v>2.8158213747292877E-4</v>
      </c>
      <c r="J69" s="163">
        <v>2</v>
      </c>
      <c r="M69" s="86"/>
      <c r="N69" s="86"/>
      <c r="O69" s="71"/>
      <c r="P69" s="179"/>
      <c r="Q69" s="179"/>
      <c r="R69" s="174"/>
      <c r="S69" s="174"/>
      <c r="T69" s="174"/>
      <c r="U69" s="174"/>
      <c r="V69" s="174"/>
    </row>
    <row r="70" spans="1:22" ht="13.2" x14ac:dyDescent="0.25">
      <c r="A70" s="147"/>
      <c r="B70" s="187" t="s">
        <v>136</v>
      </c>
      <c r="C70" s="163" t="s">
        <v>137</v>
      </c>
      <c r="D70" s="164" t="s">
        <v>194</v>
      </c>
      <c r="E70" s="190">
        <v>0.1037579197812144</v>
      </c>
      <c r="F70" s="190">
        <v>0.12073322456187856</v>
      </c>
      <c r="G70" s="190">
        <v>0.1394752687903022</v>
      </c>
      <c r="H70" s="190">
        <v>0.10133737883953584</v>
      </c>
      <c r="I70" s="190">
        <v>9.5297015208809691E-2</v>
      </c>
      <c r="J70" s="163" t="s">
        <v>176</v>
      </c>
      <c r="M70" s="86"/>
      <c r="N70" s="86"/>
      <c r="O70" s="71"/>
      <c r="P70" s="179"/>
      <c r="Q70" s="179"/>
      <c r="R70" s="174"/>
      <c r="S70" s="174"/>
      <c r="T70" s="174"/>
      <c r="U70" s="174"/>
      <c r="V70" s="174"/>
    </row>
    <row r="71" spans="1:22" ht="13.2" x14ac:dyDescent="0.25">
      <c r="A71" s="147"/>
      <c r="B71" s="187" t="s">
        <v>138</v>
      </c>
      <c r="C71" s="163" t="s">
        <v>139</v>
      </c>
      <c r="D71" s="164" t="s">
        <v>194</v>
      </c>
      <c r="E71" s="190" t="s">
        <v>195</v>
      </c>
      <c r="F71" s="190" t="s">
        <v>195</v>
      </c>
      <c r="G71" s="190" t="s">
        <v>195</v>
      </c>
      <c r="H71" s="190" t="s">
        <v>195</v>
      </c>
      <c r="I71" s="190" t="s">
        <v>195</v>
      </c>
      <c r="J71" s="163" t="s">
        <v>176</v>
      </c>
      <c r="M71" s="86"/>
      <c r="N71" s="86"/>
      <c r="O71" s="71"/>
      <c r="P71" s="179"/>
      <c r="Q71" s="179"/>
      <c r="R71" s="174"/>
      <c r="S71" s="174"/>
      <c r="T71" s="174"/>
      <c r="U71" s="174"/>
      <c r="V71" s="174"/>
    </row>
    <row r="72" spans="1:22" ht="13.2" x14ac:dyDescent="0.25">
      <c r="A72" s="147"/>
      <c r="B72" s="187" t="s">
        <v>140</v>
      </c>
      <c r="C72" s="163" t="s">
        <v>141</v>
      </c>
      <c r="D72" s="164" t="s">
        <v>194</v>
      </c>
      <c r="E72" s="190">
        <v>4.9983382509988863E-2</v>
      </c>
      <c r="F72" s="190">
        <v>4.8253410972707862E-2</v>
      </c>
      <c r="G72" s="190">
        <v>5.2641636315534618E-2</v>
      </c>
      <c r="H72" s="190">
        <v>4.9160692710846256E-2</v>
      </c>
      <c r="I72" s="190">
        <v>5.3109798171050618E-2</v>
      </c>
      <c r="J72" s="163" t="s">
        <v>176</v>
      </c>
      <c r="M72" s="86"/>
      <c r="N72" s="86"/>
      <c r="O72" s="71"/>
      <c r="P72" s="179"/>
      <c r="Q72" s="179"/>
      <c r="R72" s="174"/>
      <c r="S72" s="174"/>
      <c r="T72" s="174"/>
      <c r="U72" s="174"/>
      <c r="V72" s="174"/>
    </row>
    <row r="73" spans="1:22" ht="13.2" x14ac:dyDescent="0.25">
      <c r="A73" s="147"/>
      <c r="B73" s="187" t="s">
        <v>142</v>
      </c>
      <c r="C73" s="163" t="s">
        <v>143</v>
      </c>
      <c r="D73" s="164" t="s">
        <v>194</v>
      </c>
      <c r="E73" s="190">
        <v>5.5420696575446725E-3</v>
      </c>
      <c r="F73" s="190">
        <v>7.4703059590599183E-3</v>
      </c>
      <c r="G73" s="190">
        <v>7.4430260260993034E-3</v>
      </c>
      <c r="H73" s="190">
        <v>6.8422837339472313E-3</v>
      </c>
      <c r="I73" s="190">
        <v>7.5676452035429104E-3</v>
      </c>
      <c r="J73" s="163">
        <v>0.2</v>
      </c>
      <c r="M73" s="86"/>
      <c r="N73" s="86"/>
      <c r="O73" s="71"/>
      <c r="P73" s="179"/>
      <c r="Q73" s="179"/>
      <c r="R73" s="174"/>
      <c r="S73" s="174"/>
      <c r="T73" s="174"/>
      <c r="U73" s="174"/>
      <c r="V73" s="174"/>
    </row>
    <row r="74" spans="1:22" ht="13.2" x14ac:dyDescent="0.25">
      <c r="A74" s="147"/>
      <c r="B74" s="187" t="s">
        <v>144</v>
      </c>
      <c r="C74" s="163" t="s">
        <v>145</v>
      </c>
      <c r="D74" s="164" t="s">
        <v>194</v>
      </c>
      <c r="E74" s="190">
        <v>1.5124712152723176E-3</v>
      </c>
      <c r="F74" s="190">
        <v>1.4057295345354976E-3</v>
      </c>
      <c r="G74" s="190">
        <v>2.0204361366819479E-3</v>
      </c>
      <c r="H74" s="190">
        <v>1.7613401560205039E-3</v>
      </c>
      <c r="I74" s="190">
        <v>1.5752566551866334E-3</v>
      </c>
      <c r="J74" s="163">
        <v>120</v>
      </c>
      <c r="M74" s="86"/>
      <c r="N74" s="86"/>
      <c r="O74" s="71"/>
      <c r="P74" s="179"/>
      <c r="Q74" s="179"/>
      <c r="R74" s="174"/>
      <c r="S74" s="174"/>
      <c r="T74" s="174"/>
      <c r="U74" s="174"/>
      <c r="V74" s="174"/>
    </row>
    <row r="75" spans="1:22" ht="13.2" x14ac:dyDescent="0.25">
      <c r="A75" s="147"/>
      <c r="B75" s="187" t="s">
        <v>146</v>
      </c>
      <c r="C75" s="163" t="s">
        <v>147</v>
      </c>
      <c r="D75" s="164" t="s">
        <v>194</v>
      </c>
      <c r="E75" s="190" t="s">
        <v>195</v>
      </c>
      <c r="F75" s="190" t="s">
        <v>195</v>
      </c>
      <c r="G75" s="190" t="s">
        <v>195</v>
      </c>
      <c r="H75" s="190" t="s">
        <v>195</v>
      </c>
      <c r="I75" s="190" t="s">
        <v>195</v>
      </c>
      <c r="J75" s="163" t="s">
        <v>176</v>
      </c>
      <c r="M75" s="86"/>
      <c r="N75" s="86"/>
      <c r="O75" s="71"/>
      <c r="P75" s="179"/>
      <c r="Q75" s="179"/>
      <c r="R75" s="174"/>
      <c r="S75" s="174"/>
      <c r="T75" s="174"/>
      <c r="U75" s="174"/>
      <c r="V75" s="174"/>
    </row>
    <row r="76" spans="1:22" ht="13.2" x14ac:dyDescent="0.25">
      <c r="A76" s="147"/>
      <c r="B76" s="187" t="s">
        <v>148</v>
      </c>
      <c r="C76" s="163" t="s">
        <v>149</v>
      </c>
      <c r="D76" s="164" t="s">
        <v>194</v>
      </c>
      <c r="E76" s="190">
        <v>2.2447626875743499E-3</v>
      </c>
      <c r="F76" s="190">
        <v>2.2471733126546182E-3</v>
      </c>
      <c r="G76" s="190">
        <v>2.3603507026051141E-3</v>
      </c>
      <c r="H76" s="190">
        <v>2.3544855281963585E-3</v>
      </c>
      <c r="I76" s="190">
        <v>2.2506529564562203E-3</v>
      </c>
      <c r="J76" s="163">
        <v>0.1</v>
      </c>
      <c r="M76" s="86"/>
      <c r="N76" s="86"/>
      <c r="O76" s="71"/>
      <c r="P76" s="179"/>
      <c r="Q76" s="179"/>
      <c r="R76" s="174"/>
      <c r="S76" s="174"/>
      <c r="T76" s="174"/>
      <c r="U76" s="174"/>
      <c r="V76" s="174"/>
    </row>
    <row r="77" spans="1:22" ht="13.2" x14ac:dyDescent="0.25">
      <c r="A77" s="147"/>
      <c r="B77" s="187" t="s">
        <v>181</v>
      </c>
      <c r="C77" s="163" t="s">
        <v>150</v>
      </c>
      <c r="D77" s="164" t="s">
        <v>194</v>
      </c>
      <c r="E77" s="190">
        <v>0.28752915847063448</v>
      </c>
      <c r="F77" s="190">
        <v>0.26120648088531945</v>
      </c>
      <c r="G77" s="190">
        <v>0.31976033944807597</v>
      </c>
      <c r="H77" s="190">
        <v>0.23997254294640083</v>
      </c>
      <c r="I77" s="190">
        <v>0.23879367743700683</v>
      </c>
      <c r="J77" s="163" t="s">
        <v>176</v>
      </c>
      <c r="M77" s="86"/>
      <c r="N77" s="86"/>
      <c r="O77" s="71"/>
      <c r="P77" s="179"/>
      <c r="Q77" s="179"/>
      <c r="R77" s="174"/>
      <c r="S77" s="174"/>
      <c r="T77" s="174"/>
      <c r="U77" s="174"/>
      <c r="V77" s="174"/>
    </row>
    <row r="78" spans="1:22" ht="12" x14ac:dyDescent="0.2">
      <c r="A78" s="147"/>
      <c r="B78" s="187" t="s">
        <v>151</v>
      </c>
      <c r="C78" s="163" t="s">
        <v>152</v>
      </c>
      <c r="D78" s="164" t="s">
        <v>194</v>
      </c>
      <c r="E78" s="191">
        <v>8.379449694638651E-3</v>
      </c>
      <c r="F78" s="191">
        <v>2.3618250122798543E-2</v>
      </c>
      <c r="G78" s="191">
        <v>2.1507868551775569E-2</v>
      </c>
      <c r="H78" s="191">
        <v>2.5294131464312714E-2</v>
      </c>
      <c r="I78" s="191">
        <v>2.5873490354274092E-2</v>
      </c>
      <c r="J78" s="163">
        <v>0.5</v>
      </c>
    </row>
    <row r="79" spans="1:22" x14ac:dyDescent="0.2">
      <c r="A79" s="147"/>
      <c r="B79" s="187" t="s">
        <v>153</v>
      </c>
      <c r="C79" s="163" t="s">
        <v>154</v>
      </c>
      <c r="D79" s="164" t="s">
        <v>194</v>
      </c>
      <c r="E79" s="190">
        <v>8.1210525674912037E-4</v>
      </c>
      <c r="F79" s="190">
        <v>1.0328622679282096E-3</v>
      </c>
      <c r="G79" s="190">
        <v>9.2749549698799088E-4</v>
      </c>
      <c r="H79" s="190">
        <v>1.8297026734916194E-3</v>
      </c>
      <c r="I79" s="190">
        <v>3.9090815597220465E-3</v>
      </c>
      <c r="J79" s="163">
        <v>25</v>
      </c>
    </row>
    <row r="80" spans="1:22" x14ac:dyDescent="0.2">
      <c r="A80" s="147"/>
      <c r="B80" s="187" t="s">
        <v>155</v>
      </c>
      <c r="C80" s="163" t="s">
        <v>156</v>
      </c>
      <c r="D80" s="164" t="s">
        <v>194</v>
      </c>
      <c r="E80" s="190" t="s">
        <v>195</v>
      </c>
      <c r="F80" s="190" t="s">
        <v>195</v>
      </c>
      <c r="G80" s="190" t="s">
        <v>195</v>
      </c>
      <c r="H80" s="190" t="s">
        <v>195</v>
      </c>
      <c r="I80" s="190" t="s">
        <v>195</v>
      </c>
      <c r="J80" s="163">
        <v>10</v>
      </c>
    </row>
    <row r="81" spans="1:19" x14ac:dyDescent="0.2">
      <c r="A81" s="147"/>
      <c r="B81" s="187" t="s">
        <v>157</v>
      </c>
      <c r="C81" s="163" t="s">
        <v>158</v>
      </c>
      <c r="D81" s="164" t="s">
        <v>194</v>
      </c>
      <c r="E81" s="190">
        <v>0.12959763249595915</v>
      </c>
      <c r="F81" s="190">
        <v>0.10557926078532569</v>
      </c>
      <c r="G81" s="190">
        <v>0.20404900933735798</v>
      </c>
      <c r="H81" s="190" t="s">
        <v>195</v>
      </c>
      <c r="I81" s="190" t="s">
        <v>195</v>
      </c>
      <c r="J81" s="163" t="s">
        <v>176</v>
      </c>
    </row>
    <row r="82" spans="1:19" x14ac:dyDescent="0.2">
      <c r="A82" s="147"/>
      <c r="B82" s="187" t="s">
        <v>159</v>
      </c>
      <c r="C82" s="163" t="s">
        <v>160</v>
      </c>
      <c r="D82" s="164" t="s">
        <v>194</v>
      </c>
      <c r="E82" s="190">
        <v>1.2570671050416359E-4</v>
      </c>
      <c r="F82" s="190">
        <v>3.3398538586481685E-4</v>
      </c>
      <c r="G82" s="190">
        <v>9.6359261903292885E-4</v>
      </c>
      <c r="H82" s="190">
        <v>3.3075394482348506E-4</v>
      </c>
      <c r="I82" s="190">
        <v>5.6015805995504337E-4</v>
      </c>
      <c r="J82" s="163">
        <v>10</v>
      </c>
    </row>
    <row r="83" spans="1:19" x14ac:dyDescent="0.2">
      <c r="A83" s="147"/>
      <c r="B83" s="187" t="s">
        <v>161</v>
      </c>
      <c r="C83" s="163" t="s">
        <v>162</v>
      </c>
      <c r="D83" s="164" t="s">
        <v>194</v>
      </c>
      <c r="E83" s="190">
        <v>1.6621220611106075E-3</v>
      </c>
      <c r="F83" s="190">
        <v>1.9092000415854456E-3</v>
      </c>
      <c r="G83" s="190">
        <v>1.6323920746988637E-3</v>
      </c>
      <c r="H83" s="190">
        <v>1.5069913777823833E-3</v>
      </c>
      <c r="I83" s="190">
        <v>1.5341717169788393E-3</v>
      </c>
      <c r="J83" s="163">
        <v>120</v>
      </c>
    </row>
    <row r="84" spans="1:19" x14ac:dyDescent="0.2">
      <c r="A84" s="147"/>
      <c r="B84" s="187" t="s">
        <v>163</v>
      </c>
      <c r="C84" s="163" t="s">
        <v>164</v>
      </c>
      <c r="D84" s="164" t="s">
        <v>194</v>
      </c>
      <c r="E84" s="190">
        <v>1.3767877817122678E-3</v>
      </c>
      <c r="F84" s="190">
        <v>1.4854872386226182E-3</v>
      </c>
      <c r="G84" s="190">
        <v>2.1658273226962815E-3</v>
      </c>
      <c r="H84" s="190">
        <v>1.7392228709563196E-3</v>
      </c>
      <c r="I84" s="190">
        <v>1.6734596782198967E-3</v>
      </c>
      <c r="J84" s="163">
        <v>120</v>
      </c>
    </row>
    <row r="85" spans="1:19" x14ac:dyDescent="0.2">
      <c r="A85" s="147"/>
      <c r="B85" s="187" t="s">
        <v>165</v>
      </c>
      <c r="C85" s="163" t="s">
        <v>166</v>
      </c>
      <c r="D85" s="164" t="s">
        <v>194</v>
      </c>
      <c r="E85" s="190" t="s">
        <v>195</v>
      </c>
      <c r="F85" s="190" t="s">
        <v>195</v>
      </c>
      <c r="G85" s="190" t="s">
        <v>195</v>
      </c>
      <c r="H85" s="190" t="s">
        <v>195</v>
      </c>
      <c r="I85" s="190" t="s">
        <v>195</v>
      </c>
      <c r="J85" s="163" t="s">
        <v>176</v>
      </c>
    </row>
    <row r="86" spans="1:19" x14ac:dyDescent="0.2">
      <c r="A86" s="147"/>
      <c r="B86" s="187" t="s">
        <v>167</v>
      </c>
      <c r="C86" s="163" t="s">
        <v>168</v>
      </c>
      <c r="D86" s="164" t="s">
        <v>194</v>
      </c>
      <c r="E86" s="190" t="s">
        <v>195</v>
      </c>
      <c r="F86" s="190" t="s">
        <v>195</v>
      </c>
      <c r="G86" s="190" t="s">
        <v>195</v>
      </c>
      <c r="H86" s="190" t="s">
        <v>195</v>
      </c>
      <c r="I86" s="190" t="s">
        <v>195</v>
      </c>
      <c r="J86" s="163">
        <v>0.15</v>
      </c>
    </row>
    <row r="87" spans="1:19" x14ac:dyDescent="0.2">
      <c r="A87" s="147"/>
      <c r="B87" s="187" t="s">
        <v>169</v>
      </c>
      <c r="C87" s="163" t="s">
        <v>170</v>
      </c>
      <c r="D87" s="164" t="s">
        <v>194</v>
      </c>
      <c r="E87" s="190">
        <v>1.9953446111772001E-4</v>
      </c>
      <c r="F87" s="190">
        <v>2.3129734185264929E-4</v>
      </c>
      <c r="G87" s="190">
        <v>2.3763938679584196E-4</v>
      </c>
      <c r="H87" s="190">
        <v>2.4127947342746629E-4</v>
      </c>
      <c r="I87" s="190">
        <v>1.923977594121079E-4</v>
      </c>
      <c r="J87" s="163">
        <v>2</v>
      </c>
    </row>
    <row r="88" spans="1:19" x14ac:dyDescent="0.2">
      <c r="A88" s="147"/>
      <c r="B88" s="187" t="s">
        <v>171</v>
      </c>
      <c r="C88" s="163" t="s">
        <v>172</v>
      </c>
      <c r="D88" s="164" t="s">
        <v>194</v>
      </c>
      <c r="E88" s="190">
        <v>2.7426011680630611E-2</v>
      </c>
      <c r="F88" s="190">
        <v>7.788339804107311E-2</v>
      </c>
      <c r="G88" s="190">
        <v>7.1472301648977291E-2</v>
      </c>
      <c r="H88" s="190">
        <v>7.6043247375223125E-2</v>
      </c>
      <c r="I88" s="190">
        <v>6.3381032722999081E-2</v>
      </c>
      <c r="J88" s="163">
        <v>120</v>
      </c>
    </row>
    <row r="89" spans="1:19" ht="6.75" customHeight="1" x14ac:dyDescent="0.2">
      <c r="A89" s="147"/>
      <c r="B89" s="166"/>
      <c r="C89" s="167"/>
      <c r="D89" s="148"/>
      <c r="E89" s="182"/>
      <c r="F89" s="182"/>
      <c r="G89" s="182"/>
      <c r="H89" s="182"/>
      <c r="I89" s="182"/>
      <c r="J89" s="182"/>
    </row>
    <row r="90" spans="1:19" ht="12" x14ac:dyDescent="0.2">
      <c r="A90" s="147"/>
      <c r="B90" s="193" t="s">
        <v>203</v>
      </c>
      <c r="C90" s="147"/>
      <c r="D90" s="148"/>
      <c r="E90" s="147"/>
      <c r="F90" s="147"/>
      <c r="G90" s="184"/>
      <c r="H90" s="184"/>
      <c r="I90" s="184"/>
      <c r="J90" s="184"/>
    </row>
    <row r="91" spans="1:19" ht="13.2" x14ac:dyDescent="0.25">
      <c r="A91" s="147"/>
      <c r="B91" s="183"/>
      <c r="C91" s="147"/>
      <c r="D91" s="148"/>
      <c r="E91" s="147"/>
      <c r="F91" s="147"/>
      <c r="G91" s="184"/>
      <c r="H91" s="184"/>
      <c r="I91" s="184"/>
      <c r="J91" s="184"/>
      <c r="M91" s="86"/>
      <c r="N91" s="86"/>
      <c r="O91" s="71"/>
      <c r="P91" s="179"/>
      <c r="Q91" s="179"/>
      <c r="R91" s="174"/>
      <c r="S91" s="174"/>
    </row>
    <row r="92" spans="1:19" ht="13.2" x14ac:dyDescent="0.25">
      <c r="A92" s="147"/>
      <c r="B92" s="183"/>
      <c r="C92" s="147"/>
      <c r="D92" s="148"/>
      <c r="E92" s="147"/>
      <c r="F92" s="147"/>
      <c r="G92" s="184"/>
      <c r="H92" s="184"/>
      <c r="I92" s="184"/>
      <c r="J92" s="184"/>
      <c r="M92" s="86"/>
      <c r="N92" s="86"/>
      <c r="O92" s="71"/>
      <c r="P92" s="179"/>
      <c r="Q92" s="179"/>
      <c r="R92" s="174"/>
      <c r="S92" s="174"/>
    </row>
    <row r="93" spans="1:19" ht="13.2" x14ac:dyDescent="0.25">
      <c r="A93" s="147"/>
      <c r="B93" s="183"/>
      <c r="C93" s="147"/>
      <c r="D93" s="148"/>
      <c r="E93" s="147"/>
      <c r="F93" s="147"/>
      <c r="G93" s="184"/>
      <c r="H93" s="184"/>
      <c r="I93" s="184"/>
      <c r="J93" s="184"/>
      <c r="M93" s="86"/>
      <c r="N93" s="86"/>
      <c r="O93" s="71"/>
      <c r="P93" s="179"/>
      <c r="Q93" s="179"/>
      <c r="R93" s="174"/>
      <c r="S93" s="174"/>
    </row>
    <row r="94" spans="1:19" ht="13.2" x14ac:dyDescent="0.25">
      <c r="A94" s="147"/>
      <c r="B94" s="183"/>
      <c r="C94" s="147"/>
      <c r="D94" s="148"/>
      <c r="E94" s="147"/>
      <c r="F94" s="147"/>
      <c r="G94" s="184"/>
      <c r="H94" s="184"/>
      <c r="I94" s="184"/>
      <c r="J94" s="184"/>
      <c r="M94" s="86"/>
      <c r="N94" s="86"/>
      <c r="O94" s="71"/>
      <c r="P94" s="179"/>
      <c r="Q94" s="179"/>
      <c r="R94" s="174"/>
      <c r="S94" s="174"/>
    </row>
    <row r="95" spans="1:19" ht="13.2" x14ac:dyDescent="0.25">
      <c r="A95" s="147"/>
      <c r="B95" s="183"/>
      <c r="C95" s="147"/>
      <c r="D95" s="148"/>
      <c r="E95" s="147"/>
      <c r="F95" s="147"/>
      <c r="G95" s="184"/>
      <c r="H95" s="184"/>
      <c r="I95" s="184"/>
      <c r="J95" s="184"/>
      <c r="M95" s="86"/>
      <c r="N95" s="86"/>
      <c r="O95" s="71"/>
      <c r="P95" s="179"/>
      <c r="Q95" s="179"/>
      <c r="R95" s="174"/>
      <c r="S95" s="174"/>
    </row>
    <row r="96" spans="1:19" ht="13.2" x14ac:dyDescent="0.25">
      <c r="A96" s="147"/>
      <c r="B96" s="183"/>
      <c r="C96" s="147"/>
      <c r="D96" s="148"/>
      <c r="E96" s="147"/>
      <c r="F96" s="147"/>
      <c r="G96" s="184"/>
      <c r="H96" s="184"/>
      <c r="I96" s="184"/>
      <c r="J96" s="184"/>
      <c r="M96" s="86"/>
      <c r="N96" s="86"/>
      <c r="O96" s="71"/>
      <c r="P96" s="179"/>
      <c r="Q96" s="179"/>
      <c r="R96" s="174"/>
      <c r="S96" s="174"/>
    </row>
    <row r="97" spans="1:19" ht="13.2" x14ac:dyDescent="0.25">
      <c r="A97" s="147"/>
      <c r="B97" s="183"/>
      <c r="C97" s="147"/>
      <c r="D97" s="148"/>
      <c r="E97" s="147"/>
      <c r="F97" s="147"/>
      <c r="G97" s="184"/>
      <c r="H97" s="184"/>
      <c r="I97" s="184"/>
      <c r="J97" s="184"/>
      <c r="M97" s="86"/>
      <c r="N97" s="86"/>
      <c r="O97" s="71"/>
      <c r="P97" s="179"/>
      <c r="Q97" s="179"/>
      <c r="R97" s="174"/>
      <c r="S97" s="174"/>
    </row>
    <row r="98" spans="1:19" ht="13.2" x14ac:dyDescent="0.25">
      <c r="A98" s="147"/>
      <c r="B98" s="183"/>
      <c r="C98" s="147"/>
      <c r="D98" s="148"/>
      <c r="E98" s="147"/>
      <c r="F98" s="147"/>
      <c r="G98" s="184"/>
      <c r="H98" s="184"/>
      <c r="I98" s="184"/>
      <c r="J98" s="184"/>
      <c r="M98" s="86"/>
      <c r="N98" s="86"/>
      <c r="O98" s="71"/>
      <c r="P98" s="179"/>
      <c r="Q98" s="179"/>
      <c r="R98" s="174"/>
      <c r="S98" s="174"/>
    </row>
    <row r="99" spans="1:19" ht="13.2" x14ac:dyDescent="0.25">
      <c r="A99" s="147"/>
      <c r="B99" s="148"/>
      <c r="C99" s="148"/>
      <c r="D99" s="148"/>
      <c r="E99" s="147"/>
      <c r="F99" s="147"/>
      <c r="G99" s="147"/>
      <c r="H99" s="149"/>
      <c r="I99" s="147"/>
      <c r="J99" s="147"/>
      <c r="M99" s="86"/>
      <c r="N99" s="86"/>
      <c r="O99" s="71"/>
      <c r="P99" s="179"/>
      <c r="Q99" s="179"/>
      <c r="R99" s="174"/>
      <c r="S99" s="174"/>
    </row>
    <row r="100" spans="1:19" ht="13.2" x14ac:dyDescent="0.25">
      <c r="M100" s="86"/>
      <c r="N100" s="86"/>
      <c r="O100" s="71"/>
      <c r="P100" s="179"/>
      <c r="Q100" s="179"/>
      <c r="R100" s="174"/>
      <c r="S100" s="174"/>
    </row>
  </sheetData>
  <mergeCells count="14">
    <mergeCell ref="B2:D5"/>
    <mergeCell ref="B7:D7"/>
    <mergeCell ref="B12:C13"/>
    <mergeCell ref="D12:D13"/>
    <mergeCell ref="E2:I5"/>
    <mergeCell ref="E7:I7"/>
    <mergeCell ref="E12:I12"/>
    <mergeCell ref="B11:I11"/>
    <mergeCell ref="B52:J52"/>
    <mergeCell ref="B53:C54"/>
    <mergeCell ref="D53:D54"/>
    <mergeCell ref="E53:I53"/>
    <mergeCell ref="J53:J55"/>
    <mergeCell ref="B55:D55"/>
  </mergeCells>
  <printOptions horizontalCentered="1"/>
  <pageMargins left="1.1811023622047245" right="0.70866141732283472" top="0.39370078740157483" bottom="0.39370078740157483" header="0.31496062992125984" footer="0.31496062992125984"/>
  <pageSetup paperSize="9" scale="65"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1C6E3-F925-43D0-A417-4DC4603905FD}">
  <dimension ref="A1:V116"/>
  <sheetViews>
    <sheetView showGridLines="0" view="pageBreakPreview" zoomScale="80" zoomScaleNormal="80" zoomScaleSheetLayoutView="80" zoomScalePageLayoutView="60" workbookViewId="0">
      <selection activeCell="C6" sqref="C6:F6"/>
    </sheetView>
  </sheetViews>
  <sheetFormatPr baseColWidth="10" defaultColWidth="11.44140625" defaultRowHeight="11.4" x14ac:dyDescent="0.2"/>
  <cols>
    <col min="1" max="1" width="2.109375" style="150" customWidth="1"/>
    <col min="2" max="2" width="15" style="185" customWidth="1"/>
    <col min="3" max="3" width="9.33203125" style="185" customWidth="1"/>
    <col min="4" max="4" width="11.44140625" style="185" customWidth="1"/>
    <col min="5" max="5" width="13" style="150" customWidth="1"/>
    <col min="6" max="7" width="11.109375" style="150" customWidth="1"/>
    <col min="8" max="8" width="11.109375" style="186" customWidth="1"/>
    <col min="9" max="9" width="13.109375" style="150" customWidth="1"/>
    <col min="10" max="10" width="11.109375" style="150" customWidth="1"/>
    <col min="11" max="11" width="3.109375" style="147" customWidth="1"/>
    <col min="12" max="13" width="11.44140625" style="150"/>
    <col min="14" max="14" width="16.88671875" style="150" customWidth="1"/>
    <col min="15" max="15" width="18.33203125" style="150" customWidth="1"/>
    <col min="16" max="16384" width="11.44140625" style="150"/>
  </cols>
  <sheetData>
    <row r="1" spans="1:12" ht="12" thickBot="1" x14ac:dyDescent="0.25">
      <c r="A1" s="147"/>
      <c r="B1" s="148"/>
      <c r="C1" s="148"/>
      <c r="D1" s="148"/>
      <c r="E1" s="147"/>
      <c r="F1" s="147"/>
      <c r="G1" s="147"/>
      <c r="H1" s="149"/>
      <c r="I1" s="147"/>
      <c r="J1" s="147"/>
    </row>
    <row r="2" spans="1:12" s="152" customFormat="1" ht="12" customHeight="1" x14ac:dyDescent="0.25">
      <c r="A2" s="151"/>
      <c r="B2" s="309"/>
      <c r="C2" s="309"/>
      <c r="D2" s="309"/>
      <c r="E2" s="310" t="s">
        <v>224</v>
      </c>
      <c r="F2" s="311"/>
      <c r="G2" s="311"/>
      <c r="H2" s="311"/>
      <c r="I2" s="311"/>
      <c r="J2"/>
      <c r="K2"/>
      <c r="L2"/>
    </row>
    <row r="3" spans="1:12" s="152" customFormat="1" ht="12" customHeight="1" x14ac:dyDescent="0.25">
      <c r="A3" s="151"/>
      <c r="B3" s="309"/>
      <c r="C3" s="309"/>
      <c r="D3" s="309"/>
      <c r="E3" s="312"/>
      <c r="F3" s="313"/>
      <c r="G3" s="313"/>
      <c r="H3" s="313"/>
      <c r="I3" s="313"/>
      <c r="J3"/>
      <c r="K3"/>
      <c r="L3"/>
    </row>
    <row r="4" spans="1:12" s="152" customFormat="1" ht="12" customHeight="1" x14ac:dyDescent="0.25">
      <c r="A4" s="151"/>
      <c r="B4" s="309"/>
      <c r="C4" s="309"/>
      <c r="D4" s="309"/>
      <c r="E4" s="312"/>
      <c r="F4" s="313"/>
      <c r="G4" s="313"/>
      <c r="H4" s="313"/>
      <c r="I4" s="313"/>
      <c r="J4"/>
      <c r="K4"/>
      <c r="L4"/>
    </row>
    <row r="5" spans="1:12" s="152" customFormat="1" ht="12" customHeight="1" thickBot="1" x14ac:dyDescent="0.3">
      <c r="A5" s="151"/>
      <c r="B5" s="309"/>
      <c r="C5" s="309"/>
      <c r="D5" s="309"/>
      <c r="E5" s="314"/>
      <c r="F5" s="315"/>
      <c r="G5" s="315"/>
      <c r="H5" s="315"/>
      <c r="I5" s="315"/>
      <c r="J5"/>
      <c r="K5"/>
      <c r="L5"/>
    </row>
    <row r="6" spans="1:12" s="156" customFormat="1" ht="12" customHeight="1" x14ac:dyDescent="0.25">
      <c r="A6" s="153"/>
      <c r="B6" s="154"/>
      <c r="C6" s="154"/>
      <c r="D6" s="154"/>
      <c r="E6" s="155"/>
      <c r="F6" s="155"/>
      <c r="G6" s="155"/>
      <c r="H6" s="149"/>
      <c r="I6" s="149"/>
      <c r="J6"/>
      <c r="K6"/>
      <c r="L6"/>
    </row>
    <row r="7" spans="1:12" s="152" customFormat="1" ht="34.799999999999997" customHeight="1" x14ac:dyDescent="0.25">
      <c r="A7" s="157"/>
      <c r="B7" s="239" t="s">
        <v>35</v>
      </c>
      <c r="C7" s="239"/>
      <c r="D7" s="239"/>
      <c r="E7" s="316" t="str">
        <f>+'4.2'!D6</f>
        <v>Evaluación ambiental de seguimiento de la calidad del aire en el área de influencia de la Refinería Talara, ubicada en el distrito de Pariñas, provincia de Talara, departamento de Piura, durante el 2020</v>
      </c>
      <c r="F7" s="316"/>
      <c r="G7" s="316"/>
      <c r="H7" s="316"/>
      <c r="I7" s="316"/>
      <c r="J7"/>
      <c r="K7"/>
      <c r="L7"/>
    </row>
    <row r="8" spans="1:12" s="152" customFormat="1" ht="13.2" x14ac:dyDescent="0.25">
      <c r="A8" s="157"/>
      <c r="B8" s="158"/>
      <c r="C8" s="158"/>
      <c r="D8" s="158"/>
      <c r="E8" s="159"/>
      <c r="F8" s="159"/>
      <c r="G8" s="159"/>
      <c r="H8" s="159"/>
      <c r="I8" s="159"/>
      <c r="J8"/>
      <c r="K8"/>
      <c r="L8"/>
    </row>
    <row r="9" spans="1:12" s="152" customFormat="1" ht="25.5" customHeight="1" x14ac:dyDescent="0.2">
      <c r="A9" s="157"/>
      <c r="B9" s="63" t="s">
        <v>51</v>
      </c>
      <c r="C9" s="63"/>
      <c r="D9" s="63"/>
      <c r="E9" s="120" t="str">
        <f>+'[2]1.1 Datos meteorológicos'!C8</f>
        <v>CA-CC-01</v>
      </c>
      <c r="F9" s="120"/>
      <c r="G9" s="118" t="s">
        <v>47</v>
      </c>
      <c r="H9" s="118"/>
      <c r="I9" s="12" t="s">
        <v>65</v>
      </c>
      <c r="J9" s="159"/>
      <c r="K9" s="151"/>
    </row>
    <row r="10" spans="1:12" x14ac:dyDescent="0.2">
      <c r="A10" s="147"/>
      <c r="B10" s="148"/>
      <c r="C10" s="148"/>
      <c r="D10" s="148"/>
      <c r="E10" s="147"/>
      <c r="F10" s="147"/>
      <c r="G10" s="147"/>
      <c r="H10" s="149"/>
      <c r="I10" s="147"/>
      <c r="J10" s="147"/>
    </row>
    <row r="11" spans="1:12" ht="16.8" customHeight="1" x14ac:dyDescent="0.25">
      <c r="A11" s="147"/>
      <c r="B11" s="306" t="s">
        <v>104</v>
      </c>
      <c r="C11" s="306"/>
      <c r="D11" s="306"/>
      <c r="E11" s="306"/>
      <c r="F11" s="306"/>
      <c r="G11" s="306"/>
      <c r="H11" s="306"/>
      <c r="I11" s="306"/>
      <c r="J11"/>
    </row>
    <row r="12" spans="1:12" s="161" customFormat="1" ht="14.4" customHeight="1" x14ac:dyDescent="0.25">
      <c r="A12" s="160"/>
      <c r="B12" s="305" t="s">
        <v>180</v>
      </c>
      <c r="C12" s="305"/>
      <c r="D12" s="306" t="s">
        <v>105</v>
      </c>
      <c r="E12" s="307" t="s">
        <v>106</v>
      </c>
      <c r="F12" s="307"/>
      <c r="G12" s="307"/>
      <c r="H12" s="307"/>
      <c r="I12" s="307"/>
      <c r="J12"/>
      <c r="K12" s="160"/>
    </row>
    <row r="13" spans="1:12" ht="16.8" customHeight="1" x14ac:dyDescent="0.25">
      <c r="A13" s="147"/>
      <c r="B13" s="305"/>
      <c r="C13" s="305"/>
      <c r="D13" s="306"/>
      <c r="E13" s="162">
        <f>'7.Conc. PM10 y VM'!$E12</f>
        <v>44025.694444444445</v>
      </c>
      <c r="F13" s="162">
        <f>'7.Conc. PM10 y VM'!$E13</f>
        <v>44026.65625</v>
      </c>
      <c r="G13" s="162">
        <f>'7.Conc. PM10 y VM'!$E14</f>
        <v>44027.618055555555</v>
      </c>
      <c r="H13" s="162">
        <f>'7.Conc. PM10 y VM'!$E15</f>
        <v>44028.579861111109</v>
      </c>
      <c r="I13" s="162">
        <f>'7.Conc. PM10 y VM'!$E16</f>
        <v>44029.541666666664</v>
      </c>
      <c r="J13"/>
    </row>
    <row r="14" spans="1:12" ht="13.2" x14ac:dyDescent="0.25">
      <c r="A14" s="147"/>
      <c r="B14" s="187" t="s">
        <v>107</v>
      </c>
      <c r="C14" s="163" t="s">
        <v>108</v>
      </c>
      <c r="D14" s="196" t="s">
        <v>109</v>
      </c>
      <c r="E14" s="165" t="s">
        <v>182</v>
      </c>
      <c r="F14" s="165">
        <v>0.35709999999999997</v>
      </c>
      <c r="G14" s="165">
        <v>0.17949999999999999</v>
      </c>
      <c r="H14" s="165">
        <v>0.2336</v>
      </c>
      <c r="I14" s="165">
        <v>0.47089999999999999</v>
      </c>
      <c r="J14"/>
    </row>
    <row r="15" spans="1:12" ht="13.2" x14ac:dyDescent="0.25">
      <c r="A15" s="147"/>
      <c r="B15" s="187" t="s">
        <v>110</v>
      </c>
      <c r="C15" s="163" t="s">
        <v>111</v>
      </c>
      <c r="D15" s="196" t="s">
        <v>109</v>
      </c>
      <c r="E15" s="165">
        <v>50.79</v>
      </c>
      <c r="F15" s="165">
        <v>60.69</v>
      </c>
      <c r="G15" s="165">
        <v>65.180000000000007</v>
      </c>
      <c r="H15" s="165">
        <v>63.77</v>
      </c>
      <c r="I15" s="165">
        <v>56.41</v>
      </c>
      <c r="J15"/>
    </row>
    <row r="16" spans="1:12" ht="13.2" x14ac:dyDescent="0.25">
      <c r="A16" s="147"/>
      <c r="B16" s="187" t="s">
        <v>112</v>
      </c>
      <c r="C16" s="163" t="s">
        <v>113</v>
      </c>
      <c r="D16" s="196" t="s">
        <v>109</v>
      </c>
      <c r="E16" s="165">
        <v>3.258</v>
      </c>
      <c r="F16" s="165">
        <v>5.016</v>
      </c>
      <c r="G16" s="165">
        <v>3.153</v>
      </c>
      <c r="H16" s="165">
        <v>5.8609999999999998</v>
      </c>
      <c r="I16" s="165">
        <v>16.73</v>
      </c>
      <c r="J16"/>
    </row>
    <row r="17" spans="1:10" ht="13.2" x14ac:dyDescent="0.25">
      <c r="A17" s="147"/>
      <c r="B17" s="187" t="s">
        <v>114</v>
      </c>
      <c r="C17" s="163" t="s">
        <v>115</v>
      </c>
      <c r="D17" s="196" t="s">
        <v>109</v>
      </c>
      <c r="E17" s="165">
        <v>2.37</v>
      </c>
      <c r="F17" s="165">
        <v>2.25</v>
      </c>
      <c r="G17" s="165">
        <v>6.06</v>
      </c>
      <c r="H17" s="165">
        <v>3.09</v>
      </c>
      <c r="I17" s="165">
        <v>3.61</v>
      </c>
      <c r="J17"/>
    </row>
    <row r="18" spans="1:10" ht="13.2" x14ac:dyDescent="0.25">
      <c r="A18" s="147"/>
      <c r="B18" s="187" t="s">
        <v>116</v>
      </c>
      <c r="C18" s="163" t="s">
        <v>117</v>
      </c>
      <c r="D18" s="196" t="s">
        <v>109</v>
      </c>
      <c r="E18" s="165">
        <v>8.7550000000000008</v>
      </c>
      <c r="F18" s="165">
        <v>7.0289999999999999</v>
      </c>
      <c r="G18" s="165">
        <v>6.6550000000000002</v>
      </c>
      <c r="H18" s="165">
        <v>7.7770000000000001</v>
      </c>
      <c r="I18" s="165">
        <v>5.0270000000000001</v>
      </c>
      <c r="J18"/>
    </row>
    <row r="19" spans="1:10" ht="13.2" x14ac:dyDescent="0.25">
      <c r="A19" s="147"/>
      <c r="B19" s="187" t="s">
        <v>118</v>
      </c>
      <c r="C19" s="163" t="s">
        <v>119</v>
      </c>
      <c r="D19" s="196" t="s">
        <v>109</v>
      </c>
      <c r="E19" s="165" t="s">
        <v>183</v>
      </c>
      <c r="F19" s="165" t="s">
        <v>183</v>
      </c>
      <c r="G19" s="165" t="s">
        <v>183</v>
      </c>
      <c r="H19" s="165" t="s">
        <v>183</v>
      </c>
      <c r="I19" s="165" t="s">
        <v>183</v>
      </c>
      <c r="J19"/>
    </row>
    <row r="20" spans="1:10" ht="13.2" x14ac:dyDescent="0.25">
      <c r="A20" s="147"/>
      <c r="B20" s="187" t="s">
        <v>120</v>
      </c>
      <c r="C20" s="163" t="s">
        <v>121</v>
      </c>
      <c r="D20" s="196" t="s">
        <v>109</v>
      </c>
      <c r="E20" s="165">
        <v>0.29809999999999998</v>
      </c>
      <c r="F20" s="165">
        <v>0.51339999999999997</v>
      </c>
      <c r="G20" s="165">
        <v>0.4037</v>
      </c>
      <c r="H20" s="165">
        <v>0.61619999999999997</v>
      </c>
      <c r="I20" s="165">
        <v>1.47</v>
      </c>
      <c r="J20"/>
    </row>
    <row r="21" spans="1:10" ht="13.2" x14ac:dyDescent="0.25">
      <c r="A21" s="147"/>
      <c r="B21" s="187" t="s">
        <v>122</v>
      </c>
      <c r="C21" s="163" t="s">
        <v>123</v>
      </c>
      <c r="D21" s="196" t="s">
        <v>109</v>
      </c>
      <c r="E21" s="165">
        <v>472.7</v>
      </c>
      <c r="F21" s="165">
        <v>609.70000000000005</v>
      </c>
      <c r="G21" s="165">
        <v>476.5</v>
      </c>
      <c r="H21" s="165">
        <v>505.8</v>
      </c>
      <c r="I21" s="165">
        <v>513.9</v>
      </c>
      <c r="J21"/>
    </row>
    <row r="22" spans="1:10" ht="13.2" x14ac:dyDescent="0.25">
      <c r="A22" s="147"/>
      <c r="B22" s="187" t="s">
        <v>124</v>
      </c>
      <c r="C22" s="163" t="s">
        <v>125</v>
      </c>
      <c r="D22" s="196" t="s">
        <v>109</v>
      </c>
      <c r="E22" s="165">
        <v>0.25600000000000001</v>
      </c>
      <c r="F22" s="165">
        <v>0.60699999999999998</v>
      </c>
      <c r="G22" s="165">
        <v>0.68300000000000005</v>
      </c>
      <c r="H22" s="165">
        <v>0.73499999999999999</v>
      </c>
      <c r="I22" s="165">
        <v>0.63600000000000001</v>
      </c>
      <c r="J22"/>
    </row>
    <row r="23" spans="1:10" ht="13.2" x14ac:dyDescent="0.25">
      <c r="A23" s="147"/>
      <c r="B23" s="187" t="s">
        <v>126</v>
      </c>
      <c r="C23" s="163" t="s">
        <v>127</v>
      </c>
      <c r="D23" s="196" t="s">
        <v>109</v>
      </c>
      <c r="E23" s="165">
        <v>0.54100000000000004</v>
      </c>
      <c r="F23" s="165">
        <v>0.40799999999999997</v>
      </c>
      <c r="G23" s="165">
        <v>0.39700000000000002</v>
      </c>
      <c r="H23" s="165">
        <v>0.5</v>
      </c>
      <c r="I23" s="165">
        <v>0.46800000000000003</v>
      </c>
      <c r="J23"/>
    </row>
    <row r="24" spans="1:10" ht="13.2" x14ac:dyDescent="0.25">
      <c r="A24" s="147"/>
      <c r="B24" s="187" t="s">
        <v>128</v>
      </c>
      <c r="C24" s="163" t="s">
        <v>129</v>
      </c>
      <c r="D24" s="196" t="s">
        <v>109</v>
      </c>
      <c r="E24" s="165">
        <v>15.83</v>
      </c>
      <c r="F24" s="165">
        <v>24.65</v>
      </c>
      <c r="G24" s="165">
        <v>20.94</v>
      </c>
      <c r="H24" s="165">
        <v>20.32</v>
      </c>
      <c r="I24" s="165">
        <v>14.67</v>
      </c>
      <c r="J24"/>
    </row>
    <row r="25" spans="1:10" ht="13.2" x14ac:dyDescent="0.25">
      <c r="A25" s="147"/>
      <c r="B25" s="187" t="s">
        <v>130</v>
      </c>
      <c r="C25" s="163" t="s">
        <v>131</v>
      </c>
      <c r="D25" s="196" t="s">
        <v>109</v>
      </c>
      <c r="E25" s="165">
        <v>38.24</v>
      </c>
      <c r="F25" s="165">
        <v>36.49</v>
      </c>
      <c r="G25" s="165">
        <v>44.44</v>
      </c>
      <c r="H25" s="165">
        <v>37.39</v>
      </c>
      <c r="I25" s="165">
        <v>58.86</v>
      </c>
      <c r="J25"/>
    </row>
    <row r="26" spans="1:10" ht="13.2" x14ac:dyDescent="0.25">
      <c r="A26" s="147"/>
      <c r="B26" s="187" t="s">
        <v>132</v>
      </c>
      <c r="C26" s="163" t="s">
        <v>133</v>
      </c>
      <c r="D26" s="196" t="s">
        <v>109</v>
      </c>
      <c r="E26" s="165">
        <v>236.2</v>
      </c>
      <c r="F26" s="165">
        <v>379.2</v>
      </c>
      <c r="G26" s="165">
        <v>343.8</v>
      </c>
      <c r="H26" s="165">
        <v>335.3</v>
      </c>
      <c r="I26" s="165">
        <v>270.39999999999998</v>
      </c>
      <c r="J26"/>
    </row>
    <row r="27" spans="1:10" ht="13.2" x14ac:dyDescent="0.25">
      <c r="A27" s="147"/>
      <c r="B27" s="187" t="s">
        <v>134</v>
      </c>
      <c r="C27" s="163" t="s">
        <v>135</v>
      </c>
      <c r="D27" s="196" t="s">
        <v>109</v>
      </c>
      <c r="E27" s="165" t="s">
        <v>184</v>
      </c>
      <c r="F27" s="165" t="s">
        <v>184</v>
      </c>
      <c r="G27" s="165" t="s">
        <v>184</v>
      </c>
      <c r="H27" s="165" t="s">
        <v>184</v>
      </c>
      <c r="I27" s="165">
        <v>0.28100000000000003</v>
      </c>
      <c r="J27"/>
    </row>
    <row r="28" spans="1:10" ht="13.2" x14ac:dyDescent="0.25">
      <c r="A28" s="147"/>
      <c r="B28" s="187" t="s">
        <v>136</v>
      </c>
      <c r="C28" s="163" t="s">
        <v>137</v>
      </c>
      <c r="D28" s="196" t="s">
        <v>109</v>
      </c>
      <c r="E28" s="165">
        <v>104</v>
      </c>
      <c r="F28" s="165">
        <v>121.1</v>
      </c>
      <c r="G28" s="165">
        <v>139.1</v>
      </c>
      <c r="H28" s="165">
        <v>100.8</v>
      </c>
      <c r="I28" s="165">
        <v>95.1</v>
      </c>
      <c r="J28"/>
    </row>
    <row r="29" spans="1:10" ht="13.2" x14ac:dyDescent="0.25">
      <c r="A29" s="147"/>
      <c r="B29" s="187" t="s">
        <v>138</v>
      </c>
      <c r="C29" s="163" t="s">
        <v>139</v>
      </c>
      <c r="D29" s="196" t="s">
        <v>109</v>
      </c>
      <c r="E29" s="165" t="s">
        <v>185</v>
      </c>
      <c r="F29" s="165" t="s">
        <v>185</v>
      </c>
      <c r="G29" s="165" t="s">
        <v>185</v>
      </c>
      <c r="H29" s="165" t="s">
        <v>185</v>
      </c>
      <c r="I29" s="165" t="s">
        <v>185</v>
      </c>
      <c r="J29"/>
    </row>
    <row r="30" spans="1:10" ht="13.2" x14ac:dyDescent="0.25">
      <c r="A30" s="147"/>
      <c r="B30" s="187" t="s">
        <v>140</v>
      </c>
      <c r="C30" s="163" t="s">
        <v>141</v>
      </c>
      <c r="D30" s="196" t="s">
        <v>109</v>
      </c>
      <c r="E30" s="165">
        <v>50.1</v>
      </c>
      <c r="F30" s="165">
        <v>48.4</v>
      </c>
      <c r="G30" s="165">
        <v>52.5</v>
      </c>
      <c r="H30" s="165">
        <v>48.9</v>
      </c>
      <c r="I30" s="165">
        <v>53</v>
      </c>
      <c r="J30"/>
    </row>
    <row r="31" spans="1:10" ht="13.2" x14ac:dyDescent="0.25">
      <c r="A31" s="147"/>
      <c r="B31" s="187" t="s">
        <v>142</v>
      </c>
      <c r="C31" s="163" t="s">
        <v>143</v>
      </c>
      <c r="D31" s="196" t="s">
        <v>109</v>
      </c>
      <c r="E31" s="165">
        <v>5.5549999999999997</v>
      </c>
      <c r="F31" s="165">
        <v>7.4930000000000003</v>
      </c>
      <c r="G31" s="165">
        <v>7.423</v>
      </c>
      <c r="H31" s="165">
        <v>6.806</v>
      </c>
      <c r="I31" s="165">
        <v>7.5519999999999996</v>
      </c>
      <c r="J31"/>
    </row>
    <row r="32" spans="1:10" ht="13.2" x14ac:dyDescent="0.25">
      <c r="A32" s="147"/>
      <c r="B32" s="187" t="s">
        <v>144</v>
      </c>
      <c r="C32" s="163" t="s">
        <v>145</v>
      </c>
      <c r="D32" s="196" t="s">
        <v>109</v>
      </c>
      <c r="E32" s="165">
        <v>1.516</v>
      </c>
      <c r="F32" s="165">
        <v>1.41</v>
      </c>
      <c r="G32" s="165">
        <v>2.0150000000000001</v>
      </c>
      <c r="H32" s="165">
        <v>1.752</v>
      </c>
      <c r="I32" s="165">
        <v>1.5720000000000001</v>
      </c>
      <c r="J32"/>
    </row>
    <row r="33" spans="1:10" ht="13.2" x14ac:dyDescent="0.25">
      <c r="A33" s="147"/>
      <c r="B33" s="187" t="s">
        <v>146</v>
      </c>
      <c r="C33" s="163" t="s">
        <v>147</v>
      </c>
      <c r="D33" s="196" t="s">
        <v>109</v>
      </c>
      <c r="E33" s="165" t="s">
        <v>186</v>
      </c>
      <c r="F33" s="165" t="s">
        <v>186</v>
      </c>
      <c r="G33" s="165" t="s">
        <v>186</v>
      </c>
      <c r="H33" s="165" t="s">
        <v>186</v>
      </c>
      <c r="I33" s="165" t="s">
        <v>186</v>
      </c>
      <c r="J33"/>
    </row>
    <row r="34" spans="1:10" ht="13.2" x14ac:dyDescent="0.25">
      <c r="A34" s="147"/>
      <c r="B34" s="187" t="s">
        <v>148</v>
      </c>
      <c r="C34" s="163" t="s">
        <v>149</v>
      </c>
      <c r="D34" s="196" t="s">
        <v>109</v>
      </c>
      <c r="E34" s="165">
        <v>2.25</v>
      </c>
      <c r="F34" s="165">
        <v>2.254</v>
      </c>
      <c r="G34" s="165">
        <v>2.3540000000000001</v>
      </c>
      <c r="H34" s="165">
        <v>2.3420000000000001</v>
      </c>
      <c r="I34" s="165">
        <v>2.246</v>
      </c>
      <c r="J34"/>
    </row>
    <row r="35" spans="1:10" ht="13.2" x14ac:dyDescent="0.25">
      <c r="A35" s="147"/>
      <c r="B35" s="187" t="s">
        <v>181</v>
      </c>
      <c r="C35" s="163" t="s">
        <v>150</v>
      </c>
      <c r="D35" s="196" t="s">
        <v>109</v>
      </c>
      <c r="E35" s="165">
        <v>288.2</v>
      </c>
      <c r="F35" s="165">
        <v>262</v>
      </c>
      <c r="G35" s="165">
        <v>318.89999999999998</v>
      </c>
      <c r="H35" s="165">
        <v>238.7</v>
      </c>
      <c r="I35" s="165">
        <v>238.3</v>
      </c>
      <c r="J35"/>
    </row>
    <row r="36" spans="1:10" ht="13.2" x14ac:dyDescent="0.25">
      <c r="A36" s="147"/>
      <c r="B36" s="187" t="s">
        <v>151</v>
      </c>
      <c r="C36" s="163" t="s">
        <v>152</v>
      </c>
      <c r="D36" s="196" t="s">
        <v>109</v>
      </c>
      <c r="E36" s="165">
        <v>8.3989999999999991</v>
      </c>
      <c r="F36" s="165">
        <v>23.69</v>
      </c>
      <c r="G36" s="165">
        <v>21.45</v>
      </c>
      <c r="H36" s="165">
        <v>25.16</v>
      </c>
      <c r="I36" s="165">
        <v>25.82</v>
      </c>
      <c r="J36"/>
    </row>
    <row r="37" spans="1:10" ht="13.2" x14ac:dyDescent="0.25">
      <c r="A37" s="147"/>
      <c r="B37" s="187" t="s">
        <v>153</v>
      </c>
      <c r="C37" s="163" t="s">
        <v>154</v>
      </c>
      <c r="D37" s="196" t="s">
        <v>109</v>
      </c>
      <c r="E37" s="165">
        <v>0.81399999999999995</v>
      </c>
      <c r="F37" s="165">
        <v>1.036</v>
      </c>
      <c r="G37" s="165">
        <v>0.92500000000000004</v>
      </c>
      <c r="H37" s="165">
        <v>1.82</v>
      </c>
      <c r="I37" s="165">
        <v>3.9009999999999998</v>
      </c>
      <c r="J37"/>
    </row>
    <row r="38" spans="1:10" ht="13.2" x14ac:dyDescent="0.25">
      <c r="A38" s="147"/>
      <c r="B38" s="187" t="s">
        <v>155</v>
      </c>
      <c r="C38" s="163" t="s">
        <v>156</v>
      </c>
      <c r="D38" s="196" t="s">
        <v>109</v>
      </c>
      <c r="E38" s="165" t="s">
        <v>187</v>
      </c>
      <c r="F38" s="165" t="s">
        <v>187</v>
      </c>
      <c r="G38" s="165" t="s">
        <v>187</v>
      </c>
      <c r="H38" s="165" t="s">
        <v>187</v>
      </c>
      <c r="I38" s="165" t="s">
        <v>187</v>
      </c>
      <c r="J38"/>
    </row>
    <row r="39" spans="1:10" ht="13.2" x14ac:dyDescent="0.25">
      <c r="A39" s="147"/>
      <c r="B39" s="187" t="s">
        <v>157</v>
      </c>
      <c r="C39" s="163" t="s">
        <v>158</v>
      </c>
      <c r="D39" s="196" t="s">
        <v>109</v>
      </c>
      <c r="E39" s="165">
        <v>129.9</v>
      </c>
      <c r="F39" s="165">
        <v>105.9</v>
      </c>
      <c r="G39" s="165">
        <v>203.5</v>
      </c>
      <c r="H39" s="165" t="s">
        <v>188</v>
      </c>
      <c r="I39" s="165" t="s">
        <v>188</v>
      </c>
      <c r="J39"/>
    </row>
    <row r="40" spans="1:10" ht="13.2" x14ac:dyDescent="0.25">
      <c r="A40" s="147"/>
      <c r="B40" s="187" t="s">
        <v>159</v>
      </c>
      <c r="C40" s="163" t="s">
        <v>160</v>
      </c>
      <c r="D40" s="196" t="s">
        <v>109</v>
      </c>
      <c r="E40" s="165">
        <v>0.126</v>
      </c>
      <c r="F40" s="165">
        <v>0.33500000000000002</v>
      </c>
      <c r="G40" s="165">
        <v>0.96099999999999997</v>
      </c>
      <c r="H40" s="165">
        <v>0.32900000000000001</v>
      </c>
      <c r="I40" s="165">
        <v>0.55900000000000005</v>
      </c>
      <c r="J40"/>
    </row>
    <row r="41" spans="1:10" ht="13.2" x14ac:dyDescent="0.25">
      <c r="A41" s="147"/>
      <c r="B41" s="187" t="s">
        <v>161</v>
      </c>
      <c r="C41" s="163" t="s">
        <v>162</v>
      </c>
      <c r="D41" s="196" t="s">
        <v>109</v>
      </c>
      <c r="E41" s="165">
        <v>1.6659999999999999</v>
      </c>
      <c r="F41" s="165">
        <v>1.915</v>
      </c>
      <c r="G41" s="165">
        <v>1.6279999999999999</v>
      </c>
      <c r="H41" s="165">
        <v>1.4990000000000001</v>
      </c>
      <c r="I41" s="165">
        <v>1.5309999999999999</v>
      </c>
      <c r="J41"/>
    </row>
    <row r="42" spans="1:10" ht="13.2" x14ac:dyDescent="0.25">
      <c r="A42" s="147"/>
      <c r="B42" s="187" t="s">
        <v>163</v>
      </c>
      <c r="C42" s="163" t="s">
        <v>164</v>
      </c>
      <c r="D42" s="196" t="s">
        <v>109</v>
      </c>
      <c r="E42" s="165">
        <v>1.38</v>
      </c>
      <c r="F42" s="165">
        <v>1.49</v>
      </c>
      <c r="G42" s="165">
        <v>2.16</v>
      </c>
      <c r="H42" s="165">
        <v>1.73</v>
      </c>
      <c r="I42" s="165">
        <v>1.67</v>
      </c>
      <c r="J42"/>
    </row>
    <row r="43" spans="1:10" ht="13.2" x14ac:dyDescent="0.25">
      <c r="A43" s="147"/>
      <c r="B43" s="187" t="s">
        <v>165</v>
      </c>
      <c r="C43" s="163" t="s">
        <v>166</v>
      </c>
      <c r="D43" s="196" t="s">
        <v>109</v>
      </c>
      <c r="E43" s="165" t="s">
        <v>189</v>
      </c>
      <c r="F43" s="165" t="s">
        <v>189</v>
      </c>
      <c r="G43" s="165" t="s">
        <v>189</v>
      </c>
      <c r="H43" s="165" t="s">
        <v>189</v>
      </c>
      <c r="I43" s="165" t="s">
        <v>189</v>
      </c>
      <c r="J43"/>
    </row>
    <row r="44" spans="1:10" ht="13.2" x14ac:dyDescent="0.25">
      <c r="A44" s="147"/>
      <c r="B44" s="187" t="s">
        <v>167</v>
      </c>
      <c r="C44" s="163" t="s">
        <v>168</v>
      </c>
      <c r="D44" s="196" t="s">
        <v>109</v>
      </c>
      <c r="E44" s="165" t="s">
        <v>190</v>
      </c>
      <c r="F44" s="165" t="s">
        <v>190</v>
      </c>
      <c r="G44" s="165" t="s">
        <v>190</v>
      </c>
      <c r="H44" s="165" t="s">
        <v>190</v>
      </c>
      <c r="I44" s="165" t="s">
        <v>190</v>
      </c>
      <c r="J44"/>
    </row>
    <row r="45" spans="1:10" ht="13.2" x14ac:dyDescent="0.25">
      <c r="A45" s="147"/>
      <c r="B45" s="187" t="s">
        <v>169</v>
      </c>
      <c r="C45" s="163" t="s">
        <v>170</v>
      </c>
      <c r="D45" s="196" t="s">
        <v>109</v>
      </c>
      <c r="E45" s="165">
        <v>0.2</v>
      </c>
      <c r="F45" s="165">
        <v>0.23200000000000001</v>
      </c>
      <c r="G45" s="165">
        <v>0.23699999999999999</v>
      </c>
      <c r="H45" s="165">
        <v>0.24</v>
      </c>
      <c r="I45" s="165">
        <v>0.192</v>
      </c>
      <c r="J45"/>
    </row>
    <row r="46" spans="1:10" ht="13.2" x14ac:dyDescent="0.25">
      <c r="A46" s="147"/>
      <c r="B46" s="187" t="s">
        <v>171</v>
      </c>
      <c r="C46" s="163" t="s">
        <v>172</v>
      </c>
      <c r="D46" s="196" t="s">
        <v>109</v>
      </c>
      <c r="E46" s="165">
        <v>27.49</v>
      </c>
      <c r="F46" s="165">
        <v>78.12</v>
      </c>
      <c r="G46" s="165">
        <v>71.28</v>
      </c>
      <c r="H46" s="165">
        <v>75.64</v>
      </c>
      <c r="I46" s="165">
        <v>63.25</v>
      </c>
      <c r="J46"/>
    </row>
    <row r="47" spans="1:10" ht="4.5" customHeight="1" x14ac:dyDescent="0.2">
      <c r="A47" s="147"/>
      <c r="B47" s="166"/>
      <c r="C47" s="167"/>
      <c r="D47" s="148"/>
      <c r="E47" s="166"/>
      <c r="F47" s="168"/>
      <c r="G47" s="166"/>
      <c r="H47" s="166"/>
      <c r="I47" s="166"/>
      <c r="J47" s="166"/>
    </row>
    <row r="48" spans="1:10" ht="12" x14ac:dyDescent="0.2">
      <c r="A48" s="147"/>
      <c r="B48" s="188" t="s">
        <v>191</v>
      </c>
      <c r="C48" s="147"/>
      <c r="D48" s="148"/>
      <c r="E48" s="169"/>
      <c r="F48" s="147"/>
      <c r="G48" s="147"/>
      <c r="H48" s="149"/>
      <c r="I48" s="147"/>
      <c r="J48" s="147"/>
    </row>
    <row r="49" spans="1:22" x14ac:dyDescent="0.2">
      <c r="A49" s="147"/>
      <c r="B49" s="151" t="s">
        <v>192</v>
      </c>
      <c r="C49" s="167"/>
      <c r="D49" s="148"/>
      <c r="E49" s="147"/>
      <c r="F49" s="151"/>
      <c r="G49" s="170"/>
      <c r="H49" s="149"/>
      <c r="I49" s="147"/>
      <c r="J49" s="147"/>
    </row>
    <row r="50" spans="1:22" x14ac:dyDescent="0.2">
      <c r="A50" s="147"/>
      <c r="B50" s="151"/>
      <c r="C50" s="167"/>
      <c r="D50" s="148"/>
      <c r="E50" s="147"/>
      <c r="F50" s="151"/>
      <c r="G50" s="170"/>
      <c r="H50" s="149"/>
      <c r="I50" s="147"/>
      <c r="J50" s="147"/>
    </row>
    <row r="51" spans="1:22" ht="12" x14ac:dyDescent="0.2">
      <c r="A51" s="147"/>
      <c r="B51" s="193"/>
      <c r="C51" s="147"/>
      <c r="D51" s="148"/>
      <c r="E51" s="147"/>
      <c r="F51" s="147"/>
      <c r="G51" s="184"/>
      <c r="H51" s="184"/>
      <c r="I51" s="184"/>
      <c r="J51" s="184"/>
    </row>
    <row r="52" spans="1:22" ht="21" customHeight="1" x14ac:dyDescent="0.2">
      <c r="A52" s="147"/>
      <c r="B52" s="273" t="s">
        <v>193</v>
      </c>
      <c r="C52" s="273"/>
      <c r="D52" s="273"/>
      <c r="E52" s="273"/>
      <c r="F52" s="273"/>
      <c r="G52" s="273"/>
      <c r="H52" s="273"/>
      <c r="I52" s="273"/>
      <c r="J52" s="273"/>
    </row>
    <row r="53" spans="1:22" s="161" customFormat="1" ht="16.05" customHeight="1" x14ac:dyDescent="0.25">
      <c r="A53" s="160"/>
      <c r="B53" s="305" t="s">
        <v>180</v>
      </c>
      <c r="C53" s="305"/>
      <c r="D53" s="306" t="s">
        <v>105</v>
      </c>
      <c r="E53" s="307" t="str">
        <f>+E12</f>
        <v>Fecha</v>
      </c>
      <c r="F53" s="307"/>
      <c r="G53" s="307"/>
      <c r="H53" s="307"/>
      <c r="I53" s="307"/>
      <c r="J53" s="308" t="s">
        <v>173</v>
      </c>
      <c r="K53" s="160"/>
    </row>
    <row r="54" spans="1:22" ht="18" customHeight="1" x14ac:dyDescent="0.2">
      <c r="A54" s="147"/>
      <c r="B54" s="305"/>
      <c r="C54" s="305"/>
      <c r="D54" s="306"/>
      <c r="E54" s="162">
        <f>+E13</f>
        <v>44025.694444444445</v>
      </c>
      <c r="F54" s="162">
        <f t="shared" ref="F54:I54" si="0">+F13</f>
        <v>44026.65625</v>
      </c>
      <c r="G54" s="162">
        <f t="shared" si="0"/>
        <v>44027.618055555555</v>
      </c>
      <c r="H54" s="162">
        <f t="shared" si="0"/>
        <v>44028.579861111109</v>
      </c>
      <c r="I54" s="162">
        <f t="shared" si="0"/>
        <v>44029.541666666664</v>
      </c>
      <c r="J54" s="308"/>
      <c r="M54" s="171" t="s">
        <v>174</v>
      </c>
      <c r="N54" s="172" t="s">
        <v>175</v>
      </c>
    </row>
    <row r="55" spans="1:22" s="161" customFormat="1" ht="18" customHeight="1" x14ac:dyDescent="0.25">
      <c r="A55" s="160"/>
      <c r="B55" s="307" t="s">
        <v>204</v>
      </c>
      <c r="C55" s="307"/>
      <c r="D55" s="307"/>
      <c r="E55" s="189">
        <f>+'7.Conc. PM10 y VM'!L12</f>
        <v>1534.4910000038835</v>
      </c>
      <c r="F55" s="189">
        <f>+'7.Conc. PM10 y VM'!L13</f>
        <v>1533.4560000038807</v>
      </c>
      <c r="G55" s="189">
        <f>+'7.Conc. PM10 y VM'!L14</f>
        <v>1536.2160000038878</v>
      </c>
      <c r="H55" s="189">
        <f>+'7.Conc. PM10 y VM'!L15</f>
        <v>1536.0780000038874</v>
      </c>
      <c r="I55" s="189">
        <f>+'7.Conc. PM10 y VM'!L16</f>
        <v>1528.7640000038691</v>
      </c>
      <c r="J55" s="308"/>
      <c r="K55" s="160"/>
      <c r="M55" s="173" t="s">
        <v>197</v>
      </c>
      <c r="O55" s="173"/>
      <c r="P55" s="175"/>
      <c r="Q55" s="176" t="s">
        <v>174</v>
      </c>
      <c r="R55" s="177" t="s">
        <v>175</v>
      </c>
      <c r="S55" s="174"/>
      <c r="T55" s="174"/>
      <c r="U55" s="174"/>
      <c r="V55" s="174"/>
    </row>
    <row r="56" spans="1:22" ht="13.2" x14ac:dyDescent="0.25">
      <c r="A56" s="147"/>
      <c r="B56" s="187" t="s">
        <v>107</v>
      </c>
      <c r="C56" s="163" t="s">
        <v>108</v>
      </c>
      <c r="D56" s="164" t="s">
        <v>194</v>
      </c>
      <c r="E56" s="190" t="s">
        <v>195</v>
      </c>
      <c r="F56" s="190">
        <v>2.3287267453327403E-4</v>
      </c>
      <c r="G56" s="190">
        <v>1.16845547761217E-4</v>
      </c>
      <c r="H56" s="190">
        <v>1.5207561074334039E-4</v>
      </c>
      <c r="I56" s="190">
        <v>3.0802661496398933E-4</v>
      </c>
      <c r="J56" s="163">
        <v>1</v>
      </c>
      <c r="M56" s="192" t="s">
        <v>198</v>
      </c>
      <c r="N56" s="178"/>
      <c r="O56" s="174"/>
      <c r="P56" s="179"/>
      <c r="Q56" s="180">
        <v>0</v>
      </c>
      <c r="R56" s="181">
        <v>0.5</v>
      </c>
      <c r="S56" s="174"/>
      <c r="T56" s="174"/>
      <c r="U56" s="174"/>
      <c r="V56" s="174"/>
    </row>
    <row r="57" spans="1:22" ht="13.2" x14ac:dyDescent="0.25">
      <c r="A57" s="147"/>
      <c r="B57" s="187" t="s">
        <v>110</v>
      </c>
      <c r="C57" s="163" t="s">
        <v>111</v>
      </c>
      <c r="D57" s="164" t="s">
        <v>194</v>
      </c>
      <c r="E57" s="190">
        <v>3.3098923356260454E-2</v>
      </c>
      <c r="F57" s="190">
        <v>3.9577268601020447E-2</v>
      </c>
      <c r="G57" s="190">
        <v>4.242892926504805E-2</v>
      </c>
      <c r="H57" s="190">
        <v>4.1514818908830554E-2</v>
      </c>
      <c r="I57" s="190">
        <v>3.689908972206124E-2</v>
      </c>
      <c r="J57" s="163" t="s">
        <v>176</v>
      </c>
      <c r="M57" s="192" t="s">
        <v>199</v>
      </c>
      <c r="N57" s="178"/>
      <c r="O57" s="71"/>
      <c r="P57" s="179"/>
      <c r="Q57" s="180">
        <v>1</v>
      </c>
      <c r="R57" s="181">
        <v>0.5</v>
      </c>
      <c r="S57" s="174"/>
      <c r="T57" s="174"/>
      <c r="U57" s="174"/>
      <c r="V57" s="174"/>
    </row>
    <row r="58" spans="1:22" ht="13.2" x14ac:dyDescent="0.25">
      <c r="A58" s="147"/>
      <c r="B58" s="187" t="s">
        <v>112</v>
      </c>
      <c r="C58" s="163" t="s">
        <v>113</v>
      </c>
      <c r="D58" s="164" t="s">
        <v>194</v>
      </c>
      <c r="E58" s="190">
        <v>2.1231796080861697E-3</v>
      </c>
      <c r="F58" s="190">
        <v>3.2710426644046559E-3</v>
      </c>
      <c r="G58" s="190">
        <v>2.0524457498112378E-3</v>
      </c>
      <c r="H58" s="190">
        <v>3.8155614493438272E-3</v>
      </c>
      <c r="I58" s="190">
        <v>1.0943481138983949E-2</v>
      </c>
      <c r="J58" s="163">
        <v>0.3</v>
      </c>
      <c r="M58" s="192" t="s">
        <v>200</v>
      </c>
      <c r="N58" s="178"/>
      <c r="O58" s="71"/>
      <c r="P58" s="179"/>
      <c r="Q58" s="179"/>
      <c r="R58" s="174"/>
      <c r="S58" s="174"/>
      <c r="T58" s="174"/>
      <c r="U58" s="174"/>
      <c r="V58" s="174"/>
    </row>
    <row r="59" spans="1:22" ht="13.2" x14ac:dyDescent="0.25">
      <c r="A59" s="147"/>
      <c r="B59" s="187" t="s">
        <v>114</v>
      </c>
      <c r="C59" s="163" t="s">
        <v>115</v>
      </c>
      <c r="D59" s="164" t="s">
        <v>194</v>
      </c>
      <c r="E59" s="190">
        <v>1.5444860869135121E-3</v>
      </c>
      <c r="F59" s="190">
        <v>1.4672739224303182E-3</v>
      </c>
      <c r="G59" s="190">
        <v>3.9447577684288302E-3</v>
      </c>
      <c r="H59" s="190">
        <v>2.0116165975895624E-3</v>
      </c>
      <c r="I59" s="190">
        <v>2.3613847526438767E-3</v>
      </c>
      <c r="J59" s="163">
        <v>120</v>
      </c>
      <c r="M59" s="192" t="s">
        <v>201</v>
      </c>
      <c r="N59" s="178"/>
      <c r="O59" s="71"/>
      <c r="P59" s="179"/>
      <c r="Q59" s="179"/>
      <c r="R59" s="174"/>
      <c r="S59" s="174"/>
      <c r="T59" s="174"/>
      <c r="U59" s="174"/>
      <c r="V59" s="174"/>
    </row>
    <row r="60" spans="1:22" ht="13.2" x14ac:dyDescent="0.25">
      <c r="A60" s="147"/>
      <c r="B60" s="187" t="s">
        <v>116</v>
      </c>
      <c r="C60" s="163" t="s">
        <v>117</v>
      </c>
      <c r="D60" s="164" t="s">
        <v>194</v>
      </c>
      <c r="E60" s="190">
        <v>5.7054749750750202E-3</v>
      </c>
      <c r="F60" s="190">
        <v>4.5837637336723141E-3</v>
      </c>
      <c r="G60" s="190">
        <v>4.3320730938768755E-3</v>
      </c>
      <c r="H60" s="190">
        <v>5.0628939415708826E-3</v>
      </c>
      <c r="I60" s="190">
        <v>3.2882773272966117E-3</v>
      </c>
      <c r="J60" s="163" t="s">
        <v>176</v>
      </c>
      <c r="M60" s="192" t="s">
        <v>202</v>
      </c>
      <c r="N60" s="178"/>
      <c r="O60" s="71"/>
      <c r="P60" s="179"/>
      <c r="Q60" s="179"/>
      <c r="R60" s="174"/>
      <c r="S60" s="174"/>
      <c r="T60" s="174"/>
      <c r="U60" s="174"/>
      <c r="V60" s="174"/>
    </row>
    <row r="61" spans="1:22" ht="13.2" x14ac:dyDescent="0.25">
      <c r="A61" s="147"/>
      <c r="B61" s="187" t="s">
        <v>118</v>
      </c>
      <c r="C61" s="163" t="s">
        <v>119</v>
      </c>
      <c r="D61" s="164" t="s">
        <v>194</v>
      </c>
      <c r="E61" s="190" t="s">
        <v>195</v>
      </c>
      <c r="F61" s="190" t="s">
        <v>195</v>
      </c>
      <c r="G61" s="190" t="s">
        <v>195</v>
      </c>
      <c r="H61" s="190" t="s">
        <v>195</v>
      </c>
      <c r="I61" s="190" t="s">
        <v>195</v>
      </c>
      <c r="J61" s="163">
        <v>0.01</v>
      </c>
      <c r="M61" s="86"/>
      <c r="N61" s="86"/>
      <c r="O61" s="71"/>
      <c r="P61" s="179"/>
      <c r="Q61" s="179"/>
      <c r="R61" s="174"/>
      <c r="S61" s="174"/>
      <c r="T61" s="174"/>
      <c r="U61" s="174"/>
      <c r="V61" s="174"/>
    </row>
    <row r="62" spans="1:22" ht="13.2" x14ac:dyDescent="0.25">
      <c r="A62" s="147"/>
      <c r="B62" s="187" t="s">
        <v>120</v>
      </c>
      <c r="C62" s="163" t="s">
        <v>121</v>
      </c>
      <c r="D62" s="164" t="s">
        <v>194</v>
      </c>
      <c r="E62" s="190">
        <v>1.9426637236663201E-4</v>
      </c>
      <c r="F62" s="190">
        <v>3.3479930301143348E-4</v>
      </c>
      <c r="G62" s="190">
        <v>2.6278856619054764E-4</v>
      </c>
      <c r="H62" s="190">
        <v>4.0115150402417101E-4</v>
      </c>
      <c r="I62" s="190">
        <v>9.6156110426218796E-4</v>
      </c>
      <c r="J62" s="163" t="s">
        <v>176</v>
      </c>
      <c r="M62" s="174"/>
      <c r="N62" s="174"/>
      <c r="O62" s="174"/>
      <c r="P62" s="175"/>
      <c r="Q62" s="179"/>
      <c r="R62" s="174"/>
      <c r="S62" s="174"/>
      <c r="T62" s="174"/>
      <c r="U62" s="174"/>
      <c r="V62" s="174"/>
    </row>
    <row r="63" spans="1:22" ht="13.2" x14ac:dyDescent="0.25">
      <c r="A63" s="147"/>
      <c r="B63" s="187" t="s">
        <v>122</v>
      </c>
      <c r="C63" s="163" t="s">
        <v>123</v>
      </c>
      <c r="D63" s="164" t="s">
        <v>194</v>
      </c>
      <c r="E63" s="190">
        <v>0.30805003092152622</v>
      </c>
      <c r="F63" s="190">
        <v>0.39759862689145115</v>
      </c>
      <c r="G63" s="190">
        <v>0.31017773542183791</v>
      </c>
      <c r="H63" s="190">
        <v>0.32928015374135949</v>
      </c>
      <c r="I63" s="190">
        <v>0.33615391257165878</v>
      </c>
      <c r="J63" s="163" t="s">
        <v>176</v>
      </c>
      <c r="M63" s="174"/>
      <c r="N63" s="174"/>
      <c r="O63" s="174"/>
      <c r="P63" s="179"/>
      <c r="Q63" s="179"/>
      <c r="R63" s="174"/>
      <c r="S63" s="174"/>
      <c r="T63" s="174"/>
      <c r="U63" s="174"/>
      <c r="V63" s="174"/>
    </row>
    <row r="64" spans="1:22" ht="13.2" x14ac:dyDescent="0.25">
      <c r="A64" s="147"/>
      <c r="B64" s="187" t="s">
        <v>124</v>
      </c>
      <c r="C64" s="163" t="s">
        <v>125</v>
      </c>
      <c r="D64" s="164" t="s">
        <v>194</v>
      </c>
      <c r="E64" s="190">
        <v>1.6683056466238781E-4</v>
      </c>
      <c r="F64" s="190">
        <v>3.9583789818453468E-4</v>
      </c>
      <c r="G64" s="190">
        <v>4.4459893660674771E-4</v>
      </c>
      <c r="H64" s="190">
        <v>4.7849132661110952E-4</v>
      </c>
      <c r="I64" s="190">
        <v>4.1602235531343644E-4</v>
      </c>
      <c r="J64" s="163">
        <v>2.5000000000000001E-2</v>
      </c>
      <c r="O64" s="71"/>
      <c r="P64" s="179"/>
      <c r="Q64" s="179"/>
      <c r="R64" s="174"/>
      <c r="S64" s="174"/>
      <c r="T64" s="174"/>
      <c r="U64" s="174"/>
      <c r="V64" s="174"/>
    </row>
    <row r="65" spans="1:22" ht="13.2" x14ac:dyDescent="0.25">
      <c r="A65" s="147"/>
      <c r="B65" s="187" t="s">
        <v>126</v>
      </c>
      <c r="C65" s="163" t="s">
        <v>127</v>
      </c>
      <c r="D65" s="164" t="s">
        <v>194</v>
      </c>
      <c r="E65" s="190">
        <v>3.5255990422793673E-4</v>
      </c>
      <c r="F65" s="190">
        <v>2.6606567126736435E-4</v>
      </c>
      <c r="G65" s="190">
        <v>2.5842720034096461E-4</v>
      </c>
      <c r="H65" s="190">
        <v>3.2550430381708131E-4</v>
      </c>
      <c r="I65" s="190">
        <v>3.0612965768347212E-4</v>
      </c>
      <c r="J65" s="163">
        <v>0.1</v>
      </c>
      <c r="O65" s="71"/>
      <c r="P65" s="179"/>
      <c r="Q65" s="179"/>
      <c r="R65" s="174"/>
      <c r="S65" s="174"/>
      <c r="T65" s="174"/>
      <c r="U65" s="174"/>
      <c r="V65" s="174"/>
    </row>
    <row r="66" spans="1:22" ht="13.2" x14ac:dyDescent="0.25">
      <c r="A66" s="147"/>
      <c r="B66" s="187" t="s">
        <v>128</v>
      </c>
      <c r="C66" s="163" t="s">
        <v>129</v>
      </c>
      <c r="D66" s="164" t="s">
        <v>194</v>
      </c>
      <c r="E66" s="190">
        <v>1.031612436955312E-2</v>
      </c>
      <c r="F66" s="190">
        <v>1.6074800972403262E-2</v>
      </c>
      <c r="G66" s="190">
        <v>1.3630895655263979E-2</v>
      </c>
      <c r="H66" s="190">
        <v>1.3228494907126185E-2</v>
      </c>
      <c r="I66" s="190">
        <v>9.5959873466165291E-3</v>
      </c>
      <c r="J66" s="163">
        <v>0.5</v>
      </c>
      <c r="O66" s="71"/>
      <c r="P66" s="179"/>
      <c r="Q66" s="179"/>
      <c r="R66" s="174"/>
      <c r="S66" s="174"/>
      <c r="T66" s="174"/>
      <c r="U66" s="174"/>
      <c r="V66" s="174"/>
    </row>
    <row r="67" spans="1:22" ht="13.2" x14ac:dyDescent="0.25">
      <c r="A67" s="147"/>
      <c r="B67" s="187" t="s">
        <v>130</v>
      </c>
      <c r="C67" s="163" t="s">
        <v>131</v>
      </c>
      <c r="D67" s="164" t="s">
        <v>194</v>
      </c>
      <c r="E67" s="190">
        <v>2.4920315596444177E-2</v>
      </c>
      <c r="F67" s="190">
        <v>2.379592241310325E-2</v>
      </c>
      <c r="G67" s="190">
        <v>2.8928223635144752E-2</v>
      </c>
      <c r="H67" s="190">
        <v>2.4341211839441341E-2</v>
      </c>
      <c r="I67" s="190">
        <v>3.8501691562498219E-2</v>
      </c>
      <c r="J67" s="163">
        <v>50</v>
      </c>
      <c r="M67" s="86"/>
      <c r="N67" s="86"/>
      <c r="O67" s="71"/>
      <c r="P67" s="179"/>
      <c r="Q67" s="179"/>
      <c r="R67" s="174"/>
      <c r="S67" s="174"/>
      <c r="T67" s="174"/>
      <c r="U67" s="174"/>
      <c r="V67" s="174"/>
    </row>
    <row r="68" spans="1:22" ht="13.2" x14ac:dyDescent="0.25">
      <c r="A68" s="147"/>
      <c r="B68" s="187" t="s">
        <v>132</v>
      </c>
      <c r="C68" s="163" t="s">
        <v>133</v>
      </c>
      <c r="D68" s="164" t="s">
        <v>194</v>
      </c>
      <c r="E68" s="190">
        <v>0.15392726317678124</v>
      </c>
      <c r="F68" s="190">
        <v>0.24728456506025628</v>
      </c>
      <c r="G68" s="190">
        <v>0.22379665359502177</v>
      </c>
      <c r="H68" s="190">
        <v>0.21828318613973474</v>
      </c>
      <c r="I68" s="190">
        <v>0.1768749133282283</v>
      </c>
      <c r="J68" s="163">
        <v>4</v>
      </c>
      <c r="M68" s="86"/>
      <c r="N68" s="86"/>
      <c r="O68" s="71"/>
      <c r="P68" s="179"/>
      <c r="Q68" s="179"/>
      <c r="R68" s="174"/>
      <c r="S68" s="174"/>
      <c r="T68" s="174"/>
      <c r="U68" s="174"/>
      <c r="V68" s="174"/>
    </row>
    <row r="69" spans="1:22" ht="13.2" x14ac:dyDescent="0.25">
      <c r="A69" s="147"/>
      <c r="B69" s="187" t="s">
        <v>134</v>
      </c>
      <c r="C69" s="163" t="s">
        <v>135</v>
      </c>
      <c r="D69" s="164" t="s">
        <v>194</v>
      </c>
      <c r="E69" s="190" t="s">
        <v>195</v>
      </c>
      <c r="F69" s="190" t="s">
        <v>195</v>
      </c>
      <c r="G69" s="190" t="s">
        <v>195</v>
      </c>
      <c r="H69" s="190" t="s">
        <v>195</v>
      </c>
      <c r="I69" s="190">
        <v>1.8380861925011894E-4</v>
      </c>
      <c r="J69" s="163">
        <v>2</v>
      </c>
      <c r="M69" s="86"/>
      <c r="N69" s="86"/>
      <c r="O69" s="71"/>
      <c r="P69" s="179"/>
      <c r="Q69" s="179"/>
      <c r="R69" s="174"/>
      <c r="S69" s="174"/>
      <c r="T69" s="174"/>
      <c r="U69" s="174"/>
      <c r="V69" s="174"/>
    </row>
    <row r="70" spans="1:22" ht="13.2" x14ac:dyDescent="0.25">
      <c r="A70" s="147"/>
      <c r="B70" s="187" t="s">
        <v>136</v>
      </c>
      <c r="C70" s="163" t="s">
        <v>137</v>
      </c>
      <c r="D70" s="164" t="s">
        <v>194</v>
      </c>
      <c r="E70" s="190">
        <v>6.7774916894095039E-2</v>
      </c>
      <c r="F70" s="190">
        <v>7.8971943113916226E-2</v>
      </c>
      <c r="G70" s="190">
        <v>9.0547162638358131E-2</v>
      </c>
      <c r="H70" s="190">
        <v>6.5621667649523596E-2</v>
      </c>
      <c r="I70" s="190">
        <v>6.2207116336961958E-2</v>
      </c>
      <c r="J70" s="163" t="s">
        <v>176</v>
      </c>
      <c r="M70" s="86"/>
      <c r="N70" s="86"/>
      <c r="O70" s="71"/>
      <c r="P70" s="179"/>
      <c r="Q70" s="179"/>
      <c r="R70" s="174"/>
      <c r="S70" s="174"/>
      <c r="T70" s="174"/>
      <c r="U70" s="174"/>
      <c r="V70" s="174"/>
    </row>
    <row r="71" spans="1:22" ht="13.2" x14ac:dyDescent="0.25">
      <c r="A71" s="147"/>
      <c r="B71" s="187" t="s">
        <v>138</v>
      </c>
      <c r="C71" s="163" t="s">
        <v>139</v>
      </c>
      <c r="D71" s="164" t="s">
        <v>194</v>
      </c>
      <c r="E71" s="190" t="s">
        <v>195</v>
      </c>
      <c r="F71" s="190" t="s">
        <v>195</v>
      </c>
      <c r="G71" s="190" t="s">
        <v>195</v>
      </c>
      <c r="H71" s="190" t="s">
        <v>195</v>
      </c>
      <c r="I71" s="190" t="s">
        <v>195</v>
      </c>
      <c r="J71" s="163" t="s">
        <v>176</v>
      </c>
      <c r="M71" s="86"/>
      <c r="N71" s="86"/>
      <c r="O71" s="71"/>
      <c r="P71" s="179"/>
      <c r="Q71" s="179"/>
      <c r="R71" s="174"/>
      <c r="S71" s="174"/>
      <c r="T71" s="174"/>
      <c r="U71" s="174"/>
      <c r="V71" s="174"/>
    </row>
    <row r="72" spans="1:22" ht="13.2" x14ac:dyDescent="0.25">
      <c r="A72" s="147"/>
      <c r="B72" s="187" t="s">
        <v>140</v>
      </c>
      <c r="C72" s="163" t="s">
        <v>141</v>
      </c>
      <c r="D72" s="164" t="s">
        <v>194</v>
      </c>
      <c r="E72" s="190">
        <v>3.2649262849943864E-2</v>
      </c>
      <c r="F72" s="190">
        <v>3.1562692375834395E-2</v>
      </c>
      <c r="G72" s="190">
        <v>3.417488165718046E-2</v>
      </c>
      <c r="H72" s="190">
        <v>3.1834320913310551E-2</v>
      </c>
      <c r="I72" s="190">
        <v>3.466852960945304E-2</v>
      </c>
      <c r="J72" s="163" t="s">
        <v>176</v>
      </c>
      <c r="M72" s="86"/>
      <c r="N72" s="86"/>
      <c r="O72" s="71"/>
      <c r="P72" s="179"/>
      <c r="Q72" s="179"/>
      <c r="R72" s="174"/>
      <c r="S72" s="174"/>
      <c r="T72" s="174"/>
      <c r="U72" s="174"/>
      <c r="V72" s="174"/>
    </row>
    <row r="73" spans="1:22" ht="13.2" x14ac:dyDescent="0.25">
      <c r="A73" s="147"/>
      <c r="B73" s="187" t="s">
        <v>142</v>
      </c>
      <c r="C73" s="163" t="s">
        <v>143</v>
      </c>
      <c r="D73" s="164" t="s">
        <v>194</v>
      </c>
      <c r="E73" s="190">
        <v>3.6200929167951724E-3</v>
      </c>
      <c r="F73" s="190">
        <v>4.8863482225646104E-3</v>
      </c>
      <c r="G73" s="190">
        <v>4.8320027912619155E-3</v>
      </c>
      <c r="H73" s="190">
        <v>4.4307645835581109E-3</v>
      </c>
      <c r="I73" s="190">
        <v>4.9399384077469686E-3</v>
      </c>
      <c r="J73" s="163">
        <v>0.2</v>
      </c>
      <c r="M73" s="86"/>
      <c r="N73" s="86"/>
      <c r="O73" s="71"/>
      <c r="P73" s="179"/>
      <c r="Q73" s="179"/>
      <c r="R73" s="174"/>
      <c r="S73" s="174"/>
      <c r="T73" s="174"/>
      <c r="U73" s="174"/>
      <c r="V73" s="174"/>
    </row>
    <row r="74" spans="1:22" ht="13.2" x14ac:dyDescent="0.25">
      <c r="A74" s="147"/>
      <c r="B74" s="187" t="s">
        <v>144</v>
      </c>
      <c r="C74" s="163" t="s">
        <v>145</v>
      </c>
      <c r="D74" s="164" t="s">
        <v>194</v>
      </c>
      <c r="E74" s="190">
        <v>9.8794975011007769E-4</v>
      </c>
      <c r="F74" s="190">
        <v>9.1949165805633266E-4</v>
      </c>
      <c r="G74" s="190">
        <v>1.3116645055089263E-3</v>
      </c>
      <c r="H74" s="190">
        <v>1.140567080575053E-3</v>
      </c>
      <c r="I74" s="190">
        <v>1.0282816706803806E-3</v>
      </c>
      <c r="J74" s="163">
        <v>120</v>
      </c>
      <c r="M74" s="86"/>
      <c r="N74" s="86"/>
      <c r="O74" s="71"/>
      <c r="P74" s="179"/>
      <c r="Q74" s="179"/>
      <c r="R74" s="174"/>
      <c r="S74" s="174"/>
      <c r="T74" s="174"/>
      <c r="U74" s="174"/>
      <c r="V74" s="174"/>
    </row>
    <row r="75" spans="1:22" ht="13.2" x14ac:dyDescent="0.25">
      <c r="A75" s="147"/>
      <c r="B75" s="187" t="s">
        <v>146</v>
      </c>
      <c r="C75" s="163" t="s">
        <v>147</v>
      </c>
      <c r="D75" s="164" t="s">
        <v>194</v>
      </c>
      <c r="E75" s="190" t="s">
        <v>195</v>
      </c>
      <c r="F75" s="190" t="s">
        <v>195</v>
      </c>
      <c r="G75" s="190" t="s">
        <v>195</v>
      </c>
      <c r="H75" s="190" t="s">
        <v>195</v>
      </c>
      <c r="I75" s="190" t="s">
        <v>195</v>
      </c>
      <c r="J75" s="163" t="s">
        <v>176</v>
      </c>
      <c r="M75" s="86"/>
      <c r="N75" s="86"/>
      <c r="O75" s="71"/>
      <c r="P75" s="179"/>
      <c r="Q75" s="179"/>
      <c r="R75" s="174"/>
      <c r="S75" s="174"/>
      <c r="T75" s="174"/>
      <c r="U75" s="174"/>
      <c r="V75" s="174"/>
    </row>
    <row r="76" spans="1:22" ht="13.2" x14ac:dyDescent="0.25">
      <c r="A76" s="147"/>
      <c r="B76" s="187" t="s">
        <v>148</v>
      </c>
      <c r="C76" s="163" t="s">
        <v>149</v>
      </c>
      <c r="D76" s="164" t="s">
        <v>194</v>
      </c>
      <c r="E76" s="190">
        <v>1.4662842597280177E-3</v>
      </c>
      <c r="F76" s="190">
        <v>1.4698824094035276E-3</v>
      </c>
      <c r="G76" s="190">
        <v>1.5323365984952915E-3</v>
      </c>
      <c r="H76" s="190">
        <v>1.524662159079209E-3</v>
      </c>
      <c r="I76" s="190">
        <v>1.4691607076005948E-3</v>
      </c>
      <c r="J76" s="163">
        <v>0.1</v>
      </c>
      <c r="M76" s="86"/>
      <c r="N76" s="86"/>
      <c r="O76" s="71"/>
      <c r="P76" s="179"/>
      <c r="Q76" s="179"/>
      <c r="R76" s="174"/>
      <c r="S76" s="174"/>
      <c r="T76" s="174"/>
      <c r="U76" s="174"/>
      <c r="V76" s="174"/>
    </row>
    <row r="77" spans="1:22" ht="13.2" x14ac:dyDescent="0.25">
      <c r="A77" s="147"/>
      <c r="B77" s="187" t="s">
        <v>181</v>
      </c>
      <c r="C77" s="163" t="s">
        <v>150</v>
      </c>
      <c r="D77" s="164" t="s">
        <v>194</v>
      </c>
      <c r="E77" s="190">
        <v>0.18781472162382876</v>
      </c>
      <c r="F77" s="190">
        <v>0.17085589674521925</v>
      </c>
      <c r="G77" s="190">
        <v>0.20758799543761614</v>
      </c>
      <c r="H77" s="190">
        <v>0.15539575464227462</v>
      </c>
      <c r="I77" s="190">
        <v>0.15587755860250299</v>
      </c>
      <c r="J77" s="163" t="s">
        <v>176</v>
      </c>
      <c r="M77" s="86"/>
      <c r="N77" s="86"/>
      <c r="O77" s="71"/>
      <c r="P77" s="179"/>
      <c r="Q77" s="179"/>
      <c r="R77" s="174"/>
      <c r="S77" s="174"/>
      <c r="T77" s="174"/>
      <c r="U77" s="174"/>
      <c r="V77" s="174"/>
    </row>
    <row r="78" spans="1:22" ht="12" x14ac:dyDescent="0.2">
      <c r="A78" s="147"/>
      <c r="B78" s="187" t="s">
        <v>151</v>
      </c>
      <c r="C78" s="163" t="s">
        <v>152</v>
      </c>
      <c r="D78" s="164" t="s">
        <v>194</v>
      </c>
      <c r="E78" s="191">
        <v>5.4734762210913862E-3</v>
      </c>
      <c r="F78" s="191">
        <v>1.5448764098832994E-2</v>
      </c>
      <c r="G78" s="191">
        <v>1.396288021993373E-2</v>
      </c>
      <c r="H78" s="191">
        <v>1.6379376568075532E-2</v>
      </c>
      <c r="I78" s="191">
        <v>1.6889461028605234E-2</v>
      </c>
      <c r="J78" s="163">
        <v>0.5</v>
      </c>
    </row>
    <row r="79" spans="1:22" x14ac:dyDescent="0.2">
      <c r="A79" s="147"/>
      <c r="B79" s="187" t="s">
        <v>153</v>
      </c>
      <c r="C79" s="163" t="s">
        <v>154</v>
      </c>
      <c r="D79" s="164" t="s">
        <v>194</v>
      </c>
      <c r="E79" s="190">
        <v>5.3046906107493612E-4</v>
      </c>
      <c r="F79" s="190">
        <v>6.755981260612487E-4</v>
      </c>
      <c r="G79" s="190">
        <v>6.021288672931795E-4</v>
      </c>
      <c r="H79" s="190">
        <v>1.1848356658941761E-3</v>
      </c>
      <c r="I79" s="190">
        <v>2.5517346038957792E-3</v>
      </c>
      <c r="J79" s="163">
        <v>25</v>
      </c>
    </row>
    <row r="80" spans="1:22" x14ac:dyDescent="0.2">
      <c r="A80" s="147"/>
      <c r="B80" s="187" t="s">
        <v>155</v>
      </c>
      <c r="C80" s="163" t="s">
        <v>156</v>
      </c>
      <c r="D80" s="164" t="s">
        <v>194</v>
      </c>
      <c r="E80" s="190" t="s">
        <v>195</v>
      </c>
      <c r="F80" s="190" t="s">
        <v>195</v>
      </c>
      <c r="G80" s="190" t="s">
        <v>195</v>
      </c>
      <c r="H80" s="190" t="s">
        <v>195</v>
      </c>
      <c r="I80" s="190" t="s">
        <v>195</v>
      </c>
      <c r="J80" s="163">
        <v>10</v>
      </c>
    </row>
    <row r="81" spans="1:19" x14ac:dyDescent="0.2">
      <c r="A81" s="147"/>
      <c r="B81" s="187" t="s">
        <v>157</v>
      </c>
      <c r="C81" s="163" t="s">
        <v>158</v>
      </c>
      <c r="D81" s="164" t="s">
        <v>194</v>
      </c>
      <c r="E81" s="190">
        <v>8.4653477928297555E-2</v>
      </c>
      <c r="F81" s="190">
        <v>6.9059692615720314E-2</v>
      </c>
      <c r="G81" s="190">
        <v>0.13246835080449951</v>
      </c>
      <c r="H81" s="190" t="s">
        <v>195</v>
      </c>
      <c r="I81" s="190" t="s">
        <v>195</v>
      </c>
      <c r="J81" s="163" t="s">
        <v>176</v>
      </c>
    </row>
    <row r="82" spans="1:19" x14ac:dyDescent="0.2">
      <c r="A82" s="147"/>
      <c r="B82" s="187" t="s">
        <v>159</v>
      </c>
      <c r="C82" s="163" t="s">
        <v>160</v>
      </c>
      <c r="D82" s="164" t="s">
        <v>194</v>
      </c>
      <c r="E82" s="190">
        <v>8.2111918544768988E-5</v>
      </c>
      <c r="F82" s="190">
        <v>2.1846078400629182E-4</v>
      </c>
      <c r="G82" s="190">
        <v>6.2556307185810322E-4</v>
      </c>
      <c r="H82" s="190">
        <v>2.1418183191163951E-4</v>
      </c>
      <c r="I82" s="190">
        <v>3.6565486889970282E-4</v>
      </c>
      <c r="J82" s="163">
        <v>10</v>
      </c>
    </row>
    <row r="83" spans="1:19" x14ac:dyDescent="0.2">
      <c r="A83" s="147"/>
      <c r="B83" s="187" t="s">
        <v>161</v>
      </c>
      <c r="C83" s="163" t="s">
        <v>162</v>
      </c>
      <c r="D83" s="164" t="s">
        <v>194</v>
      </c>
      <c r="E83" s="190">
        <v>1.0857020340919454E-3</v>
      </c>
      <c r="F83" s="190">
        <v>1.2488131384240262E-3</v>
      </c>
      <c r="G83" s="190">
        <v>1.059746806435996E-3</v>
      </c>
      <c r="H83" s="190">
        <v>9.7586190284360984E-4</v>
      </c>
      <c r="I83" s="190">
        <v>1.0014626194730679E-3</v>
      </c>
      <c r="J83" s="163">
        <v>120</v>
      </c>
    </row>
    <row r="84" spans="1:19" x14ac:dyDescent="0.2">
      <c r="A84" s="147"/>
      <c r="B84" s="187" t="s">
        <v>163</v>
      </c>
      <c r="C84" s="163" t="s">
        <v>164</v>
      </c>
      <c r="D84" s="164" t="s">
        <v>194</v>
      </c>
      <c r="E84" s="190">
        <v>8.9932101263318412E-4</v>
      </c>
      <c r="F84" s="190">
        <v>9.7166139752052178E-4</v>
      </c>
      <c r="G84" s="190">
        <v>1.4060522738954247E-3</v>
      </c>
      <c r="H84" s="190">
        <v>1.1262448912071014E-3</v>
      </c>
      <c r="I84" s="190">
        <v>1.0923857442978599E-3</v>
      </c>
      <c r="J84" s="163">
        <v>120</v>
      </c>
    </row>
    <row r="85" spans="1:19" x14ac:dyDescent="0.2">
      <c r="A85" s="147"/>
      <c r="B85" s="187" t="s">
        <v>165</v>
      </c>
      <c r="C85" s="163" t="s">
        <v>166</v>
      </c>
      <c r="D85" s="164" t="s">
        <v>194</v>
      </c>
      <c r="E85" s="190" t="s">
        <v>195</v>
      </c>
      <c r="F85" s="190" t="s">
        <v>195</v>
      </c>
      <c r="G85" s="190" t="s">
        <v>195</v>
      </c>
      <c r="H85" s="190" t="s">
        <v>195</v>
      </c>
      <c r="I85" s="190" t="s">
        <v>195</v>
      </c>
      <c r="J85" s="163" t="s">
        <v>176</v>
      </c>
    </row>
    <row r="86" spans="1:19" x14ac:dyDescent="0.2">
      <c r="A86" s="147"/>
      <c r="B86" s="187" t="s">
        <v>167</v>
      </c>
      <c r="C86" s="163" t="s">
        <v>168</v>
      </c>
      <c r="D86" s="164" t="s">
        <v>194</v>
      </c>
      <c r="E86" s="190" t="s">
        <v>195</v>
      </c>
      <c r="F86" s="190" t="s">
        <v>195</v>
      </c>
      <c r="G86" s="190" t="s">
        <v>195</v>
      </c>
      <c r="H86" s="190" t="s">
        <v>195</v>
      </c>
      <c r="I86" s="190" t="s">
        <v>195</v>
      </c>
      <c r="J86" s="163">
        <v>0.15</v>
      </c>
    </row>
    <row r="87" spans="1:19" x14ac:dyDescent="0.2">
      <c r="A87" s="147"/>
      <c r="B87" s="187" t="s">
        <v>169</v>
      </c>
      <c r="C87" s="163" t="s">
        <v>170</v>
      </c>
      <c r="D87" s="164" t="s">
        <v>194</v>
      </c>
      <c r="E87" s="190">
        <v>1.3033637864249048E-4</v>
      </c>
      <c r="F87" s="190">
        <v>1.5129224444614836E-4</v>
      </c>
      <c r="G87" s="190">
        <v>1.5427518005241462E-4</v>
      </c>
      <c r="H87" s="190">
        <v>1.5624206583219903E-4</v>
      </c>
      <c r="I87" s="190">
        <v>1.2559165443424498E-4</v>
      </c>
      <c r="J87" s="163">
        <v>2</v>
      </c>
    </row>
    <row r="88" spans="1:19" x14ac:dyDescent="0.2">
      <c r="A88" s="147"/>
      <c r="B88" s="187" t="s">
        <v>171</v>
      </c>
      <c r="C88" s="163" t="s">
        <v>172</v>
      </c>
      <c r="D88" s="164" t="s">
        <v>194</v>
      </c>
      <c r="E88" s="190">
        <v>1.7914735244410313E-2</v>
      </c>
      <c r="F88" s="190">
        <v>5.0943750586780648E-2</v>
      </c>
      <c r="G88" s="190">
        <v>4.6399725038549014E-2</v>
      </c>
      <c r="H88" s="190">
        <v>4.9242291081448064E-2</v>
      </c>
      <c r="I88" s="190">
        <v>4.1373292411281216E-2</v>
      </c>
      <c r="J88" s="163">
        <v>120</v>
      </c>
    </row>
    <row r="89" spans="1:19" ht="6.75" customHeight="1" x14ac:dyDescent="0.2">
      <c r="A89" s="147"/>
      <c r="B89" s="166"/>
      <c r="C89" s="167"/>
      <c r="D89" s="148"/>
      <c r="E89" s="182"/>
      <c r="F89" s="182"/>
      <c r="G89" s="182"/>
      <c r="H89" s="182"/>
      <c r="I89" s="182"/>
      <c r="J89" s="182"/>
    </row>
    <row r="90" spans="1:19" ht="12" x14ac:dyDescent="0.2">
      <c r="A90" s="147"/>
      <c r="B90" s="193" t="s">
        <v>203</v>
      </c>
      <c r="C90" s="147"/>
      <c r="D90" s="148"/>
      <c r="E90" s="147"/>
      <c r="F90" s="147"/>
      <c r="G90" s="184"/>
      <c r="H90" s="184"/>
      <c r="I90" s="184"/>
      <c r="J90" s="184"/>
    </row>
    <row r="91" spans="1:19" x14ac:dyDescent="0.2">
      <c r="A91" s="147"/>
      <c r="B91" s="166"/>
      <c r="C91" s="167"/>
      <c r="D91" s="148"/>
      <c r="E91" s="170"/>
      <c r="F91" s="151"/>
      <c r="G91" s="170"/>
      <c r="H91" s="149"/>
      <c r="I91" s="147"/>
      <c r="J91" s="147"/>
    </row>
    <row r="92" spans="1:19" ht="21" customHeight="1" x14ac:dyDescent="0.2">
      <c r="A92" s="147"/>
      <c r="B92" s="306" t="s">
        <v>205</v>
      </c>
      <c r="C92" s="306"/>
      <c r="D92" s="306"/>
      <c r="E92" s="306"/>
      <c r="F92" s="306"/>
      <c r="G92" s="306"/>
      <c r="H92" s="306"/>
      <c r="I92" s="317" t="s">
        <v>177</v>
      </c>
    </row>
    <row r="93" spans="1:19" ht="18" customHeight="1" x14ac:dyDescent="0.2">
      <c r="A93" s="147"/>
      <c r="B93" s="307" t="s">
        <v>178</v>
      </c>
      <c r="C93" s="307"/>
      <c r="D93" s="162">
        <f>+'[2]Promedio diarios (T y P)'!D15</f>
        <v>43846.583333333336</v>
      </c>
      <c r="E93" s="162">
        <f>+'[2]Promedio diarios (T y P)'!D22</f>
        <v>43847.618055555555</v>
      </c>
      <c r="F93" s="162">
        <f>+'[2]Promedio diarios (T y P)'!D29</f>
        <v>43848.586805555555</v>
      </c>
      <c r="G93" s="162">
        <f>+'[2]Promedio diarios (T y P)'!D36</f>
        <v>43849.559027777781</v>
      </c>
      <c r="H93" s="162">
        <f>+'[2]Promedio diarios (T y P)'!D43</f>
        <v>43850.541666666664</v>
      </c>
      <c r="I93" s="317"/>
    </row>
    <row r="94" spans="1:19" s="161" customFormat="1" ht="18" customHeight="1" x14ac:dyDescent="0.25">
      <c r="A94" s="160"/>
      <c r="B94" s="307" t="s">
        <v>206</v>
      </c>
      <c r="C94" s="307"/>
      <c r="D94" s="189">
        <f>+E55</f>
        <v>1534.4910000038835</v>
      </c>
      <c r="E94" s="189">
        <f t="shared" ref="E94:H94" si="1">+F55</f>
        <v>1533.4560000038807</v>
      </c>
      <c r="F94" s="189">
        <f t="shared" si="1"/>
        <v>1536.2160000038878</v>
      </c>
      <c r="G94" s="189">
        <f t="shared" si="1"/>
        <v>1536.0780000038874</v>
      </c>
      <c r="H94" s="189">
        <f t="shared" si="1"/>
        <v>1528.7640000038691</v>
      </c>
      <c r="I94" s="317"/>
      <c r="K94" s="160"/>
      <c r="P94" s="175"/>
      <c r="S94" s="174"/>
    </row>
    <row r="95" spans="1:19" ht="13.2" x14ac:dyDescent="0.25">
      <c r="A95" s="147"/>
      <c r="B95" s="318" t="s">
        <v>207</v>
      </c>
      <c r="C95" s="319"/>
      <c r="D95" s="194">
        <f>+E78</f>
        <v>5.4734762210913862E-3</v>
      </c>
      <c r="E95" s="194">
        <f t="shared" ref="E95:H95" si="2">+F78</f>
        <v>1.5448764098832994E-2</v>
      </c>
      <c r="F95" s="194">
        <f t="shared" si="2"/>
        <v>1.396288021993373E-2</v>
      </c>
      <c r="G95" s="194">
        <f t="shared" si="2"/>
        <v>1.6379376568075532E-2</v>
      </c>
      <c r="H95" s="194">
        <f t="shared" si="2"/>
        <v>1.6889461028605234E-2</v>
      </c>
      <c r="I95" s="195">
        <f>+AVERAGE(D95:H95)</f>
        <v>1.3630791627307775E-2</v>
      </c>
      <c r="P95" s="179"/>
      <c r="S95" s="174"/>
    </row>
    <row r="96" spans="1:19" ht="13.2" x14ac:dyDescent="0.25">
      <c r="A96" s="147"/>
      <c r="B96" s="183"/>
      <c r="C96" s="147"/>
      <c r="D96" s="148"/>
      <c r="E96" s="147"/>
      <c r="F96" s="147"/>
      <c r="G96" s="184"/>
      <c r="H96" s="184"/>
      <c r="I96" s="184"/>
      <c r="J96" s="184"/>
      <c r="M96" s="86"/>
      <c r="P96" s="179"/>
      <c r="S96" s="174"/>
    </row>
    <row r="97" spans="1:19" ht="13.2" x14ac:dyDescent="0.25">
      <c r="A97" s="147"/>
      <c r="B97" s="183"/>
      <c r="C97" s="147"/>
      <c r="D97" s="148"/>
      <c r="E97" s="147"/>
      <c r="F97" s="147"/>
      <c r="G97" s="184"/>
      <c r="H97" s="184"/>
      <c r="I97" s="184"/>
      <c r="J97" s="184"/>
      <c r="M97" s="86"/>
      <c r="N97" s="178"/>
      <c r="O97" s="71"/>
      <c r="P97" s="179"/>
      <c r="Q97" s="179"/>
      <c r="R97" s="174"/>
      <c r="S97" s="174"/>
    </row>
    <row r="98" spans="1:19" ht="13.2" x14ac:dyDescent="0.25">
      <c r="A98" s="147"/>
      <c r="B98" s="183"/>
      <c r="C98" s="147"/>
      <c r="D98" s="148"/>
      <c r="E98" s="147"/>
      <c r="F98" s="147"/>
      <c r="G98" s="184"/>
      <c r="H98" s="184"/>
      <c r="I98" s="184"/>
      <c r="J98" s="184"/>
      <c r="N98" s="178"/>
      <c r="O98" s="71"/>
      <c r="P98" s="179"/>
      <c r="Q98" s="179"/>
      <c r="R98" s="174"/>
      <c r="S98" s="174"/>
    </row>
    <row r="99" spans="1:19" ht="24" x14ac:dyDescent="0.25">
      <c r="A99" s="147"/>
      <c r="B99" s="176" t="s">
        <v>174</v>
      </c>
      <c r="C99" s="177" t="s">
        <v>179</v>
      </c>
      <c r="D99" s="150"/>
      <c r="E99" s="147"/>
      <c r="F99" s="147"/>
      <c r="G99" s="184"/>
      <c r="H99" s="184"/>
      <c r="I99" s="184"/>
      <c r="J99" s="184"/>
      <c r="M99" s="86"/>
      <c r="N99" s="178"/>
      <c r="O99" s="71"/>
      <c r="P99" s="179"/>
      <c r="Q99" s="179"/>
      <c r="R99" s="174"/>
      <c r="S99" s="174"/>
    </row>
    <row r="100" spans="1:19" ht="13.2" x14ac:dyDescent="0.25">
      <c r="A100" s="147"/>
      <c r="B100" s="180">
        <v>0</v>
      </c>
      <c r="C100" s="181">
        <v>1.5</v>
      </c>
      <c r="D100" s="150"/>
      <c r="E100" s="147"/>
      <c r="F100" s="147"/>
      <c r="G100" s="184"/>
      <c r="H100" s="184"/>
      <c r="I100" s="184"/>
      <c r="K100" s="150"/>
      <c r="M100" s="86"/>
      <c r="N100" s="86"/>
      <c r="O100" s="71"/>
      <c r="P100" s="179"/>
      <c r="Q100" s="179"/>
      <c r="R100" s="174"/>
      <c r="S100" s="174"/>
    </row>
    <row r="101" spans="1:19" ht="13.2" x14ac:dyDescent="0.25">
      <c r="A101" s="147"/>
      <c r="B101" s="180">
        <v>1</v>
      </c>
      <c r="C101" s="181">
        <v>1.5</v>
      </c>
      <c r="D101" s="150"/>
      <c r="E101" s="147"/>
      <c r="F101" s="147"/>
      <c r="G101" s="184"/>
      <c r="H101" s="184"/>
      <c r="I101" s="184"/>
      <c r="K101" s="150"/>
      <c r="M101" s="174"/>
      <c r="N101" s="174"/>
      <c r="O101" s="174"/>
      <c r="P101" s="175"/>
      <c r="Q101" s="179"/>
      <c r="R101" s="174"/>
      <c r="S101" s="174"/>
    </row>
    <row r="102" spans="1:19" ht="13.2" x14ac:dyDescent="0.25">
      <c r="A102" s="147"/>
      <c r="B102" s="183"/>
      <c r="C102" s="147"/>
      <c r="D102" s="148"/>
      <c r="E102" s="147"/>
      <c r="F102" s="147"/>
      <c r="G102" s="184"/>
      <c r="H102" s="184"/>
      <c r="I102" s="184"/>
      <c r="K102" s="150"/>
      <c r="M102" s="174"/>
      <c r="N102" s="174"/>
      <c r="O102" s="174"/>
      <c r="P102" s="179"/>
      <c r="Q102" s="179"/>
      <c r="R102" s="174"/>
      <c r="S102" s="174"/>
    </row>
    <row r="103" spans="1:19" ht="13.2" x14ac:dyDescent="0.25">
      <c r="A103" s="147"/>
      <c r="B103" s="183"/>
      <c r="C103" s="147"/>
      <c r="D103" s="148"/>
      <c r="E103" s="147"/>
      <c r="F103" s="147"/>
      <c r="G103" s="184"/>
      <c r="H103" s="184"/>
      <c r="I103" s="184"/>
      <c r="J103" s="184"/>
      <c r="O103" s="71"/>
      <c r="P103" s="179"/>
      <c r="Q103" s="179"/>
      <c r="R103" s="174"/>
      <c r="S103" s="174"/>
    </row>
    <row r="104" spans="1:19" ht="13.2" x14ac:dyDescent="0.25">
      <c r="A104" s="147"/>
      <c r="B104" s="183"/>
      <c r="C104" s="147"/>
      <c r="D104" s="148"/>
      <c r="E104" s="147"/>
      <c r="F104" s="147"/>
      <c r="G104" s="184"/>
      <c r="H104" s="184"/>
      <c r="I104" s="184"/>
      <c r="J104" s="184"/>
      <c r="O104" s="71"/>
      <c r="P104" s="179"/>
      <c r="Q104" s="179"/>
      <c r="R104" s="174"/>
      <c r="S104" s="174"/>
    </row>
    <row r="105" spans="1:19" ht="13.2" x14ac:dyDescent="0.25">
      <c r="A105" s="147"/>
      <c r="B105" s="183"/>
      <c r="C105" s="147"/>
      <c r="D105" s="148"/>
      <c r="E105" s="147"/>
      <c r="F105" s="147"/>
      <c r="G105" s="184"/>
      <c r="H105" s="184"/>
      <c r="I105" s="184"/>
      <c r="J105" s="184"/>
      <c r="O105" s="71"/>
      <c r="P105" s="179"/>
      <c r="Q105" s="179"/>
      <c r="R105" s="174"/>
      <c r="S105" s="174"/>
    </row>
    <row r="106" spans="1:19" ht="13.2" x14ac:dyDescent="0.25">
      <c r="A106" s="147"/>
      <c r="B106" s="183"/>
      <c r="C106" s="147"/>
      <c r="D106" s="148"/>
      <c r="E106" s="147"/>
      <c r="F106" s="147"/>
      <c r="G106" s="184"/>
      <c r="H106" s="184"/>
      <c r="I106" s="184"/>
      <c r="J106" s="184"/>
      <c r="M106" s="86"/>
      <c r="N106" s="86"/>
      <c r="O106" s="71"/>
      <c r="P106" s="179"/>
      <c r="Q106" s="179"/>
      <c r="R106" s="174"/>
      <c r="S106" s="174"/>
    </row>
    <row r="107" spans="1:19" ht="13.2" x14ac:dyDescent="0.25">
      <c r="A107" s="147"/>
      <c r="B107" s="183"/>
      <c r="C107" s="147"/>
      <c r="D107" s="148"/>
      <c r="E107" s="147"/>
      <c r="F107" s="147"/>
      <c r="G107" s="184"/>
      <c r="H107" s="184"/>
      <c r="I107" s="184"/>
      <c r="J107" s="184"/>
      <c r="M107" s="86"/>
      <c r="N107" s="86"/>
      <c r="O107" s="71"/>
      <c r="P107" s="179"/>
      <c r="Q107" s="179"/>
      <c r="R107" s="174"/>
      <c r="S107" s="174"/>
    </row>
    <row r="108" spans="1:19" ht="13.2" x14ac:dyDescent="0.25">
      <c r="A108" s="147"/>
      <c r="B108" s="183"/>
      <c r="C108" s="147"/>
      <c r="D108" s="148"/>
      <c r="E108" s="147"/>
      <c r="F108" s="147"/>
      <c r="G108" s="184"/>
      <c r="H108" s="184"/>
      <c r="I108" s="184"/>
      <c r="J108" s="184"/>
      <c r="M108" s="86"/>
      <c r="N108" s="86"/>
      <c r="O108" s="71"/>
      <c r="P108" s="179"/>
      <c r="Q108" s="179"/>
      <c r="R108" s="174"/>
      <c r="S108" s="174"/>
    </row>
    <row r="109" spans="1:19" ht="13.2" x14ac:dyDescent="0.25">
      <c r="A109" s="147"/>
      <c r="B109" s="183"/>
      <c r="C109" s="147"/>
      <c r="D109" s="148"/>
      <c r="E109" s="147"/>
      <c r="F109" s="147"/>
      <c r="G109" s="184"/>
      <c r="H109" s="184"/>
      <c r="I109" s="184"/>
      <c r="J109" s="184"/>
      <c r="M109" s="86"/>
      <c r="N109" s="86"/>
      <c r="O109" s="71"/>
      <c r="P109" s="179"/>
      <c r="Q109" s="179"/>
      <c r="R109" s="174"/>
      <c r="S109" s="174"/>
    </row>
    <row r="110" spans="1:19" ht="13.2" x14ac:dyDescent="0.25">
      <c r="A110" s="147"/>
      <c r="B110" s="183"/>
      <c r="C110" s="147"/>
      <c r="D110" s="148"/>
      <c r="E110" s="147"/>
      <c r="F110" s="147"/>
      <c r="G110" s="184"/>
      <c r="H110" s="184"/>
      <c r="I110" s="184"/>
      <c r="J110" s="184"/>
      <c r="M110" s="86"/>
      <c r="N110" s="86"/>
      <c r="O110" s="71"/>
      <c r="P110" s="179"/>
      <c r="Q110" s="179"/>
      <c r="R110" s="174"/>
      <c r="S110" s="174"/>
    </row>
    <row r="111" spans="1:19" ht="13.2" x14ac:dyDescent="0.25">
      <c r="A111" s="147"/>
      <c r="B111" s="183"/>
      <c r="C111" s="147"/>
      <c r="D111" s="148"/>
      <c r="E111" s="147"/>
      <c r="F111" s="147"/>
      <c r="G111" s="184"/>
      <c r="H111" s="184"/>
      <c r="I111" s="184"/>
      <c r="J111" s="184"/>
      <c r="M111" s="86"/>
      <c r="N111" s="86"/>
      <c r="O111" s="71"/>
      <c r="P111" s="179"/>
      <c r="Q111" s="179"/>
      <c r="R111" s="174"/>
      <c r="S111" s="174"/>
    </row>
    <row r="112" spans="1:19" ht="13.2" x14ac:dyDescent="0.25">
      <c r="A112" s="147"/>
      <c r="B112" s="183"/>
      <c r="C112" s="147"/>
      <c r="D112" s="148"/>
      <c r="E112" s="147"/>
      <c r="F112" s="147"/>
      <c r="G112" s="184"/>
      <c r="H112" s="184"/>
      <c r="I112" s="184"/>
      <c r="J112" s="184"/>
      <c r="M112" s="86"/>
      <c r="N112" s="86"/>
      <c r="O112" s="71"/>
      <c r="P112" s="179"/>
      <c r="Q112" s="179"/>
      <c r="R112" s="174"/>
      <c r="S112" s="174"/>
    </row>
    <row r="113" spans="1:19" ht="13.2" x14ac:dyDescent="0.25">
      <c r="A113" s="147"/>
      <c r="B113" s="183"/>
      <c r="C113" s="147"/>
      <c r="D113" s="148"/>
      <c r="E113" s="147"/>
      <c r="F113" s="147"/>
      <c r="G113" s="184"/>
      <c r="H113" s="184"/>
      <c r="I113" s="184"/>
      <c r="J113" s="184"/>
      <c r="M113" s="86"/>
      <c r="N113" s="86"/>
      <c r="O113" s="71"/>
      <c r="P113" s="179"/>
      <c r="Q113" s="179"/>
      <c r="R113" s="174"/>
      <c r="S113" s="174"/>
    </row>
    <row r="114" spans="1:19" ht="13.2" x14ac:dyDescent="0.25">
      <c r="A114" s="147"/>
      <c r="B114" s="183"/>
      <c r="C114" s="147"/>
      <c r="D114" s="148"/>
      <c r="E114" s="147"/>
      <c r="F114" s="147"/>
      <c r="G114" s="184"/>
      <c r="H114" s="184"/>
      <c r="I114" s="184"/>
      <c r="J114" s="184"/>
      <c r="M114" s="86"/>
      <c r="N114" s="86"/>
      <c r="O114" s="71"/>
      <c r="P114" s="179"/>
      <c r="Q114" s="179"/>
      <c r="R114" s="174"/>
      <c r="S114" s="174"/>
    </row>
    <row r="115" spans="1:19" ht="13.2" x14ac:dyDescent="0.25">
      <c r="A115" s="147"/>
      <c r="B115" s="148"/>
      <c r="C115" s="148"/>
      <c r="D115" s="148"/>
      <c r="E115" s="147"/>
      <c r="F115" s="147"/>
      <c r="G115" s="147"/>
      <c r="H115" s="149"/>
      <c r="I115" s="147"/>
      <c r="J115" s="147"/>
      <c r="M115" s="86"/>
      <c r="N115" s="86"/>
      <c r="O115" s="71"/>
      <c r="P115" s="179"/>
      <c r="Q115" s="179"/>
      <c r="R115" s="174"/>
      <c r="S115" s="174"/>
    </row>
    <row r="116" spans="1:19" ht="13.2" x14ac:dyDescent="0.25">
      <c r="M116" s="86"/>
      <c r="N116" s="86"/>
      <c r="O116" s="71"/>
      <c r="P116" s="179"/>
      <c r="Q116" s="179"/>
      <c r="R116" s="174"/>
      <c r="S116" s="174"/>
    </row>
  </sheetData>
  <mergeCells count="19">
    <mergeCell ref="B12:C13"/>
    <mergeCell ref="D12:D13"/>
    <mergeCell ref="E12:I12"/>
    <mergeCell ref="B2:D5"/>
    <mergeCell ref="E2:I5"/>
    <mergeCell ref="B7:D7"/>
    <mergeCell ref="E7:I7"/>
    <mergeCell ref="B11:I11"/>
    <mergeCell ref="B52:J52"/>
    <mergeCell ref="B53:C54"/>
    <mergeCell ref="D53:D54"/>
    <mergeCell ref="E53:I53"/>
    <mergeCell ref="J53:J55"/>
    <mergeCell ref="B55:D55"/>
    <mergeCell ref="B92:H92"/>
    <mergeCell ref="I92:I94"/>
    <mergeCell ref="B93:C93"/>
    <mergeCell ref="B94:C94"/>
    <mergeCell ref="B95:C95"/>
  </mergeCells>
  <printOptions horizontalCentered="1"/>
  <pageMargins left="1.1811023622047245" right="0.70866141732283472" top="0.39370078740157483" bottom="0.39370078740157483" header="0.31496062992125984" footer="0.31496062992125984"/>
  <pageSetup paperSize="9" scale="61"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
  <sheetViews>
    <sheetView workbookViewId="0">
      <selection sqref="A1:G1"/>
    </sheetView>
  </sheetViews>
  <sheetFormatPr baseColWidth="10" defaultColWidth="11.5546875" defaultRowHeight="13.2" x14ac:dyDescent="0.25"/>
  <cols>
    <col min="1" max="1" width="17.109375" customWidth="1"/>
  </cols>
  <sheetData>
    <row r="1" spans="1:7" ht="36" customHeight="1" x14ac:dyDescent="0.25">
      <c r="A1" s="320" t="s">
        <v>4</v>
      </c>
      <c r="B1" s="320"/>
      <c r="C1" s="320"/>
      <c r="D1" s="320"/>
      <c r="E1" s="320"/>
      <c r="F1" s="320"/>
      <c r="G1" s="320"/>
    </row>
    <row r="2" spans="1:7" ht="18.75" customHeight="1" x14ac:dyDescent="0.25">
      <c r="A2" s="320" t="s">
        <v>18</v>
      </c>
      <c r="B2" s="320"/>
      <c r="C2" s="320"/>
      <c r="D2" s="320"/>
      <c r="E2" s="320"/>
      <c r="F2" s="320"/>
      <c r="G2" s="320"/>
    </row>
    <row r="7" spans="1:7" x14ac:dyDescent="0.25">
      <c r="A7" t="s">
        <v>5</v>
      </c>
    </row>
    <row r="8" spans="1:7" ht="13.8" x14ac:dyDescent="0.3">
      <c r="A8" s="2" t="s">
        <v>17</v>
      </c>
      <c r="B8" t="s">
        <v>7</v>
      </c>
    </row>
    <row r="9" spans="1:7" x14ac:dyDescent="0.25">
      <c r="A9" s="2" t="s">
        <v>8</v>
      </c>
      <c r="B9" s="1" t="s">
        <v>9</v>
      </c>
    </row>
    <row r="10" spans="1:7" x14ac:dyDescent="0.25">
      <c r="A10" s="2" t="s">
        <v>11</v>
      </c>
      <c r="B10" s="1" t="s">
        <v>10</v>
      </c>
    </row>
    <row r="11" spans="1:7" x14ac:dyDescent="0.25">
      <c r="A11" s="2" t="s">
        <v>13</v>
      </c>
      <c r="B11" s="1" t="s">
        <v>12</v>
      </c>
    </row>
    <row r="12" spans="1:7" x14ac:dyDescent="0.25">
      <c r="A12" s="2" t="s">
        <v>14</v>
      </c>
      <c r="B12" s="1" t="s">
        <v>15</v>
      </c>
    </row>
    <row r="13" spans="1:7" x14ac:dyDescent="0.25">
      <c r="A13" s="2" t="s">
        <v>6</v>
      </c>
      <c r="B13" s="1" t="s">
        <v>16</v>
      </c>
    </row>
    <row r="16" spans="1:7" ht="18.75" customHeight="1" x14ac:dyDescent="0.25">
      <c r="A16" s="320" t="s">
        <v>19</v>
      </c>
      <c r="B16" s="320"/>
      <c r="C16" s="320"/>
      <c r="D16" s="320"/>
      <c r="E16" s="320"/>
      <c r="F16" s="320"/>
      <c r="G16" s="320"/>
    </row>
    <row r="19" spans="1:7" x14ac:dyDescent="0.25">
      <c r="A19" t="s">
        <v>5</v>
      </c>
    </row>
    <row r="20" spans="1:7" ht="13.8" x14ac:dyDescent="0.3">
      <c r="A20" s="2" t="s">
        <v>20</v>
      </c>
      <c r="B20" s="1" t="s">
        <v>21</v>
      </c>
    </row>
    <row r="21" spans="1:7" x14ac:dyDescent="0.25">
      <c r="A21" s="2" t="s">
        <v>8</v>
      </c>
      <c r="B21" s="1" t="s">
        <v>9</v>
      </c>
    </row>
    <row r="22" spans="1:7" x14ac:dyDescent="0.25">
      <c r="A22" s="2" t="s">
        <v>22</v>
      </c>
      <c r="B22" s="1" t="s">
        <v>23</v>
      </c>
    </row>
    <row r="25" spans="1:7" ht="18.75" customHeight="1" x14ac:dyDescent="0.25">
      <c r="A25" s="320" t="s">
        <v>24</v>
      </c>
      <c r="B25" s="320"/>
      <c r="C25" s="320"/>
      <c r="D25" s="320"/>
      <c r="E25" s="320"/>
      <c r="F25" s="320"/>
      <c r="G25" s="320"/>
    </row>
    <row r="30" spans="1:7" x14ac:dyDescent="0.25">
      <c r="A30" t="s">
        <v>5</v>
      </c>
    </row>
    <row r="31" spans="1:7" x14ac:dyDescent="0.25">
      <c r="A31" s="2" t="s">
        <v>26</v>
      </c>
      <c r="B31" s="1" t="s">
        <v>25</v>
      </c>
    </row>
    <row r="32" spans="1:7" x14ac:dyDescent="0.25">
      <c r="A32" s="2" t="s">
        <v>27</v>
      </c>
      <c r="B32" s="1" t="s">
        <v>28</v>
      </c>
    </row>
    <row r="33" spans="1:2" x14ac:dyDescent="0.25">
      <c r="A33" s="2" t="s">
        <v>29</v>
      </c>
      <c r="B33" s="1" t="s">
        <v>30</v>
      </c>
    </row>
    <row r="34" spans="1:2" ht="13.8" x14ac:dyDescent="0.3">
      <c r="A34" s="2" t="s">
        <v>20</v>
      </c>
      <c r="B34" s="1" t="s">
        <v>21</v>
      </c>
    </row>
  </sheetData>
  <mergeCells count="4">
    <mergeCell ref="A1:G1"/>
    <mergeCell ref="A2:G2"/>
    <mergeCell ref="A16:G16"/>
    <mergeCell ref="A25:G25"/>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4.1</vt:lpstr>
      <vt:lpstr>4.2</vt:lpstr>
      <vt:lpstr>4.Promedio meteorologia</vt:lpstr>
      <vt:lpstr>5.Promedio diarios (T y P)</vt:lpstr>
      <vt:lpstr>6.Flujo promedio</vt:lpstr>
      <vt:lpstr>7.Conc. PM10 y VM</vt:lpstr>
      <vt:lpstr>8.Conc. de Metales PM10</vt:lpstr>
      <vt:lpstr>9.Conc. de Metales PM10</vt:lpstr>
      <vt:lpstr>Fórmula EPA</vt:lpstr>
      <vt:lpstr>'4.1'!Área_de_impresión</vt:lpstr>
      <vt:lpstr>'4.2'!Área_de_impresión</vt:lpstr>
      <vt:lpstr>'4.Promedio meteorologia'!Área_de_impresión</vt:lpstr>
      <vt:lpstr>'5.Promedio diarios (T y P)'!Área_de_impresión</vt:lpstr>
      <vt:lpstr>'6.Flujo promedio'!Área_de_impresión</vt:lpstr>
      <vt:lpstr>'7.Conc. PM10 y VM'!Área_de_impresión</vt:lpstr>
      <vt:lpstr>'8.Conc. de Metales PM10'!Área_de_impresión</vt:lpstr>
      <vt:lpstr>'9.Conc. de Metales PM10'!Área_de_impresión</vt:lpstr>
      <vt:lpstr>'4.2'!Títulos_a_imprimir</vt:lpstr>
      <vt:lpstr>'4.Promedio meteorologia'!Títulos_a_imprimir</vt:lpstr>
      <vt:lpstr>'5.Promedio diarios (T y P)'!Títulos_a_imprimir</vt:lpstr>
      <vt:lpstr>'6.Flujo promedio'!Títulos_a_imprimir</vt:lpstr>
      <vt:lpstr>'7.Conc. PM10 y VM'!Títulos_a_imprimir</vt:lpstr>
      <vt:lpstr>'8.Conc. de Metales PM10'!Títulos_a_imprimir</vt:lpstr>
      <vt:lpstr>'9.Conc. de Metales PM10'!Títulos_a_imprimir</vt:lpstr>
    </vt:vector>
  </TitlesOfParts>
  <Company>corplab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gvega</dc:creator>
  <cp:lastModifiedBy>RALIAGA .</cp:lastModifiedBy>
  <cp:lastPrinted>2020-10-22T22:09:56Z</cp:lastPrinted>
  <dcterms:created xsi:type="dcterms:W3CDTF">2004-09-16T21:53:08Z</dcterms:created>
  <dcterms:modified xsi:type="dcterms:W3CDTF">2020-12-10T02:58:18Z</dcterms:modified>
</cp:coreProperties>
</file>