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5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e75ce4d735b27f8/OEFA/Teletrabajo OEFA/Emergencia Salud - COVID-19/Reportes/Paragsha/Mensuales/RES-0XX-2020-STEC/Anexos/Anexo 3 - Sistematizacion de datos validos/"/>
    </mc:Choice>
  </mc:AlternateContent>
  <xr:revisionPtr revIDLastSave="1294" documentId="114_{83298BDE-ABF8-490A-AE88-361AB10E69BF}" xr6:coauthVersionLast="45" xr6:coauthVersionMax="45" xr10:uidLastSave="{6269DF3B-FADB-421C-8D29-DBFE832D898D}"/>
  <bookViews>
    <workbookView xWindow="-108" yWindow="492" windowWidth="30936" windowHeight="12576" tabRatio="952" xr2:uid="{7454E124-032E-4B13-97BE-C9B1A843B7CA}"/>
  </bookViews>
  <sheets>
    <sheet name="3.1-3.10" sheetId="32" r:id="rId1"/>
    <sheet name="3.11" sheetId="33" r:id="rId2"/>
    <sheet name="3.12" sheetId="34" r:id="rId3"/>
    <sheet name="3.13" sheetId="66" r:id="rId4"/>
    <sheet name="3.14" sheetId="67" r:id="rId5"/>
    <sheet name="3.15" sheetId="65" r:id="rId6"/>
    <sheet name="3.16" sheetId="47" r:id="rId7"/>
    <sheet name="3.17" sheetId="48" r:id="rId8"/>
    <sheet name="3.18" sheetId="49" r:id="rId9"/>
    <sheet name="3.19" sheetId="35" r:id="rId10"/>
    <sheet name="3.20" sheetId="50" r:id="rId11"/>
    <sheet name="3.21" sheetId="51" r:id="rId12"/>
    <sheet name="3.22" sheetId="52" r:id="rId13"/>
    <sheet name="3.23" sheetId="36" r:id="rId14"/>
    <sheet name="Regresion" sheetId="37" state="hidden" r:id="rId15"/>
    <sheet name="3.24" sheetId="53" r:id="rId16"/>
    <sheet name="3.25" sheetId="54" r:id="rId17"/>
    <sheet name="3.26" sheetId="55" r:id="rId18"/>
    <sheet name="3.27" sheetId="38" r:id="rId19"/>
    <sheet name="3.28" sheetId="56" r:id="rId20"/>
    <sheet name="3.29" sheetId="57" r:id="rId21"/>
    <sheet name="3.30" sheetId="58" r:id="rId22"/>
    <sheet name="3.31" sheetId="40" r:id="rId23"/>
    <sheet name="3.32" sheetId="59" r:id="rId24"/>
    <sheet name="3.33" sheetId="60" r:id="rId25"/>
    <sheet name="3.34" sheetId="61" r:id="rId26"/>
    <sheet name="3.35" sheetId="43" r:id="rId27"/>
    <sheet name="3.36" sheetId="62" r:id="rId28"/>
    <sheet name="3.37" sheetId="63" r:id="rId29"/>
    <sheet name="3.38" sheetId="64" r:id="rId30"/>
    <sheet name="3.39" sheetId="44" r:id="rId31"/>
    <sheet name="Hoja2" sheetId="46" state="hidden" r:id="rId32"/>
    <sheet name="A.2.1. Promedio meteorologia" sheetId="26" state="hidden" r:id="rId33"/>
    <sheet name="A.2.2. Promedio diarios (T y P)" sheetId="12" state="hidden" r:id="rId34"/>
    <sheet name="A.2.3. Flujo promedio" sheetId="28" state="hidden" r:id="rId35"/>
    <sheet name="A.2.4. Cálculo PM10 y VM" sheetId="16" state="hidden" r:id="rId36"/>
    <sheet name="A.2.5. Cálculo PM 2.5" sheetId="25" state="hidden" r:id="rId37"/>
    <sheet name="A.2.6. Conc. de Metales PM 10" sheetId="19" state="hidden" r:id="rId38"/>
    <sheet name="A.2.7. Cálculo Vol E" sheetId="29" state="hidden" r:id="rId39"/>
    <sheet name="A.2.8. Conc. Metales 10°C" sheetId="30" state="hidden" r:id="rId40"/>
    <sheet name="Resumen" sheetId="31" state="hidden" r:id="rId41"/>
    <sheet name="Fórmula EPA" sheetId="17" state="hidden" r:id="rId42"/>
  </sheets>
  <externalReferences>
    <externalReference r:id="rId43"/>
    <externalReference r:id="rId44"/>
    <externalReference r:id="rId45"/>
  </externalReferences>
  <definedNames>
    <definedName name="_xlnm.Print_Area" localSheetId="1">'3.11'!$B$1:$J$762</definedName>
    <definedName name="_xlnm.Print_Area" localSheetId="2">'3.12'!$B$1:$F$154</definedName>
    <definedName name="_xlnm.Print_Area" localSheetId="3">'3.13'!$B$1:$F$156</definedName>
    <definedName name="_xlnm.Print_Area" localSheetId="0">'3.1-3.10'!$A$1:$AG$453</definedName>
    <definedName name="_xlnm.Print_Area" localSheetId="4">'3.14'!$B$2:$F$351</definedName>
    <definedName name="_xlnm.Print_Area" localSheetId="5">'3.15'!$B$1:$F$155</definedName>
    <definedName name="_xlnm.Print_Area" localSheetId="6">'3.16'!$A$1:$P$63</definedName>
    <definedName name="_xlnm.Print_Area" localSheetId="7">'3.17'!$A$1:$P$63</definedName>
    <definedName name="_xlnm.Print_Area" localSheetId="8">'3.18'!$A$1:$P$99</definedName>
    <definedName name="_xlnm.Print_Area" localSheetId="9">'3.19'!$A$1:$P$99</definedName>
    <definedName name="_xlnm.Print_Area" localSheetId="10">'3.20'!$A$1:$K$81</definedName>
    <definedName name="_xlnm.Print_Area" localSheetId="11">'3.21'!$A$1:$K$81</definedName>
    <definedName name="_xlnm.Print_Area" localSheetId="12">'3.22'!$A$1:$J$121</definedName>
    <definedName name="_xlnm.Print_Area" localSheetId="13">'3.23'!$A$1:$J$62</definedName>
    <definedName name="_xlnm.Print_Area" localSheetId="15">'3.24'!$A$1:$N$22</definedName>
    <definedName name="_xlnm.Print_Area" localSheetId="16">'3.25'!$A$1:$N$22</definedName>
    <definedName name="_xlnm.Print_Area" localSheetId="17">'3.26'!$A$1:$N$27</definedName>
    <definedName name="_xlnm.Print_Area" localSheetId="18">'3.27'!$A$1:$N$27</definedName>
    <definedName name="_xlnm.Print_Area" localSheetId="19">'3.28'!$A$1:$L$95</definedName>
    <definedName name="_xlnm.Print_Area" localSheetId="20">'3.29'!$A$1:$L$95</definedName>
    <definedName name="_xlnm.Print_Area" localSheetId="21">'3.30'!$A$1:$P$94</definedName>
    <definedName name="_xlnm.Print_Area" localSheetId="22">'3.31'!$A$1:$P$94</definedName>
    <definedName name="_xlnm.Print_Area" localSheetId="27">'3.36'!$A$1:$N$91</definedName>
    <definedName name="_xlnm.Print_Area" localSheetId="28">'3.37'!$A$1:$N$91</definedName>
    <definedName name="_xlnm.Print_Area" localSheetId="29">'3.38'!$A$1:$P$90</definedName>
    <definedName name="_xlnm.Print_Area" localSheetId="30">'3.39'!$A$1:$P$90</definedName>
    <definedName name="_xlnm.Print_Area" localSheetId="32">'A.2.1. Promedio meteorologia'!$D$1:$I$155</definedName>
    <definedName name="_xlnm.Print_Area" localSheetId="33">'A.2.2. Promedio diarios (T y P)'!$A$1:$P$50</definedName>
    <definedName name="_xlnm.Print_Area" localSheetId="34">'A.2.3. Flujo promedio'!$A$1:$K$144</definedName>
    <definedName name="_xlnm.Print_Area" localSheetId="35">'A.2.4. Cálculo PM10 y VM'!$A$1:$N$30</definedName>
    <definedName name="_xlnm.Print_Area" localSheetId="36">'A.2.5. Cálculo PM 2.5'!$A$1:$N$30</definedName>
    <definedName name="_xlnm.Print_Area" localSheetId="37">'A.2.6. Conc. de Metales PM 10'!$A$1:$T$90</definedName>
    <definedName name="_xlnm.Print_Area" localSheetId="39">'A.2.8. Conc. Metales 10°C'!$A$1:$T$91</definedName>
    <definedName name="_xlnm.Print_Titles" localSheetId="1">'3.11'!$1:$16</definedName>
    <definedName name="_xlnm.Print_Titles" localSheetId="2">'3.12'!$1:$14</definedName>
    <definedName name="_xlnm.Print_Titles" localSheetId="3">'3.13'!$2:$15</definedName>
    <definedName name="_xlnm.Print_Titles" localSheetId="4">'3.14'!$2:$16</definedName>
    <definedName name="_xlnm.Print_Titles" localSheetId="5">'3.15'!$1:$15</definedName>
    <definedName name="_xlnm.Print_Titles" localSheetId="6">'3.16'!$1:$5</definedName>
    <definedName name="_xlnm.Print_Titles" localSheetId="7">'3.17'!$1:$5</definedName>
    <definedName name="_xlnm.Print_Titles" localSheetId="8">'3.18'!$1:$11</definedName>
    <definedName name="_xlnm.Print_Titles" localSheetId="9">'3.19'!$1:$11</definedName>
    <definedName name="_xlnm.Print_Titles" localSheetId="10">'3.20'!$1:$6</definedName>
    <definedName name="_xlnm.Print_Titles" localSheetId="11">'3.21'!$1:$6</definedName>
    <definedName name="_xlnm.Print_Titles" localSheetId="12">'3.22'!$1:$21</definedName>
    <definedName name="_xlnm.Print_Titles" localSheetId="13">'3.23'!$1:$21</definedName>
    <definedName name="_xlnm.Print_Titles" localSheetId="15">'3.24'!$1:$6</definedName>
    <definedName name="_xlnm.Print_Titles" localSheetId="16">'3.25'!$1:$6</definedName>
    <definedName name="_xlnm.Print_Titles" localSheetId="17">'3.26'!$1:$6</definedName>
    <definedName name="_xlnm.Print_Titles" localSheetId="18">'3.27'!$1:$6</definedName>
    <definedName name="_xlnm.Print_Titles" localSheetId="19">'3.28'!$1:$7</definedName>
    <definedName name="_xlnm.Print_Titles" localSheetId="20">'3.29'!$1:$7</definedName>
    <definedName name="_xlnm.Print_Titles" localSheetId="21">'3.30'!$1:$7</definedName>
    <definedName name="_xlnm.Print_Titles" localSheetId="22">'3.31'!$1:$7</definedName>
    <definedName name="_xlnm.Print_Titles" localSheetId="27">'3.36'!$1:$7</definedName>
    <definedName name="_xlnm.Print_Titles" localSheetId="28">'3.37'!$1:$7</definedName>
    <definedName name="_xlnm.Print_Titles" localSheetId="29">'3.38'!$2:$10</definedName>
    <definedName name="_xlnm.Print_Titles" localSheetId="30">'3.39'!$2:$10</definedName>
    <definedName name="_xlnm.Print_Titles" localSheetId="32">'A.2.1. Promedio meteorologia'!$1:$4</definedName>
    <definedName name="_xlnm.Print_Titles" localSheetId="33">'A.2.2. Promedio diarios (T y P)'!$1:$5</definedName>
    <definedName name="_xlnm.Print_Titles" localSheetId="34">'A.2.3. Flujo promedio'!$1:$6</definedName>
    <definedName name="_xlnm.Print_Titles" localSheetId="35">'A.2.4. Cálculo PM10 y VM'!$1:$6</definedName>
    <definedName name="_xlnm.Print_Titles" localSheetId="36">'A.2.5. Cálculo PM 2.5'!$11:$11</definedName>
    <definedName name="_xlnm.Print_Titles" localSheetId="37">'A.2.6. Conc. de Metales PM 10'!$1:$7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1" i="67" l="1"/>
  <c r="E351" i="67"/>
  <c r="D351" i="67"/>
  <c r="C351" i="67"/>
  <c r="F323" i="67"/>
  <c r="E323" i="67"/>
  <c r="D323" i="67"/>
  <c r="C323" i="67"/>
  <c r="F295" i="67"/>
  <c r="E295" i="67"/>
  <c r="D295" i="67"/>
  <c r="C295" i="67"/>
  <c r="F267" i="67"/>
  <c r="E267" i="67"/>
  <c r="D267" i="67"/>
  <c r="C267" i="67"/>
  <c r="F239" i="67"/>
  <c r="E239" i="67"/>
  <c r="D239" i="67"/>
  <c r="C239" i="67"/>
  <c r="F211" i="67"/>
  <c r="E211" i="67"/>
  <c r="D211" i="67"/>
  <c r="C211" i="67"/>
  <c r="F183" i="67"/>
  <c r="E183" i="67"/>
  <c r="D183" i="67"/>
  <c r="C183" i="67"/>
  <c r="F155" i="67"/>
  <c r="E155" i="67"/>
  <c r="D155" i="67"/>
  <c r="C155" i="67"/>
  <c r="F127" i="67"/>
  <c r="E127" i="67"/>
  <c r="D127" i="67"/>
  <c r="C127" i="67"/>
  <c r="F99" i="67"/>
  <c r="E99" i="67"/>
  <c r="D99" i="67"/>
  <c r="C99" i="67"/>
  <c r="F71" i="67"/>
  <c r="E71" i="67"/>
  <c r="D71" i="67"/>
  <c r="C71" i="67"/>
  <c r="F43" i="67"/>
  <c r="E43" i="67"/>
  <c r="D43" i="67"/>
  <c r="C43" i="67"/>
  <c r="F155" i="66"/>
  <c r="E155" i="66"/>
  <c r="D155" i="66"/>
  <c r="C155" i="66"/>
  <c r="F127" i="66"/>
  <c r="E127" i="66"/>
  <c r="D127" i="66"/>
  <c r="C127" i="66"/>
  <c r="F99" i="66"/>
  <c r="E99" i="66"/>
  <c r="D99" i="66"/>
  <c r="C99" i="66"/>
  <c r="F71" i="66"/>
  <c r="E71" i="66"/>
  <c r="D71" i="66"/>
  <c r="C71" i="66"/>
  <c r="F43" i="66"/>
  <c r="E43" i="66"/>
  <c r="D43" i="66"/>
  <c r="C43" i="66"/>
  <c r="F350" i="65"/>
  <c r="E350" i="65"/>
  <c r="D350" i="65"/>
  <c r="C350" i="65"/>
  <c r="F322" i="65"/>
  <c r="E322" i="65"/>
  <c r="D322" i="65"/>
  <c r="C322" i="65"/>
  <c r="F294" i="65"/>
  <c r="E294" i="65"/>
  <c r="D294" i="65"/>
  <c r="C294" i="65"/>
  <c r="F266" i="65"/>
  <c r="E266" i="65"/>
  <c r="D266" i="65"/>
  <c r="C266" i="65"/>
  <c r="F238" i="65"/>
  <c r="E238" i="65"/>
  <c r="D238" i="65"/>
  <c r="C238" i="65"/>
  <c r="F210" i="65"/>
  <c r="E210" i="65"/>
  <c r="D210" i="65"/>
  <c r="C210" i="65"/>
  <c r="F182" i="65"/>
  <c r="E182" i="65"/>
  <c r="D182" i="65"/>
  <c r="C182" i="65"/>
  <c r="F154" i="65"/>
  <c r="E154" i="65"/>
  <c r="D154" i="65"/>
  <c r="C154" i="65"/>
  <c r="F126" i="65"/>
  <c r="E126" i="65"/>
  <c r="D126" i="65"/>
  <c r="C126" i="65"/>
  <c r="F98" i="65"/>
  <c r="E98" i="65"/>
  <c r="D98" i="65"/>
  <c r="C98" i="65"/>
  <c r="F70" i="65"/>
  <c r="E70" i="65"/>
  <c r="D70" i="65"/>
  <c r="C70" i="65"/>
  <c r="F42" i="65"/>
  <c r="E42" i="65"/>
  <c r="D42" i="65"/>
  <c r="C42" i="65"/>
  <c r="E14" i="65"/>
  <c r="C14" i="65"/>
  <c r="E12" i="65"/>
  <c r="C12" i="65"/>
  <c r="C8" i="65"/>
  <c r="C6" i="65"/>
  <c r="P86" i="64" l="1"/>
  <c r="F86" i="64"/>
  <c r="E86" i="64"/>
  <c r="P85" i="64"/>
  <c r="N85" i="64"/>
  <c r="M85" i="64"/>
  <c r="L85" i="64"/>
  <c r="K85" i="64"/>
  <c r="J85" i="64"/>
  <c r="I85" i="64"/>
  <c r="H85" i="64"/>
  <c r="G85" i="64"/>
  <c r="F85" i="64"/>
  <c r="E85" i="64"/>
  <c r="P83" i="64"/>
  <c r="N83" i="64"/>
  <c r="L83" i="64"/>
  <c r="K83" i="64"/>
  <c r="I83" i="64"/>
  <c r="F83" i="64"/>
  <c r="E83" i="64"/>
  <c r="P82" i="64"/>
  <c r="O82" i="64"/>
  <c r="N82" i="64"/>
  <c r="M82" i="64"/>
  <c r="L82" i="64"/>
  <c r="K82" i="64"/>
  <c r="J82" i="64"/>
  <c r="I82" i="64"/>
  <c r="H82" i="64"/>
  <c r="G82" i="64"/>
  <c r="F82" i="64"/>
  <c r="P80" i="64"/>
  <c r="O80" i="64"/>
  <c r="N80" i="64"/>
  <c r="M80" i="64"/>
  <c r="L80" i="64"/>
  <c r="K80" i="64"/>
  <c r="J80" i="64"/>
  <c r="I80" i="64"/>
  <c r="H80" i="64"/>
  <c r="G80" i="64"/>
  <c r="F80" i="64"/>
  <c r="E80" i="64"/>
  <c r="P77" i="64"/>
  <c r="P76" i="64"/>
  <c r="O76" i="64"/>
  <c r="N76" i="64"/>
  <c r="M76" i="64"/>
  <c r="L76" i="64"/>
  <c r="K76" i="64"/>
  <c r="M75" i="64"/>
  <c r="L75" i="64"/>
  <c r="K75" i="64"/>
  <c r="J75" i="64"/>
  <c r="I75" i="64"/>
  <c r="H75" i="64"/>
  <c r="G75" i="64"/>
  <c r="P74" i="64"/>
  <c r="K74" i="64"/>
  <c r="J74" i="64"/>
  <c r="I74" i="64"/>
  <c r="F74" i="64"/>
  <c r="E74" i="64"/>
  <c r="P71" i="64"/>
  <c r="O71" i="64"/>
  <c r="N71" i="64"/>
  <c r="M71" i="64"/>
  <c r="L71" i="64"/>
  <c r="K71" i="64"/>
  <c r="J71" i="64"/>
  <c r="I71" i="64"/>
  <c r="F71" i="64"/>
  <c r="E71" i="64"/>
  <c r="P69" i="64"/>
  <c r="O69" i="64"/>
  <c r="N69" i="64"/>
  <c r="M69" i="64"/>
  <c r="L69" i="64"/>
  <c r="K69" i="64"/>
  <c r="P67" i="64"/>
  <c r="O67" i="64"/>
  <c r="N67" i="64"/>
  <c r="M67" i="64"/>
  <c r="K67" i="64"/>
  <c r="J67" i="64"/>
  <c r="I67" i="64"/>
  <c r="H67" i="64"/>
  <c r="G67" i="64"/>
  <c r="F67" i="64"/>
  <c r="P66" i="64"/>
  <c r="O66" i="64"/>
  <c r="N66" i="64"/>
  <c r="M66" i="64"/>
  <c r="L66" i="64"/>
  <c r="K66" i="64"/>
  <c r="I66" i="64"/>
  <c r="F66" i="64"/>
  <c r="E66" i="64"/>
  <c r="L63" i="64"/>
  <c r="P61" i="64"/>
  <c r="K61" i="64"/>
  <c r="I61" i="64"/>
  <c r="P59" i="64"/>
  <c r="N59" i="64"/>
  <c r="M59" i="64"/>
  <c r="L59" i="64"/>
  <c r="K59" i="64"/>
  <c r="J59" i="64"/>
  <c r="I59" i="64"/>
  <c r="H59" i="64"/>
  <c r="G59" i="64"/>
  <c r="F59" i="64"/>
  <c r="E59" i="64"/>
  <c r="P87" i="64"/>
  <c r="O87" i="64"/>
  <c r="N79" i="64"/>
  <c r="M87" i="64"/>
  <c r="L86" i="64"/>
  <c r="K86" i="64"/>
  <c r="J70" i="64"/>
  <c r="I86" i="64"/>
  <c r="H87" i="64"/>
  <c r="G87" i="64"/>
  <c r="F81" i="64"/>
  <c r="E87" i="64"/>
  <c r="E52" i="64"/>
  <c r="P53" i="64"/>
  <c r="O53" i="64"/>
  <c r="N53" i="64"/>
  <c r="M53" i="64"/>
  <c r="L53" i="64"/>
  <c r="K53" i="64"/>
  <c r="J53" i="64"/>
  <c r="I53" i="64"/>
  <c r="H53" i="64"/>
  <c r="G53" i="64"/>
  <c r="F53" i="64"/>
  <c r="E53" i="64"/>
  <c r="G87" i="63"/>
  <c r="F87" i="63"/>
  <c r="E87" i="63"/>
  <c r="G86" i="63"/>
  <c r="F86" i="63"/>
  <c r="E86" i="63"/>
  <c r="I85" i="63"/>
  <c r="H84" i="63"/>
  <c r="G84" i="63"/>
  <c r="F84" i="63"/>
  <c r="E84" i="63"/>
  <c r="I83" i="63"/>
  <c r="H83" i="63"/>
  <c r="G83" i="63"/>
  <c r="F83" i="63"/>
  <c r="E83" i="63"/>
  <c r="G82" i="63"/>
  <c r="F82" i="63"/>
  <c r="E82" i="63"/>
  <c r="I81" i="63"/>
  <c r="H81" i="63"/>
  <c r="G81" i="63"/>
  <c r="F81" i="63"/>
  <c r="E81" i="63"/>
  <c r="F80" i="63"/>
  <c r="E80" i="63"/>
  <c r="I75" i="63"/>
  <c r="F74" i="63"/>
  <c r="I72" i="63"/>
  <c r="H72" i="63"/>
  <c r="G72" i="63"/>
  <c r="F72" i="63"/>
  <c r="E72" i="63"/>
  <c r="J70" i="63"/>
  <c r="I67" i="63"/>
  <c r="H67" i="63"/>
  <c r="G67" i="63"/>
  <c r="F67" i="63"/>
  <c r="E67" i="63"/>
  <c r="H66" i="63"/>
  <c r="J62" i="63"/>
  <c r="I62" i="63"/>
  <c r="H62" i="63"/>
  <c r="G62" i="63"/>
  <c r="E62" i="63"/>
  <c r="I60" i="63"/>
  <c r="H60" i="63"/>
  <c r="G60" i="63"/>
  <c r="F60" i="63"/>
  <c r="E60" i="63"/>
  <c r="I59" i="63"/>
  <c r="E57" i="63"/>
  <c r="I56" i="63"/>
  <c r="F56" i="63"/>
  <c r="K55" i="63"/>
  <c r="K85" i="63" s="1"/>
  <c r="J55" i="63"/>
  <c r="J78" i="63" s="1"/>
  <c r="I86" i="63"/>
  <c r="H85" i="63"/>
  <c r="G76" i="63"/>
  <c r="F75" i="63"/>
  <c r="E74" i="63"/>
  <c r="K54" i="63"/>
  <c r="J54" i="63"/>
  <c r="E53" i="63"/>
  <c r="K46" i="63"/>
  <c r="K88" i="63" s="1"/>
  <c r="J46" i="63"/>
  <c r="J88" i="63" s="1"/>
  <c r="K45" i="63"/>
  <c r="J45" i="63"/>
  <c r="J87" i="63" s="1"/>
  <c r="K44" i="63"/>
  <c r="K86" i="63" s="1"/>
  <c r="J44" i="63"/>
  <c r="K43" i="63"/>
  <c r="J43" i="63"/>
  <c r="J85" i="63" s="1"/>
  <c r="K42" i="63"/>
  <c r="K84" i="63" s="1"/>
  <c r="J42" i="63"/>
  <c r="J84" i="63" s="1"/>
  <c r="K41" i="63"/>
  <c r="K83" i="63" s="1"/>
  <c r="J41" i="63"/>
  <c r="J83" i="63" s="1"/>
  <c r="K40" i="63"/>
  <c r="K82" i="63" s="1"/>
  <c r="J40" i="63"/>
  <c r="J82" i="63" s="1"/>
  <c r="K39" i="63"/>
  <c r="K81" i="63" s="1"/>
  <c r="J39" i="63"/>
  <c r="J81" i="63" s="1"/>
  <c r="K38" i="63"/>
  <c r="K80" i="63" s="1"/>
  <c r="J38" i="63"/>
  <c r="J80" i="63" s="1"/>
  <c r="K37" i="63"/>
  <c r="J37" i="63"/>
  <c r="J79" i="63" s="1"/>
  <c r="K36" i="63"/>
  <c r="K78" i="63" s="1"/>
  <c r="J36" i="63"/>
  <c r="K35" i="63"/>
  <c r="J35" i="63"/>
  <c r="J77" i="63" s="1"/>
  <c r="K34" i="63"/>
  <c r="K76" i="63" s="1"/>
  <c r="J34" i="63"/>
  <c r="J76" i="63" s="1"/>
  <c r="K33" i="63"/>
  <c r="K75" i="63" s="1"/>
  <c r="J33" i="63"/>
  <c r="J75" i="63" s="1"/>
  <c r="K32" i="63"/>
  <c r="K74" i="63" s="1"/>
  <c r="J32" i="63"/>
  <c r="J74" i="63" s="1"/>
  <c r="K31" i="63"/>
  <c r="K73" i="63" s="1"/>
  <c r="J31" i="63"/>
  <c r="J73" i="63" s="1"/>
  <c r="K30" i="63"/>
  <c r="K72" i="63" s="1"/>
  <c r="J30" i="63"/>
  <c r="J72" i="63" s="1"/>
  <c r="K29" i="63"/>
  <c r="J29" i="63"/>
  <c r="J71" i="63" s="1"/>
  <c r="K28" i="63"/>
  <c r="K70" i="63" s="1"/>
  <c r="J28" i="63"/>
  <c r="K27" i="63"/>
  <c r="J27" i="63"/>
  <c r="J69" i="63" s="1"/>
  <c r="K26" i="63"/>
  <c r="K68" i="63" s="1"/>
  <c r="J26" i="63"/>
  <c r="J68" i="63" s="1"/>
  <c r="K25" i="63"/>
  <c r="K67" i="63" s="1"/>
  <c r="J25" i="63"/>
  <c r="J67" i="63" s="1"/>
  <c r="K24" i="63"/>
  <c r="K66" i="63" s="1"/>
  <c r="J24" i="63"/>
  <c r="J66" i="63" s="1"/>
  <c r="K23" i="63"/>
  <c r="K65" i="63" s="1"/>
  <c r="J23" i="63"/>
  <c r="J65" i="63" s="1"/>
  <c r="K22" i="63"/>
  <c r="K64" i="63" s="1"/>
  <c r="J22" i="63"/>
  <c r="J64" i="63" s="1"/>
  <c r="K21" i="63"/>
  <c r="J21" i="63"/>
  <c r="J63" i="63" s="1"/>
  <c r="K20" i="63"/>
  <c r="K62" i="63" s="1"/>
  <c r="J20" i="63"/>
  <c r="K19" i="63"/>
  <c r="J19" i="63"/>
  <c r="J61" i="63" s="1"/>
  <c r="K18" i="63"/>
  <c r="K60" i="63" s="1"/>
  <c r="J18" i="63"/>
  <c r="J60" i="63" s="1"/>
  <c r="K17" i="63"/>
  <c r="K59" i="63" s="1"/>
  <c r="J17" i="63"/>
  <c r="J59" i="63" s="1"/>
  <c r="K16" i="63"/>
  <c r="K58" i="63" s="1"/>
  <c r="J16" i="63"/>
  <c r="J58" i="63" s="1"/>
  <c r="K15" i="63"/>
  <c r="K57" i="63" s="1"/>
  <c r="J15" i="63"/>
  <c r="J57" i="63" s="1"/>
  <c r="K14" i="63"/>
  <c r="K56" i="63" s="1"/>
  <c r="J14" i="63"/>
  <c r="J56" i="63" s="1"/>
  <c r="K13" i="63"/>
  <c r="J13" i="63"/>
  <c r="F87" i="62"/>
  <c r="E87" i="62"/>
  <c r="I86" i="62"/>
  <c r="H86" i="62"/>
  <c r="G86" i="62"/>
  <c r="F86" i="62"/>
  <c r="E86" i="62"/>
  <c r="H85" i="62"/>
  <c r="I84" i="62"/>
  <c r="H84" i="62"/>
  <c r="G84" i="62"/>
  <c r="F84" i="62"/>
  <c r="I83" i="62"/>
  <c r="H83" i="62"/>
  <c r="G83" i="62"/>
  <c r="F83" i="62"/>
  <c r="E83" i="62"/>
  <c r="I82" i="62"/>
  <c r="H82" i="62"/>
  <c r="F82" i="62"/>
  <c r="I81" i="62"/>
  <c r="H81" i="62"/>
  <c r="G81" i="62"/>
  <c r="F81" i="62"/>
  <c r="E81" i="62"/>
  <c r="E77" i="62"/>
  <c r="E75" i="62"/>
  <c r="H73" i="62"/>
  <c r="I72" i="62"/>
  <c r="H72" i="62"/>
  <c r="G72" i="62"/>
  <c r="F72" i="62"/>
  <c r="E72" i="62"/>
  <c r="I68" i="62"/>
  <c r="I67" i="62"/>
  <c r="G67" i="62"/>
  <c r="F67" i="62"/>
  <c r="E67" i="62"/>
  <c r="I62" i="62"/>
  <c r="H62" i="62"/>
  <c r="G62" i="62"/>
  <c r="F62" i="62"/>
  <c r="E62" i="62"/>
  <c r="I60" i="62"/>
  <c r="H60" i="62"/>
  <c r="G60" i="62"/>
  <c r="F60" i="62"/>
  <c r="E60" i="62"/>
  <c r="F57" i="62"/>
  <c r="K55" i="62"/>
  <c r="J55" i="62"/>
  <c r="I55" i="62"/>
  <c r="I87" i="62" s="1"/>
  <c r="H55" i="62"/>
  <c r="H78" i="62" s="1"/>
  <c r="G55" i="62"/>
  <c r="G85" i="62" s="1"/>
  <c r="F55" i="62"/>
  <c r="F76" i="62" s="1"/>
  <c r="E55" i="62"/>
  <c r="E59" i="62" s="1"/>
  <c r="K54" i="62"/>
  <c r="J54" i="62"/>
  <c r="I54" i="62"/>
  <c r="H54" i="62"/>
  <c r="G54" i="62"/>
  <c r="F54" i="62"/>
  <c r="E54" i="62"/>
  <c r="E53" i="62"/>
  <c r="K46" i="62"/>
  <c r="K88" i="62" s="1"/>
  <c r="J46" i="62"/>
  <c r="J88" i="62" s="1"/>
  <c r="K45" i="62"/>
  <c r="J45" i="62"/>
  <c r="J87" i="62" s="1"/>
  <c r="K44" i="62"/>
  <c r="K86" i="62" s="1"/>
  <c r="J44" i="62"/>
  <c r="J86" i="62" s="1"/>
  <c r="K43" i="62"/>
  <c r="K85" i="62" s="1"/>
  <c r="J43" i="62"/>
  <c r="K42" i="62"/>
  <c r="K84" i="62" s="1"/>
  <c r="J42" i="62"/>
  <c r="J84" i="62" s="1"/>
  <c r="K41" i="62"/>
  <c r="J41" i="62"/>
  <c r="J83" i="62" s="1"/>
  <c r="K40" i="62"/>
  <c r="K82" i="62" s="1"/>
  <c r="J40" i="62"/>
  <c r="J82" i="62" s="1"/>
  <c r="K39" i="62"/>
  <c r="K81" i="62" s="1"/>
  <c r="J39" i="62"/>
  <c r="J81" i="62" s="1"/>
  <c r="K38" i="62"/>
  <c r="K80" i="62" s="1"/>
  <c r="J38" i="62"/>
  <c r="J80" i="62" s="1"/>
  <c r="K37" i="62"/>
  <c r="J37" i="62"/>
  <c r="K36" i="62"/>
  <c r="J36" i="62"/>
  <c r="J78" i="62" s="1"/>
  <c r="K35" i="62"/>
  <c r="K77" i="62" s="1"/>
  <c r="J35" i="62"/>
  <c r="K34" i="62"/>
  <c r="K76" i="62" s="1"/>
  <c r="J34" i="62"/>
  <c r="J76" i="62" s="1"/>
  <c r="K33" i="62"/>
  <c r="J33" i="62"/>
  <c r="J75" i="62" s="1"/>
  <c r="K32" i="62"/>
  <c r="K74" i="62" s="1"/>
  <c r="J32" i="62"/>
  <c r="J74" i="62" s="1"/>
  <c r="K31" i="62"/>
  <c r="K73" i="62" s="1"/>
  <c r="J31" i="62"/>
  <c r="J73" i="62" s="1"/>
  <c r="K30" i="62"/>
  <c r="K72" i="62" s="1"/>
  <c r="J30" i="62"/>
  <c r="J72" i="62" s="1"/>
  <c r="K29" i="62"/>
  <c r="J29" i="62"/>
  <c r="K28" i="62"/>
  <c r="K70" i="62" s="1"/>
  <c r="J28" i="62"/>
  <c r="J70" i="62" s="1"/>
  <c r="K27" i="62"/>
  <c r="K69" i="62" s="1"/>
  <c r="J27" i="62"/>
  <c r="J69" i="62" s="1"/>
  <c r="K26" i="62"/>
  <c r="K68" i="62" s="1"/>
  <c r="J26" i="62"/>
  <c r="J68" i="62" s="1"/>
  <c r="K25" i="62"/>
  <c r="K67" i="62" s="1"/>
  <c r="J25" i="62"/>
  <c r="J67" i="62" s="1"/>
  <c r="K24" i="62"/>
  <c r="K66" i="62" s="1"/>
  <c r="J24" i="62"/>
  <c r="J66" i="62" s="1"/>
  <c r="K23" i="62"/>
  <c r="K65" i="62" s="1"/>
  <c r="J23" i="62"/>
  <c r="J65" i="62" s="1"/>
  <c r="K22" i="62"/>
  <c r="K64" i="62" s="1"/>
  <c r="J22" i="62"/>
  <c r="J64" i="62" s="1"/>
  <c r="K21" i="62"/>
  <c r="K63" i="62" s="1"/>
  <c r="J21" i="62"/>
  <c r="K20" i="62"/>
  <c r="J20" i="62"/>
  <c r="J62" i="62" s="1"/>
  <c r="K19" i="62"/>
  <c r="K61" i="62" s="1"/>
  <c r="J19" i="62"/>
  <c r="J61" i="62" s="1"/>
  <c r="K18" i="62"/>
  <c r="K60" i="62" s="1"/>
  <c r="J18" i="62"/>
  <c r="J60" i="62" s="1"/>
  <c r="K17" i="62"/>
  <c r="K59" i="62" s="1"/>
  <c r="J17" i="62"/>
  <c r="J59" i="62" s="1"/>
  <c r="K16" i="62"/>
  <c r="K58" i="62" s="1"/>
  <c r="J16" i="62"/>
  <c r="J58" i="62" s="1"/>
  <c r="K15" i="62"/>
  <c r="K57" i="62" s="1"/>
  <c r="J15" i="62"/>
  <c r="J57" i="62" s="1"/>
  <c r="K14" i="62"/>
  <c r="K56" i="62" s="1"/>
  <c r="J14" i="62"/>
  <c r="J56" i="62" s="1"/>
  <c r="K13" i="62"/>
  <c r="J13" i="62"/>
  <c r="I13" i="62"/>
  <c r="H13" i="62"/>
  <c r="G13" i="62"/>
  <c r="F13" i="62"/>
  <c r="E13" i="62"/>
  <c r="I9" i="62"/>
  <c r="E9" i="62"/>
  <c r="E7" i="62"/>
  <c r="G23" i="61"/>
  <c r="G22" i="61"/>
  <c r="G21" i="61"/>
  <c r="G20" i="61"/>
  <c r="G19" i="61"/>
  <c r="M19" i="61" s="1"/>
  <c r="G18" i="61"/>
  <c r="G16" i="61"/>
  <c r="G15" i="61"/>
  <c r="M15" i="61" s="1"/>
  <c r="G14" i="61"/>
  <c r="G13" i="61"/>
  <c r="G12" i="61"/>
  <c r="J18" i="60"/>
  <c r="I18" i="60"/>
  <c r="H18" i="60"/>
  <c r="F18" i="60"/>
  <c r="G18" i="60" s="1"/>
  <c r="E18" i="60"/>
  <c r="D18" i="60"/>
  <c r="J17" i="60"/>
  <c r="I17" i="60"/>
  <c r="H17" i="60"/>
  <c r="F17" i="60"/>
  <c r="G17" i="60" s="1"/>
  <c r="E17" i="60"/>
  <c r="D17" i="60"/>
  <c r="J18" i="59"/>
  <c r="I18" i="59"/>
  <c r="H18" i="59"/>
  <c r="F18" i="59"/>
  <c r="E18" i="59"/>
  <c r="D18" i="59"/>
  <c r="J17" i="59"/>
  <c r="I17" i="59"/>
  <c r="H17" i="59"/>
  <c r="F17" i="59"/>
  <c r="G17" i="59" s="1"/>
  <c r="E17" i="59"/>
  <c r="D17" i="59"/>
  <c r="D16" i="59"/>
  <c r="G15" i="59"/>
  <c r="D15" i="59"/>
  <c r="D14" i="59"/>
  <c r="D13" i="59"/>
  <c r="D12" i="59"/>
  <c r="K9" i="59"/>
  <c r="E9" i="59"/>
  <c r="G93" i="57"/>
  <c r="P86" i="58"/>
  <c r="F86" i="58"/>
  <c r="E86" i="58"/>
  <c r="P85" i="58"/>
  <c r="N85" i="58"/>
  <c r="M85" i="58"/>
  <c r="L85" i="58"/>
  <c r="K85" i="58"/>
  <c r="J85" i="58"/>
  <c r="I85" i="58"/>
  <c r="H85" i="58"/>
  <c r="G85" i="58"/>
  <c r="F85" i="58"/>
  <c r="E85" i="58"/>
  <c r="P83" i="58"/>
  <c r="N83" i="58"/>
  <c r="L83" i="58"/>
  <c r="K83" i="58"/>
  <c r="I83" i="58"/>
  <c r="F83" i="58"/>
  <c r="E83" i="58"/>
  <c r="P82" i="58"/>
  <c r="O82" i="58"/>
  <c r="N82" i="58"/>
  <c r="M82" i="58"/>
  <c r="L82" i="58"/>
  <c r="K82" i="58"/>
  <c r="J82" i="58"/>
  <c r="I82" i="58"/>
  <c r="H82" i="58"/>
  <c r="G82" i="58"/>
  <c r="F82" i="58"/>
  <c r="P80" i="58"/>
  <c r="O80" i="58"/>
  <c r="N80" i="58"/>
  <c r="M80" i="58"/>
  <c r="L80" i="58"/>
  <c r="K80" i="58"/>
  <c r="J80" i="58"/>
  <c r="I80" i="58"/>
  <c r="H80" i="58"/>
  <c r="G80" i="58"/>
  <c r="F80" i="58"/>
  <c r="E80" i="58"/>
  <c r="P77" i="58"/>
  <c r="P76" i="58"/>
  <c r="O76" i="58"/>
  <c r="N76" i="58"/>
  <c r="M76" i="58"/>
  <c r="L76" i="58"/>
  <c r="K76" i="58"/>
  <c r="M75" i="58"/>
  <c r="L75" i="58"/>
  <c r="K75" i="58"/>
  <c r="J75" i="58"/>
  <c r="I75" i="58"/>
  <c r="H75" i="58"/>
  <c r="G75" i="58"/>
  <c r="P74" i="58"/>
  <c r="K74" i="58"/>
  <c r="J74" i="58"/>
  <c r="I74" i="58"/>
  <c r="F74" i="58"/>
  <c r="E74" i="58"/>
  <c r="P71" i="58"/>
  <c r="O71" i="58"/>
  <c r="N71" i="58"/>
  <c r="M71" i="58"/>
  <c r="L71" i="58"/>
  <c r="K71" i="58"/>
  <c r="J71" i="58"/>
  <c r="I71" i="58"/>
  <c r="F71" i="58"/>
  <c r="E71" i="58"/>
  <c r="P69" i="58"/>
  <c r="O69" i="58"/>
  <c r="N69" i="58"/>
  <c r="M69" i="58"/>
  <c r="L69" i="58"/>
  <c r="K69" i="58"/>
  <c r="P67" i="58"/>
  <c r="O67" i="58"/>
  <c r="N67" i="58"/>
  <c r="M67" i="58"/>
  <c r="K67" i="58"/>
  <c r="J67" i="58"/>
  <c r="I67" i="58"/>
  <c r="H67" i="58"/>
  <c r="G67" i="58"/>
  <c r="F67" i="58"/>
  <c r="P66" i="58"/>
  <c r="O66" i="58"/>
  <c r="N66" i="58"/>
  <c r="M66" i="58"/>
  <c r="L66" i="58"/>
  <c r="K66" i="58"/>
  <c r="I66" i="58"/>
  <c r="F66" i="58"/>
  <c r="E66" i="58"/>
  <c r="P61" i="58"/>
  <c r="K61" i="58"/>
  <c r="I61" i="58"/>
  <c r="P59" i="58"/>
  <c r="N59" i="58"/>
  <c r="M59" i="58"/>
  <c r="L59" i="58"/>
  <c r="K59" i="58"/>
  <c r="J59" i="58"/>
  <c r="I59" i="58"/>
  <c r="H59" i="58"/>
  <c r="G59" i="58"/>
  <c r="F59" i="58"/>
  <c r="E59" i="58"/>
  <c r="O55" i="58"/>
  <c r="P56" i="58"/>
  <c r="O87" i="58"/>
  <c r="N87" i="58"/>
  <c r="M58" i="58"/>
  <c r="L86" i="58"/>
  <c r="K86" i="58"/>
  <c r="J86" i="58"/>
  <c r="I86" i="58"/>
  <c r="H78" i="58"/>
  <c r="G94" i="58" s="1"/>
  <c r="G87" i="58"/>
  <c r="F87" i="58"/>
  <c r="E87" i="58"/>
  <c r="J53" i="58"/>
  <c r="I92" i="58" s="1"/>
  <c r="E52" i="58"/>
  <c r="P53" i="58"/>
  <c r="O92" i="58" s="1"/>
  <c r="O53" i="58"/>
  <c r="N92" i="58" s="1"/>
  <c r="N53" i="58"/>
  <c r="M92" i="58" s="1"/>
  <c r="M53" i="58"/>
  <c r="L92" i="58" s="1"/>
  <c r="L53" i="58"/>
  <c r="K92" i="58" s="1"/>
  <c r="K53" i="58"/>
  <c r="J92" i="58" s="1"/>
  <c r="I53" i="58"/>
  <c r="H92" i="58" s="1"/>
  <c r="H53" i="58"/>
  <c r="G92" i="58" s="1"/>
  <c r="G53" i="58"/>
  <c r="F92" i="58" s="1"/>
  <c r="F53" i="58"/>
  <c r="E53" i="58"/>
  <c r="J13" i="57"/>
  <c r="K13" i="57"/>
  <c r="E53" i="57"/>
  <c r="D93" i="57"/>
  <c r="E93" i="57"/>
  <c r="F93" i="57"/>
  <c r="H93" i="57"/>
  <c r="J54" i="57"/>
  <c r="K54" i="57"/>
  <c r="E57" i="57"/>
  <c r="E94" i="57"/>
  <c r="G59" i="57"/>
  <c r="G94" i="57"/>
  <c r="I56" i="57"/>
  <c r="J55" i="57"/>
  <c r="J62" i="57" s="1"/>
  <c r="K55" i="57"/>
  <c r="K59" i="57" s="1"/>
  <c r="E56" i="57"/>
  <c r="F56" i="57"/>
  <c r="H56" i="57"/>
  <c r="K56" i="57"/>
  <c r="F57" i="57"/>
  <c r="H57" i="57"/>
  <c r="K57" i="57"/>
  <c r="E58" i="57"/>
  <c r="F58" i="57"/>
  <c r="H58" i="57"/>
  <c r="K58" i="57"/>
  <c r="E59" i="57"/>
  <c r="F59" i="57"/>
  <c r="H59" i="57"/>
  <c r="E60" i="57"/>
  <c r="F60" i="57"/>
  <c r="G60" i="57"/>
  <c r="H60" i="57"/>
  <c r="I60" i="57"/>
  <c r="K60" i="57"/>
  <c r="E61" i="57"/>
  <c r="F61" i="57"/>
  <c r="H61" i="57"/>
  <c r="K61" i="57"/>
  <c r="E62" i="57"/>
  <c r="F62" i="57"/>
  <c r="G62" i="57"/>
  <c r="H62" i="57"/>
  <c r="I62" i="57"/>
  <c r="K62" i="57"/>
  <c r="E63" i="57"/>
  <c r="F63" i="57"/>
  <c r="G63" i="57"/>
  <c r="H63" i="57"/>
  <c r="I63" i="57"/>
  <c r="J63" i="57"/>
  <c r="K63" i="57"/>
  <c r="E64" i="57"/>
  <c r="F64" i="57"/>
  <c r="H64" i="57"/>
  <c r="K64" i="57"/>
  <c r="E65" i="57"/>
  <c r="F65" i="57"/>
  <c r="H65" i="57"/>
  <c r="I65" i="57"/>
  <c r="K65" i="57"/>
  <c r="E66" i="57"/>
  <c r="F66" i="57"/>
  <c r="H66" i="57"/>
  <c r="I66" i="57"/>
  <c r="K66" i="57"/>
  <c r="E67" i="57"/>
  <c r="F67" i="57"/>
  <c r="G67" i="57"/>
  <c r="H67" i="57"/>
  <c r="I67" i="57"/>
  <c r="K67" i="57"/>
  <c r="E68" i="57"/>
  <c r="F68" i="57"/>
  <c r="G68" i="57"/>
  <c r="H68" i="57"/>
  <c r="K68" i="57"/>
  <c r="E69" i="57"/>
  <c r="F69" i="57"/>
  <c r="G69" i="57"/>
  <c r="H69" i="57"/>
  <c r="K69" i="57"/>
  <c r="E70" i="57"/>
  <c r="F70" i="57"/>
  <c r="G70" i="57"/>
  <c r="H70" i="57"/>
  <c r="I70" i="57"/>
  <c r="K70" i="57"/>
  <c r="E71" i="57"/>
  <c r="F71" i="57"/>
  <c r="G71" i="57"/>
  <c r="H71" i="57"/>
  <c r="I71" i="57"/>
  <c r="J71" i="57"/>
  <c r="K71" i="57"/>
  <c r="E72" i="57"/>
  <c r="F72" i="57"/>
  <c r="G72" i="57"/>
  <c r="H72" i="57"/>
  <c r="I72" i="57"/>
  <c r="K72" i="57"/>
  <c r="E73" i="57"/>
  <c r="F73" i="57"/>
  <c r="G73" i="57"/>
  <c r="H73" i="57"/>
  <c r="I73" i="57"/>
  <c r="K73" i="57"/>
  <c r="E74" i="57"/>
  <c r="F74" i="57"/>
  <c r="G74" i="57"/>
  <c r="H74" i="57"/>
  <c r="I74" i="57"/>
  <c r="K74" i="57"/>
  <c r="E75" i="57"/>
  <c r="F75" i="57"/>
  <c r="G75" i="57"/>
  <c r="H75" i="57"/>
  <c r="I75" i="57"/>
  <c r="K75" i="57"/>
  <c r="E76" i="57"/>
  <c r="F76" i="57"/>
  <c r="G76" i="57"/>
  <c r="H76" i="57"/>
  <c r="I76" i="57"/>
  <c r="K76" i="57"/>
  <c r="E77" i="57"/>
  <c r="F77" i="57"/>
  <c r="G77" i="57"/>
  <c r="H77" i="57"/>
  <c r="I77" i="57"/>
  <c r="K77" i="57"/>
  <c r="E78" i="57"/>
  <c r="F78" i="57"/>
  <c r="G78" i="57"/>
  <c r="H78" i="57"/>
  <c r="I78" i="57"/>
  <c r="K78" i="57"/>
  <c r="E79" i="57"/>
  <c r="D95" i="57" s="1"/>
  <c r="F79" i="57"/>
  <c r="E95" i="57" s="1"/>
  <c r="G79" i="57"/>
  <c r="F95" i="57" s="1"/>
  <c r="H79" i="57"/>
  <c r="G95" i="57" s="1"/>
  <c r="I79" i="57"/>
  <c r="H95" i="57" s="1"/>
  <c r="J79" i="57"/>
  <c r="K79" i="57"/>
  <c r="E80" i="57"/>
  <c r="F80" i="57"/>
  <c r="G80" i="57"/>
  <c r="H80" i="57"/>
  <c r="I80" i="57"/>
  <c r="J80" i="57"/>
  <c r="K80" i="57"/>
  <c r="E81" i="57"/>
  <c r="F81" i="57"/>
  <c r="G81" i="57"/>
  <c r="H81" i="57"/>
  <c r="I81" i="57"/>
  <c r="K81" i="57"/>
  <c r="E82" i="57"/>
  <c r="F82" i="57"/>
  <c r="G82" i="57"/>
  <c r="H82" i="57"/>
  <c r="I82" i="57"/>
  <c r="K82" i="57"/>
  <c r="E83" i="57"/>
  <c r="F83" i="57"/>
  <c r="G83" i="57"/>
  <c r="H83" i="57"/>
  <c r="I83" i="57"/>
  <c r="K83" i="57"/>
  <c r="E84" i="57"/>
  <c r="F84" i="57"/>
  <c r="G84" i="57"/>
  <c r="H84" i="57"/>
  <c r="I84" i="57"/>
  <c r="K84" i="57"/>
  <c r="E85" i="57"/>
  <c r="F85" i="57"/>
  <c r="G85" i="57"/>
  <c r="H85" i="57"/>
  <c r="I85" i="57"/>
  <c r="K85" i="57"/>
  <c r="E86" i="57"/>
  <c r="F86" i="57"/>
  <c r="G86" i="57"/>
  <c r="H86" i="57"/>
  <c r="I86" i="57"/>
  <c r="E87" i="57"/>
  <c r="F87" i="57"/>
  <c r="G87" i="57"/>
  <c r="H87" i="57"/>
  <c r="I87" i="57"/>
  <c r="K87" i="57"/>
  <c r="E88" i="57"/>
  <c r="F88" i="57"/>
  <c r="G88" i="57"/>
  <c r="H88" i="57"/>
  <c r="I88" i="57"/>
  <c r="K88" i="57"/>
  <c r="F87" i="56"/>
  <c r="E87" i="56"/>
  <c r="I86" i="56"/>
  <c r="H86" i="56"/>
  <c r="G86" i="56"/>
  <c r="F86" i="56"/>
  <c r="E86" i="56"/>
  <c r="H85" i="56"/>
  <c r="I84" i="56"/>
  <c r="H84" i="56"/>
  <c r="G84" i="56"/>
  <c r="F84" i="56"/>
  <c r="I83" i="56"/>
  <c r="H83" i="56"/>
  <c r="G83" i="56"/>
  <c r="F83" i="56"/>
  <c r="E83" i="56"/>
  <c r="I82" i="56"/>
  <c r="H82" i="56"/>
  <c r="F82" i="56"/>
  <c r="I81" i="56"/>
  <c r="H81" i="56"/>
  <c r="G81" i="56"/>
  <c r="F81" i="56"/>
  <c r="E81" i="56"/>
  <c r="E77" i="56"/>
  <c r="E75" i="56"/>
  <c r="H73" i="56"/>
  <c r="I72" i="56"/>
  <c r="H72" i="56"/>
  <c r="G72" i="56"/>
  <c r="F72" i="56"/>
  <c r="E72" i="56"/>
  <c r="I67" i="56"/>
  <c r="G67" i="56"/>
  <c r="F67" i="56"/>
  <c r="E67" i="56"/>
  <c r="I62" i="56"/>
  <c r="H62" i="56"/>
  <c r="G62" i="56"/>
  <c r="F62" i="56"/>
  <c r="E62" i="56"/>
  <c r="I60" i="56"/>
  <c r="H60" i="56"/>
  <c r="G60" i="56"/>
  <c r="F60" i="56"/>
  <c r="E60" i="56"/>
  <c r="K57" i="56"/>
  <c r="K56" i="56"/>
  <c r="J56" i="56"/>
  <c r="K55" i="56"/>
  <c r="K84" i="56" s="1"/>
  <c r="J55" i="56"/>
  <c r="J87" i="56" s="1"/>
  <c r="I55" i="56"/>
  <c r="I80" i="56" s="1"/>
  <c r="H55" i="56"/>
  <c r="H78" i="56" s="1"/>
  <c r="G55" i="56"/>
  <c r="G80" i="56" s="1"/>
  <c r="F55" i="56"/>
  <c r="F85" i="56" s="1"/>
  <c r="E55" i="56"/>
  <c r="E84" i="56" s="1"/>
  <c r="K54" i="56"/>
  <c r="J54" i="56"/>
  <c r="I54" i="56"/>
  <c r="H93" i="56" s="1"/>
  <c r="H54" i="56"/>
  <c r="G93" i="56" s="1"/>
  <c r="G54" i="56"/>
  <c r="F93" i="56" s="1"/>
  <c r="F54" i="56"/>
  <c r="E93" i="56" s="1"/>
  <c r="E54" i="56"/>
  <c r="D93" i="56" s="1"/>
  <c r="E53" i="56"/>
  <c r="K13" i="56"/>
  <c r="J13" i="56"/>
  <c r="I13" i="56"/>
  <c r="H13" i="56"/>
  <c r="G13" i="56"/>
  <c r="F13" i="56"/>
  <c r="E13" i="56"/>
  <c r="I9" i="56"/>
  <c r="E9" i="56"/>
  <c r="E7" i="56"/>
  <c r="K23" i="55"/>
  <c r="K22" i="55"/>
  <c r="K20" i="55"/>
  <c r="K19" i="55"/>
  <c r="K18" i="55"/>
  <c r="K17" i="55"/>
  <c r="K15" i="55"/>
  <c r="K14" i="55"/>
  <c r="K13" i="55"/>
  <c r="K12" i="55"/>
  <c r="M18" i="54"/>
  <c r="K18" i="54"/>
  <c r="I18" i="54"/>
  <c r="G18" i="54"/>
  <c r="F18" i="54"/>
  <c r="E18" i="54"/>
  <c r="M17" i="54"/>
  <c r="I17" i="54"/>
  <c r="K17" i="54" s="1"/>
  <c r="G17" i="54"/>
  <c r="F17" i="54"/>
  <c r="E17" i="54"/>
  <c r="K16" i="54"/>
  <c r="M16" i="54" s="1"/>
  <c r="K14" i="54"/>
  <c r="M14" i="54" s="1"/>
  <c r="K13" i="54"/>
  <c r="M13" i="54" s="1"/>
  <c r="K12" i="54"/>
  <c r="M12" i="54" s="1"/>
  <c r="M18" i="53"/>
  <c r="K18" i="53"/>
  <c r="I18" i="53"/>
  <c r="G18" i="53"/>
  <c r="F18" i="53"/>
  <c r="E18" i="53"/>
  <c r="M17" i="53"/>
  <c r="I17" i="53"/>
  <c r="G17" i="53"/>
  <c r="K17" i="53" s="1"/>
  <c r="F17" i="53"/>
  <c r="E17" i="53"/>
  <c r="I16" i="53"/>
  <c r="K16" i="53" s="1"/>
  <c r="G16" i="53"/>
  <c r="F16" i="53"/>
  <c r="E16" i="53"/>
  <c r="I15" i="53"/>
  <c r="G15" i="53"/>
  <c r="F15" i="53"/>
  <c r="E15" i="53"/>
  <c r="I14" i="53"/>
  <c r="K14" i="53" s="1"/>
  <c r="G14" i="53"/>
  <c r="F14" i="53"/>
  <c r="E14" i="53"/>
  <c r="I13" i="53"/>
  <c r="G13" i="53"/>
  <c r="F13" i="53"/>
  <c r="E13" i="53"/>
  <c r="I12" i="53"/>
  <c r="G12" i="53"/>
  <c r="F12" i="53"/>
  <c r="E12" i="53"/>
  <c r="K9" i="53"/>
  <c r="E9" i="53"/>
  <c r="E7" i="53"/>
  <c r="C117" i="52"/>
  <c r="E117" i="52" s="1"/>
  <c r="B117" i="52"/>
  <c r="H116" i="52"/>
  <c r="G116" i="52" s="1"/>
  <c r="H108" i="52"/>
  <c r="B109" i="52"/>
  <c r="C109" i="52" s="1"/>
  <c r="E109" i="52" s="1"/>
  <c r="H100" i="52"/>
  <c r="B101" i="52"/>
  <c r="C101" i="52" s="1"/>
  <c r="E101" i="52" s="1"/>
  <c r="H92" i="52"/>
  <c r="B93" i="52"/>
  <c r="C93" i="52" s="1"/>
  <c r="E93" i="52" s="1"/>
  <c r="H84" i="52"/>
  <c r="C85" i="52"/>
  <c r="E85" i="52" s="1"/>
  <c r="B85" i="52"/>
  <c r="H76" i="52"/>
  <c r="B77" i="52"/>
  <c r="C77" i="52" s="1"/>
  <c r="E77" i="52" s="1"/>
  <c r="H68" i="52"/>
  <c r="B69" i="52"/>
  <c r="C69" i="52" s="1"/>
  <c r="H60" i="52"/>
  <c r="B61" i="52"/>
  <c r="C61" i="52" s="1"/>
  <c r="C53" i="52"/>
  <c r="B53" i="52"/>
  <c r="H52" i="52"/>
  <c r="G52" i="52" s="1"/>
  <c r="H44" i="52"/>
  <c r="B45" i="52"/>
  <c r="C45" i="52" s="1"/>
  <c r="H36" i="52"/>
  <c r="B37" i="52"/>
  <c r="C37" i="52" s="1"/>
  <c r="E37" i="52" s="1"/>
  <c r="H28" i="52"/>
  <c r="B29" i="52"/>
  <c r="C29" i="52" s="1"/>
  <c r="E29" i="52" s="1"/>
  <c r="F78" i="51"/>
  <c r="H77" i="51" s="1"/>
  <c r="D78" i="51"/>
  <c r="C78" i="51"/>
  <c r="E78" i="51" s="1"/>
  <c r="B78" i="51"/>
  <c r="I72" i="51"/>
  <c r="E72" i="51"/>
  <c r="F70" i="51"/>
  <c r="H69" i="51" s="1"/>
  <c r="D70" i="51"/>
  <c r="B70" i="51"/>
  <c r="C70" i="51" s="1"/>
  <c r="E70" i="51" s="1"/>
  <c r="I64" i="51"/>
  <c r="E64" i="51"/>
  <c r="H61" i="51"/>
  <c r="B62" i="51"/>
  <c r="C62" i="51" s="1"/>
  <c r="H53" i="51"/>
  <c r="B54" i="51"/>
  <c r="C54" i="51" s="1"/>
  <c r="I48" i="51"/>
  <c r="E48" i="51"/>
  <c r="B46" i="51"/>
  <c r="C46" i="51" s="1"/>
  <c r="H45" i="51"/>
  <c r="G45" i="51" s="1"/>
  <c r="H37" i="51"/>
  <c r="B38" i="51"/>
  <c r="C38" i="51" s="1"/>
  <c r="E38" i="51" s="1"/>
  <c r="H29" i="51"/>
  <c r="B30" i="51"/>
  <c r="C30" i="51" s="1"/>
  <c r="E30" i="51" s="1"/>
  <c r="F78" i="50"/>
  <c r="H77" i="50" s="1"/>
  <c r="G77" i="50" s="1"/>
  <c r="I78" i="50" s="1"/>
  <c r="D78" i="50"/>
  <c r="B78" i="50"/>
  <c r="C78" i="50" s="1"/>
  <c r="I72" i="50"/>
  <c r="E72" i="50"/>
  <c r="F70" i="50"/>
  <c r="D70" i="50"/>
  <c r="C70" i="50"/>
  <c r="E70" i="50" s="1"/>
  <c r="B70" i="50"/>
  <c r="H69" i="50"/>
  <c r="G69" i="50" s="1"/>
  <c r="I64" i="50"/>
  <c r="E64" i="50"/>
  <c r="H61" i="50"/>
  <c r="C62" i="50"/>
  <c r="E62" i="50" s="1"/>
  <c r="B62" i="50"/>
  <c r="I56" i="50"/>
  <c r="E56" i="50"/>
  <c r="H53" i="50"/>
  <c r="B54" i="50"/>
  <c r="C54" i="50" s="1"/>
  <c r="I48" i="50"/>
  <c r="E48" i="50"/>
  <c r="H45" i="50"/>
  <c r="G45" i="50" s="1"/>
  <c r="B46" i="50"/>
  <c r="C46" i="50" s="1"/>
  <c r="I40" i="50"/>
  <c r="E40" i="50"/>
  <c r="H37" i="50"/>
  <c r="G37" i="50" s="1"/>
  <c r="C38" i="50"/>
  <c r="E38" i="50" s="1"/>
  <c r="B38" i="50"/>
  <c r="I32" i="50"/>
  <c r="E32" i="50"/>
  <c r="H29" i="50"/>
  <c r="C30" i="50"/>
  <c r="B30" i="50"/>
  <c r="I24" i="50"/>
  <c r="E24" i="50"/>
  <c r="J90" i="49"/>
  <c r="E92" i="49" s="1"/>
  <c r="E85" i="49"/>
  <c r="J83" i="49"/>
  <c r="M83" i="49" s="1"/>
  <c r="J76" i="49"/>
  <c r="E78" i="49" s="1"/>
  <c r="J69" i="49"/>
  <c r="E71" i="49" s="1"/>
  <c r="E64" i="49"/>
  <c r="M62" i="49"/>
  <c r="J62" i="49"/>
  <c r="J55" i="49"/>
  <c r="E57" i="49" s="1"/>
  <c r="E50" i="49"/>
  <c r="J48" i="49"/>
  <c r="M48" i="49" s="1"/>
  <c r="J41" i="49"/>
  <c r="E43" i="49" s="1"/>
  <c r="J34" i="49"/>
  <c r="E36" i="49" s="1"/>
  <c r="E29" i="49"/>
  <c r="J27" i="49"/>
  <c r="M27" i="49" s="1"/>
  <c r="J20" i="49"/>
  <c r="M20" i="49" s="1"/>
  <c r="J13" i="49"/>
  <c r="E15" i="49" s="1"/>
  <c r="L16" i="61" l="1"/>
  <c r="I95" i="57"/>
  <c r="J60" i="56"/>
  <c r="K62" i="56"/>
  <c r="K76" i="56"/>
  <c r="K58" i="56"/>
  <c r="K60" i="56"/>
  <c r="J64" i="56"/>
  <c r="K81" i="56"/>
  <c r="E59" i="56"/>
  <c r="K61" i="56"/>
  <c r="K64" i="56"/>
  <c r="K68" i="56"/>
  <c r="K72" i="56"/>
  <c r="K77" i="56"/>
  <c r="K85" i="56"/>
  <c r="K87" i="56"/>
  <c r="J65" i="56"/>
  <c r="K69" i="56"/>
  <c r="K78" i="56"/>
  <c r="J88" i="56"/>
  <c r="G18" i="59"/>
  <c r="K65" i="56"/>
  <c r="K70" i="56"/>
  <c r="J73" i="56"/>
  <c r="K83" i="56"/>
  <c r="K88" i="56"/>
  <c r="E46" i="50"/>
  <c r="K66" i="56"/>
  <c r="K73" i="56"/>
  <c r="J82" i="56"/>
  <c r="K71" i="62"/>
  <c r="K75" i="62"/>
  <c r="K79" i="62"/>
  <c r="K74" i="56"/>
  <c r="K82" i="56"/>
  <c r="J57" i="56"/>
  <c r="H69" i="62"/>
  <c r="F57" i="56"/>
  <c r="F68" i="56"/>
  <c r="K15" i="53"/>
  <c r="G13" i="59"/>
  <c r="K13" i="59" s="1"/>
  <c r="F77" i="56"/>
  <c r="G12" i="59"/>
  <c r="K12" i="59" s="1"/>
  <c r="G16" i="59"/>
  <c r="K18" i="59"/>
  <c r="J79" i="62"/>
  <c r="G66" i="62"/>
  <c r="I70" i="62"/>
  <c r="K13" i="53"/>
  <c r="E68" i="56"/>
  <c r="E30" i="50"/>
  <c r="I87" i="56"/>
  <c r="K78" i="62"/>
  <c r="G76" i="62"/>
  <c r="E54" i="50"/>
  <c r="G56" i="62"/>
  <c r="I76" i="62"/>
  <c r="E78" i="50"/>
  <c r="F59" i="56"/>
  <c r="F61" i="56"/>
  <c r="F64" i="56"/>
  <c r="H57" i="62"/>
  <c r="G77" i="51"/>
  <c r="I78" i="51" s="1"/>
  <c r="G84" i="52"/>
  <c r="I85" i="52" s="1"/>
  <c r="E54" i="51"/>
  <c r="E61" i="52"/>
  <c r="I59" i="57"/>
  <c r="L55" i="58"/>
  <c r="L65" i="58"/>
  <c r="L67" i="58"/>
  <c r="M18" i="61"/>
  <c r="L19" i="61"/>
  <c r="G59" i="63"/>
  <c r="F66" i="63"/>
  <c r="I69" i="63"/>
  <c r="G73" i="63"/>
  <c r="J86" i="63"/>
  <c r="I46" i="51"/>
  <c r="K15" i="54"/>
  <c r="M15" i="54" s="1"/>
  <c r="K16" i="55"/>
  <c r="I57" i="57"/>
  <c r="G57" i="58"/>
  <c r="L13" i="60"/>
  <c r="K15" i="60"/>
  <c r="M13" i="61"/>
  <c r="M14" i="61"/>
  <c r="L15" i="61"/>
  <c r="M20" i="61"/>
  <c r="G56" i="63"/>
  <c r="H74" i="63"/>
  <c r="H82" i="63"/>
  <c r="O61" i="64"/>
  <c r="E46" i="51"/>
  <c r="E45" i="52"/>
  <c r="E53" i="52"/>
  <c r="I64" i="57"/>
  <c r="I57" i="58"/>
  <c r="L61" i="58"/>
  <c r="I77" i="58"/>
  <c r="D94" i="57"/>
  <c r="L17" i="60"/>
  <c r="L12" i="61"/>
  <c r="G17" i="61"/>
  <c r="M17" i="61" s="1"/>
  <c r="G75" i="63"/>
  <c r="G57" i="64"/>
  <c r="L57" i="58"/>
  <c r="L77" i="58"/>
  <c r="I81" i="58"/>
  <c r="M16" i="61"/>
  <c r="M23" i="61"/>
  <c r="F88" i="63"/>
  <c r="J57" i="64"/>
  <c r="I53" i="52"/>
  <c r="E62" i="51"/>
  <c r="E69" i="52"/>
  <c r="I68" i="57"/>
  <c r="I61" i="57"/>
  <c r="I58" i="57"/>
  <c r="O57" i="58"/>
  <c r="I63" i="58"/>
  <c r="I69" i="58"/>
  <c r="L81" i="58"/>
  <c r="F94" i="57"/>
  <c r="L16" i="60"/>
  <c r="G57" i="63"/>
  <c r="F64" i="63"/>
  <c r="H76" i="63"/>
  <c r="G55" i="58"/>
  <c r="L63" i="58"/>
  <c r="I73" i="58"/>
  <c r="I79" i="58"/>
  <c r="I87" i="58"/>
  <c r="M12" i="61"/>
  <c r="M22" i="61"/>
  <c r="L23" i="61"/>
  <c r="F58" i="63"/>
  <c r="E65" i="63"/>
  <c r="I77" i="63"/>
  <c r="I117" i="52"/>
  <c r="K21" i="55"/>
  <c r="I69" i="57"/>
  <c r="I55" i="58"/>
  <c r="I65" i="58"/>
  <c r="L73" i="58"/>
  <c r="L79" i="58"/>
  <c r="L87" i="58"/>
  <c r="H94" i="57"/>
  <c r="L20" i="61"/>
  <c r="H58" i="63"/>
  <c r="I61" i="63"/>
  <c r="G65" i="63"/>
  <c r="H68" i="63"/>
  <c r="E73" i="63"/>
  <c r="K12" i="53"/>
  <c r="G14" i="59"/>
  <c r="E58" i="62"/>
  <c r="E74" i="62"/>
  <c r="H77" i="62"/>
  <c r="I64" i="56"/>
  <c r="F69" i="56"/>
  <c r="G77" i="56"/>
  <c r="G58" i="62"/>
  <c r="K62" i="62"/>
  <c r="H67" i="62"/>
  <c r="G74" i="62"/>
  <c r="J77" i="62"/>
  <c r="J85" i="62"/>
  <c r="G94" i="56"/>
  <c r="G68" i="56"/>
  <c r="L17" i="59"/>
  <c r="G64" i="56"/>
  <c r="G88" i="56"/>
  <c r="F56" i="56"/>
  <c r="G69" i="56"/>
  <c r="L15" i="59"/>
  <c r="L18" i="59"/>
  <c r="K83" i="62"/>
  <c r="K87" i="62"/>
  <c r="I58" i="62"/>
  <c r="H61" i="62"/>
  <c r="E64" i="62"/>
  <c r="I78" i="62"/>
  <c r="E82" i="62"/>
  <c r="E88" i="62"/>
  <c r="G76" i="56"/>
  <c r="F94" i="56"/>
  <c r="F73" i="62"/>
  <c r="G66" i="56"/>
  <c r="G74" i="56"/>
  <c r="G56" i="56"/>
  <c r="G58" i="56"/>
  <c r="E76" i="56"/>
  <c r="G78" i="56"/>
  <c r="E85" i="56"/>
  <c r="D94" i="56"/>
  <c r="F59" i="62"/>
  <c r="F65" i="62"/>
  <c r="G68" i="62"/>
  <c r="F75" i="62"/>
  <c r="G61" i="56"/>
  <c r="H94" i="56"/>
  <c r="G57" i="56"/>
  <c r="I56" i="56"/>
  <c r="G65" i="56"/>
  <c r="G70" i="56"/>
  <c r="G73" i="56"/>
  <c r="F76" i="56"/>
  <c r="G82" i="56"/>
  <c r="G85" i="56"/>
  <c r="E94" i="56"/>
  <c r="E56" i="62"/>
  <c r="H59" i="62"/>
  <c r="E66" i="62"/>
  <c r="H75" i="62"/>
  <c r="E80" i="62"/>
  <c r="G82" i="62"/>
  <c r="G55" i="64"/>
  <c r="L57" i="64"/>
  <c r="J61" i="64"/>
  <c r="O63" i="64"/>
  <c r="L79" i="64"/>
  <c r="J84" i="64"/>
  <c r="I55" i="64"/>
  <c r="O57" i="64"/>
  <c r="G65" i="64"/>
  <c r="G69" i="64"/>
  <c r="J55" i="64"/>
  <c r="L61" i="64"/>
  <c r="I65" i="64"/>
  <c r="L73" i="64"/>
  <c r="L55" i="64"/>
  <c r="L65" i="64"/>
  <c r="O55" i="64"/>
  <c r="O59" i="64"/>
  <c r="O65" i="64"/>
  <c r="L67" i="64"/>
  <c r="G63" i="64"/>
  <c r="L81" i="64"/>
  <c r="I57" i="64"/>
  <c r="G61" i="64"/>
  <c r="I63" i="64"/>
  <c r="L77" i="64"/>
  <c r="F57" i="64"/>
  <c r="J62" i="64"/>
  <c r="J64" i="64"/>
  <c r="J66" i="64"/>
  <c r="F69" i="64"/>
  <c r="J72" i="64"/>
  <c r="J76" i="64"/>
  <c r="J78" i="64"/>
  <c r="N81" i="64"/>
  <c r="E56" i="64"/>
  <c r="M56" i="64"/>
  <c r="E58" i="64"/>
  <c r="M58" i="64"/>
  <c r="E60" i="64"/>
  <c r="M60" i="64"/>
  <c r="E62" i="64"/>
  <c r="M62" i="64"/>
  <c r="E64" i="64"/>
  <c r="M64" i="64"/>
  <c r="E68" i="64"/>
  <c r="M68" i="64"/>
  <c r="I69" i="64"/>
  <c r="E70" i="64"/>
  <c r="M70" i="64"/>
  <c r="E72" i="64"/>
  <c r="M72" i="64"/>
  <c r="I73" i="64"/>
  <c r="M74" i="64"/>
  <c r="E76" i="64"/>
  <c r="I77" i="64"/>
  <c r="E78" i="64"/>
  <c r="M78" i="64"/>
  <c r="I79" i="64"/>
  <c r="I81" i="64"/>
  <c r="E82" i="64"/>
  <c r="E84" i="64"/>
  <c r="M84" i="64"/>
  <c r="M86" i="64"/>
  <c r="I87" i="64"/>
  <c r="N56" i="64"/>
  <c r="N58" i="64"/>
  <c r="F62" i="64"/>
  <c r="F64" i="64"/>
  <c r="J65" i="64"/>
  <c r="F68" i="64"/>
  <c r="N68" i="64"/>
  <c r="J69" i="64"/>
  <c r="F70" i="64"/>
  <c r="N70" i="64"/>
  <c r="F72" i="64"/>
  <c r="J73" i="64"/>
  <c r="F76" i="64"/>
  <c r="J77" i="64"/>
  <c r="F78" i="64"/>
  <c r="N78" i="64"/>
  <c r="J79" i="64"/>
  <c r="J81" i="64"/>
  <c r="J83" i="64"/>
  <c r="F84" i="64"/>
  <c r="N84" i="64"/>
  <c r="N86" i="64"/>
  <c r="J87" i="64"/>
  <c r="K55" i="64"/>
  <c r="G56" i="64"/>
  <c r="O56" i="64"/>
  <c r="K57" i="64"/>
  <c r="G58" i="64"/>
  <c r="O58" i="64"/>
  <c r="G60" i="64"/>
  <c r="O60" i="64"/>
  <c r="G62" i="64"/>
  <c r="O62" i="64"/>
  <c r="K63" i="64"/>
  <c r="G64" i="64"/>
  <c r="O64" i="64"/>
  <c r="K65" i="64"/>
  <c r="G66" i="64"/>
  <c r="G68" i="64"/>
  <c r="O68" i="64"/>
  <c r="G70" i="64"/>
  <c r="O70" i="64"/>
  <c r="G72" i="64"/>
  <c r="O72" i="64"/>
  <c r="K73" i="64"/>
  <c r="G74" i="64"/>
  <c r="O74" i="64"/>
  <c r="G76" i="64"/>
  <c r="K77" i="64"/>
  <c r="G78" i="64"/>
  <c r="O78" i="64"/>
  <c r="K79" i="64"/>
  <c r="K81" i="64"/>
  <c r="G84" i="64"/>
  <c r="O84" i="64"/>
  <c r="G86" i="64"/>
  <c r="O86" i="64"/>
  <c r="K87" i="64"/>
  <c r="F56" i="64"/>
  <c r="F58" i="64"/>
  <c r="F60" i="64"/>
  <c r="J63" i="64"/>
  <c r="N72" i="64"/>
  <c r="H56" i="64"/>
  <c r="P58" i="64"/>
  <c r="H60" i="64"/>
  <c r="P60" i="64"/>
  <c r="P62" i="64"/>
  <c r="H64" i="64"/>
  <c r="P64" i="64"/>
  <c r="H66" i="64"/>
  <c r="H68" i="64"/>
  <c r="P68" i="64"/>
  <c r="H70" i="64"/>
  <c r="P70" i="64"/>
  <c r="H72" i="64"/>
  <c r="P72" i="64"/>
  <c r="H74" i="64"/>
  <c r="H76" i="64"/>
  <c r="H78" i="64"/>
  <c r="P78" i="64"/>
  <c r="H84" i="64"/>
  <c r="P84" i="64"/>
  <c r="H86" i="64"/>
  <c r="L87" i="64"/>
  <c r="N60" i="64"/>
  <c r="N62" i="64"/>
  <c r="N64" i="64"/>
  <c r="N74" i="64"/>
  <c r="P56" i="64"/>
  <c r="H58" i="64"/>
  <c r="H62" i="64"/>
  <c r="E55" i="64"/>
  <c r="M55" i="64"/>
  <c r="I56" i="64"/>
  <c r="E57" i="64"/>
  <c r="M57" i="64"/>
  <c r="I58" i="64"/>
  <c r="I60" i="64"/>
  <c r="E61" i="64"/>
  <c r="M61" i="64"/>
  <c r="I62" i="64"/>
  <c r="E63" i="64"/>
  <c r="M63" i="64"/>
  <c r="I64" i="64"/>
  <c r="E65" i="64"/>
  <c r="M65" i="64"/>
  <c r="E67" i="64"/>
  <c r="I68" i="64"/>
  <c r="E69" i="64"/>
  <c r="I70" i="64"/>
  <c r="I72" i="64"/>
  <c r="E73" i="64"/>
  <c r="M73" i="64"/>
  <c r="E75" i="64"/>
  <c r="I76" i="64"/>
  <c r="E77" i="64"/>
  <c r="M77" i="64"/>
  <c r="I78" i="64"/>
  <c r="E79" i="64"/>
  <c r="M79" i="64"/>
  <c r="E81" i="64"/>
  <c r="M81" i="64"/>
  <c r="M83" i="64"/>
  <c r="I84" i="64"/>
  <c r="J86" i="64"/>
  <c r="F87" i="64"/>
  <c r="N87" i="64"/>
  <c r="N55" i="64"/>
  <c r="N57" i="64"/>
  <c r="N61" i="64"/>
  <c r="N63" i="64"/>
  <c r="N65" i="64"/>
  <c r="F73" i="64"/>
  <c r="N75" i="64"/>
  <c r="F79" i="64"/>
  <c r="K56" i="64"/>
  <c r="K58" i="64"/>
  <c r="K60" i="64"/>
  <c r="K62" i="64"/>
  <c r="K64" i="64"/>
  <c r="K68" i="64"/>
  <c r="K70" i="64"/>
  <c r="G71" i="64"/>
  <c r="K72" i="64"/>
  <c r="G73" i="64"/>
  <c r="O73" i="64"/>
  <c r="O75" i="64"/>
  <c r="G77" i="64"/>
  <c r="O77" i="64"/>
  <c r="K78" i="64"/>
  <c r="G79" i="64"/>
  <c r="O79" i="64"/>
  <c r="G81" i="64"/>
  <c r="O81" i="64"/>
  <c r="G83" i="64"/>
  <c r="O83" i="64"/>
  <c r="K84" i="64"/>
  <c r="O85" i="64"/>
  <c r="F55" i="64"/>
  <c r="J56" i="64"/>
  <c r="J58" i="64"/>
  <c r="J60" i="64"/>
  <c r="F61" i="64"/>
  <c r="F63" i="64"/>
  <c r="F65" i="64"/>
  <c r="J68" i="64"/>
  <c r="N73" i="64"/>
  <c r="F75" i="64"/>
  <c r="F77" i="64"/>
  <c r="N77" i="64"/>
  <c r="H55" i="64"/>
  <c r="P55" i="64"/>
  <c r="L56" i="64"/>
  <c r="H57" i="64"/>
  <c r="P57" i="64"/>
  <c r="L58" i="64"/>
  <c r="L60" i="64"/>
  <c r="H61" i="64"/>
  <c r="L62" i="64"/>
  <c r="H63" i="64"/>
  <c r="P63" i="64"/>
  <c r="L64" i="64"/>
  <c r="H65" i="64"/>
  <c r="P65" i="64"/>
  <c r="L68" i="64"/>
  <c r="H69" i="64"/>
  <c r="L70" i="64"/>
  <c r="H71" i="64"/>
  <c r="L72" i="64"/>
  <c r="H73" i="64"/>
  <c r="P73" i="64"/>
  <c r="L74" i="64"/>
  <c r="P75" i="64"/>
  <c r="H77" i="64"/>
  <c r="L78" i="64"/>
  <c r="H79" i="64"/>
  <c r="P79" i="64"/>
  <c r="H81" i="64"/>
  <c r="P81" i="64"/>
  <c r="H83" i="64"/>
  <c r="L84" i="64"/>
  <c r="K63" i="63"/>
  <c r="K79" i="63"/>
  <c r="K87" i="63"/>
  <c r="E56" i="63"/>
  <c r="F57" i="63"/>
  <c r="G58" i="63"/>
  <c r="H59" i="63"/>
  <c r="E64" i="63"/>
  <c r="F65" i="63"/>
  <c r="G66" i="63"/>
  <c r="I68" i="63"/>
  <c r="F73" i="63"/>
  <c r="G74" i="63"/>
  <c r="H75" i="63"/>
  <c r="I76" i="63"/>
  <c r="I84" i="63"/>
  <c r="E88" i="63"/>
  <c r="K77" i="63"/>
  <c r="H57" i="63"/>
  <c r="I58" i="63"/>
  <c r="F63" i="63"/>
  <c r="G64" i="63"/>
  <c r="H65" i="63"/>
  <c r="I66" i="63"/>
  <c r="E70" i="63"/>
  <c r="F71" i="63"/>
  <c r="H73" i="63"/>
  <c r="I74" i="63"/>
  <c r="E78" i="63"/>
  <c r="F79" i="63"/>
  <c r="G80" i="63"/>
  <c r="I82" i="63"/>
  <c r="G88" i="63"/>
  <c r="K71" i="63"/>
  <c r="K69" i="63"/>
  <c r="E79" i="63"/>
  <c r="H56" i="63"/>
  <c r="I57" i="63"/>
  <c r="E61" i="63"/>
  <c r="F62" i="63"/>
  <c r="G63" i="63"/>
  <c r="H64" i="63"/>
  <c r="I65" i="63"/>
  <c r="E69" i="63"/>
  <c r="F70" i="63"/>
  <c r="G71" i="63"/>
  <c r="I73" i="63"/>
  <c r="E77" i="63"/>
  <c r="F78" i="63"/>
  <c r="G79" i="63"/>
  <c r="H80" i="63"/>
  <c r="E85" i="63"/>
  <c r="H88" i="63"/>
  <c r="E71" i="63"/>
  <c r="F61" i="63"/>
  <c r="H63" i="63"/>
  <c r="I64" i="63"/>
  <c r="E68" i="63"/>
  <c r="F69" i="63"/>
  <c r="G70" i="63"/>
  <c r="H71" i="63"/>
  <c r="E76" i="63"/>
  <c r="F77" i="63"/>
  <c r="G78" i="63"/>
  <c r="H79" i="63"/>
  <c r="I80" i="63"/>
  <c r="F85" i="63"/>
  <c r="H87" i="63"/>
  <c r="I88" i="63"/>
  <c r="K61" i="63"/>
  <c r="E59" i="63"/>
  <c r="G61" i="63"/>
  <c r="I63" i="63"/>
  <c r="F68" i="63"/>
  <c r="G69" i="63"/>
  <c r="H70" i="63"/>
  <c r="I71" i="63"/>
  <c r="E75" i="63"/>
  <c r="F76" i="63"/>
  <c r="G77" i="63"/>
  <c r="H78" i="63"/>
  <c r="I79" i="63"/>
  <c r="G85" i="63"/>
  <c r="H86" i="63"/>
  <c r="I87" i="63"/>
  <c r="E63" i="63"/>
  <c r="E58" i="63"/>
  <c r="F59" i="63"/>
  <c r="H61" i="63"/>
  <c r="E66" i="63"/>
  <c r="G68" i="63"/>
  <c r="H69" i="63"/>
  <c r="I70" i="63"/>
  <c r="H77" i="63"/>
  <c r="I78" i="63"/>
  <c r="E57" i="62"/>
  <c r="F58" i="62"/>
  <c r="G59" i="62"/>
  <c r="I61" i="62"/>
  <c r="E65" i="62"/>
  <c r="F66" i="62"/>
  <c r="H68" i="62"/>
  <c r="I69" i="62"/>
  <c r="E73" i="62"/>
  <c r="F74" i="62"/>
  <c r="G75" i="62"/>
  <c r="H76" i="62"/>
  <c r="I77" i="62"/>
  <c r="I85" i="62"/>
  <c r="F56" i="62"/>
  <c r="G57" i="62"/>
  <c r="H58" i="62"/>
  <c r="I59" i="62"/>
  <c r="E63" i="62"/>
  <c r="F64" i="62"/>
  <c r="G65" i="62"/>
  <c r="H66" i="62"/>
  <c r="E71" i="62"/>
  <c r="G73" i="62"/>
  <c r="H74" i="62"/>
  <c r="I75" i="62"/>
  <c r="E79" i="62"/>
  <c r="F80" i="62"/>
  <c r="F88" i="62"/>
  <c r="F63" i="62"/>
  <c r="G64" i="62"/>
  <c r="H65" i="62"/>
  <c r="I66" i="62"/>
  <c r="E70" i="62"/>
  <c r="F71" i="62"/>
  <c r="I74" i="62"/>
  <c r="E78" i="62"/>
  <c r="F79" i="62"/>
  <c r="G80" i="62"/>
  <c r="G88" i="62"/>
  <c r="H56" i="62"/>
  <c r="I57" i="62"/>
  <c r="E61" i="62"/>
  <c r="G63" i="62"/>
  <c r="H64" i="62"/>
  <c r="I65" i="62"/>
  <c r="E69" i="62"/>
  <c r="F70" i="62"/>
  <c r="G71" i="62"/>
  <c r="I73" i="62"/>
  <c r="F78" i="62"/>
  <c r="G79" i="62"/>
  <c r="H80" i="62"/>
  <c r="E85" i="62"/>
  <c r="G87" i="62"/>
  <c r="H88" i="62"/>
  <c r="I56" i="62"/>
  <c r="F61" i="62"/>
  <c r="H63" i="62"/>
  <c r="I64" i="62"/>
  <c r="E68" i="62"/>
  <c r="F69" i="62"/>
  <c r="G70" i="62"/>
  <c r="H71" i="62"/>
  <c r="E76" i="62"/>
  <c r="F77" i="62"/>
  <c r="G78" i="62"/>
  <c r="H79" i="62"/>
  <c r="I80" i="62"/>
  <c r="E84" i="62"/>
  <c r="F85" i="62"/>
  <c r="H87" i="62"/>
  <c r="I88" i="62"/>
  <c r="G61" i="62"/>
  <c r="I63" i="62"/>
  <c r="F68" i="62"/>
  <c r="G69" i="62"/>
  <c r="H70" i="62"/>
  <c r="I71" i="62"/>
  <c r="G77" i="62"/>
  <c r="I79" i="62"/>
  <c r="J63" i="62"/>
  <c r="J71" i="62"/>
  <c r="M21" i="61"/>
  <c r="L13" i="61"/>
  <c r="L17" i="61"/>
  <c r="L21" i="61"/>
  <c r="L14" i="61"/>
  <c r="L18" i="61"/>
  <c r="L22" i="61"/>
  <c r="L15" i="60"/>
  <c r="L14" i="60"/>
  <c r="L12" i="60"/>
  <c r="K12" i="60"/>
  <c r="L18" i="60"/>
  <c r="K13" i="60"/>
  <c r="K14" i="60"/>
  <c r="K16" i="60"/>
  <c r="K17" i="60"/>
  <c r="K18" i="60"/>
  <c r="L16" i="59"/>
  <c r="L14" i="59"/>
  <c r="K14" i="59"/>
  <c r="K15" i="59"/>
  <c r="K16" i="59"/>
  <c r="K17" i="59"/>
  <c r="M60" i="58"/>
  <c r="H56" i="58"/>
  <c r="H58" i="58"/>
  <c r="P60" i="58"/>
  <c r="H66" i="58"/>
  <c r="P68" i="58"/>
  <c r="P70" i="58"/>
  <c r="P72" i="58"/>
  <c r="H76" i="58"/>
  <c r="P78" i="58"/>
  <c r="O94" i="58" s="1"/>
  <c r="P84" i="58"/>
  <c r="H55" i="58"/>
  <c r="P55" i="58"/>
  <c r="L56" i="58"/>
  <c r="H57" i="58"/>
  <c r="P57" i="58"/>
  <c r="L58" i="58"/>
  <c r="L60" i="58"/>
  <c r="H61" i="58"/>
  <c r="L62" i="58"/>
  <c r="H63" i="58"/>
  <c r="P63" i="58"/>
  <c r="L64" i="58"/>
  <c r="H65" i="58"/>
  <c r="P65" i="58"/>
  <c r="L68" i="58"/>
  <c r="H69" i="58"/>
  <c r="L70" i="58"/>
  <c r="H71" i="58"/>
  <c r="L72" i="58"/>
  <c r="H73" i="58"/>
  <c r="P73" i="58"/>
  <c r="L74" i="58"/>
  <c r="P75" i="58"/>
  <c r="H77" i="58"/>
  <c r="L78" i="58"/>
  <c r="K94" i="58" s="1"/>
  <c r="H79" i="58"/>
  <c r="P79" i="58"/>
  <c r="H81" i="58"/>
  <c r="P81" i="58"/>
  <c r="H83" i="58"/>
  <c r="L84" i="58"/>
  <c r="H87" i="58"/>
  <c r="P87" i="58"/>
  <c r="M56" i="58"/>
  <c r="E58" i="58"/>
  <c r="E62" i="58"/>
  <c r="E64" i="58"/>
  <c r="M68" i="58"/>
  <c r="E70" i="58"/>
  <c r="M72" i="58"/>
  <c r="E78" i="58"/>
  <c r="E82" i="58"/>
  <c r="M84" i="58"/>
  <c r="J55" i="58"/>
  <c r="F56" i="58"/>
  <c r="N56" i="58"/>
  <c r="J57" i="58"/>
  <c r="F58" i="58"/>
  <c r="N58" i="58"/>
  <c r="F60" i="58"/>
  <c r="N60" i="58"/>
  <c r="J61" i="58"/>
  <c r="F62" i="58"/>
  <c r="N62" i="58"/>
  <c r="J63" i="58"/>
  <c r="F64" i="58"/>
  <c r="N64" i="58"/>
  <c r="J65" i="58"/>
  <c r="F68" i="58"/>
  <c r="N68" i="58"/>
  <c r="J69" i="58"/>
  <c r="F70" i="58"/>
  <c r="N70" i="58"/>
  <c r="F72" i="58"/>
  <c r="N72" i="58"/>
  <c r="J73" i="58"/>
  <c r="N74" i="58"/>
  <c r="F76" i="58"/>
  <c r="J77" i="58"/>
  <c r="F78" i="58"/>
  <c r="N78" i="58"/>
  <c r="M94" i="58" s="1"/>
  <c r="J79" i="58"/>
  <c r="J81" i="58"/>
  <c r="J83" i="58"/>
  <c r="F84" i="58"/>
  <c r="N84" i="58"/>
  <c r="N86" i="58"/>
  <c r="J87" i="58"/>
  <c r="E56" i="58"/>
  <c r="E60" i="58"/>
  <c r="M62" i="58"/>
  <c r="M64" i="58"/>
  <c r="E68" i="58"/>
  <c r="M70" i="58"/>
  <c r="E72" i="58"/>
  <c r="M74" i="58"/>
  <c r="E76" i="58"/>
  <c r="M78" i="58"/>
  <c r="L94" i="58" s="1"/>
  <c r="E84" i="58"/>
  <c r="M86" i="58"/>
  <c r="K55" i="58"/>
  <c r="G56" i="58"/>
  <c r="O56" i="58"/>
  <c r="K57" i="58"/>
  <c r="G58" i="58"/>
  <c r="O58" i="58"/>
  <c r="G60" i="58"/>
  <c r="O60" i="58"/>
  <c r="G62" i="58"/>
  <c r="O62" i="58"/>
  <c r="K63" i="58"/>
  <c r="G64" i="58"/>
  <c r="O64" i="58"/>
  <c r="K65" i="58"/>
  <c r="G66" i="58"/>
  <c r="G68" i="58"/>
  <c r="O68" i="58"/>
  <c r="G70" i="58"/>
  <c r="O70" i="58"/>
  <c r="G72" i="58"/>
  <c r="O72" i="58"/>
  <c r="K73" i="58"/>
  <c r="G74" i="58"/>
  <c r="O74" i="58"/>
  <c r="G76" i="58"/>
  <c r="K77" i="58"/>
  <c r="G78" i="58"/>
  <c r="F94" i="58" s="1"/>
  <c r="O78" i="58"/>
  <c r="N94" i="58" s="1"/>
  <c r="K79" i="58"/>
  <c r="K81" i="58"/>
  <c r="G84" i="58"/>
  <c r="O84" i="58"/>
  <c r="G86" i="58"/>
  <c r="O86" i="58"/>
  <c r="K87" i="58"/>
  <c r="H60" i="58"/>
  <c r="P62" i="58"/>
  <c r="P64" i="58"/>
  <c r="H70" i="58"/>
  <c r="H84" i="58"/>
  <c r="H86" i="58"/>
  <c r="E55" i="58"/>
  <c r="M55" i="58"/>
  <c r="I56" i="58"/>
  <c r="E57" i="58"/>
  <c r="M57" i="58"/>
  <c r="I58" i="58"/>
  <c r="I60" i="58"/>
  <c r="E61" i="58"/>
  <c r="M61" i="58"/>
  <c r="I62" i="58"/>
  <c r="E63" i="58"/>
  <c r="M63" i="58"/>
  <c r="I64" i="58"/>
  <c r="E65" i="58"/>
  <c r="M65" i="58"/>
  <c r="E67" i="58"/>
  <c r="I68" i="58"/>
  <c r="E69" i="58"/>
  <c r="I70" i="58"/>
  <c r="I72" i="58"/>
  <c r="E73" i="58"/>
  <c r="M73" i="58"/>
  <c r="E75" i="58"/>
  <c r="I76" i="58"/>
  <c r="E77" i="58"/>
  <c r="M77" i="58"/>
  <c r="I78" i="58"/>
  <c r="H94" i="58" s="1"/>
  <c r="E79" i="58"/>
  <c r="M79" i="58"/>
  <c r="E81" i="58"/>
  <c r="M81" i="58"/>
  <c r="M83" i="58"/>
  <c r="I84" i="58"/>
  <c r="M87" i="58"/>
  <c r="P58" i="58"/>
  <c r="H62" i="58"/>
  <c r="H68" i="58"/>
  <c r="H74" i="58"/>
  <c r="F55" i="58"/>
  <c r="N55" i="58"/>
  <c r="J56" i="58"/>
  <c r="F57" i="58"/>
  <c r="N57" i="58"/>
  <c r="J58" i="58"/>
  <c r="J60" i="58"/>
  <c r="F61" i="58"/>
  <c r="N61" i="58"/>
  <c r="J62" i="58"/>
  <c r="F63" i="58"/>
  <c r="N63" i="58"/>
  <c r="J64" i="58"/>
  <c r="F65" i="58"/>
  <c r="N65" i="58"/>
  <c r="J66" i="58"/>
  <c r="J68" i="58"/>
  <c r="F69" i="58"/>
  <c r="J70" i="58"/>
  <c r="J72" i="58"/>
  <c r="F73" i="58"/>
  <c r="N73" i="58"/>
  <c r="F75" i="58"/>
  <c r="N75" i="58"/>
  <c r="J76" i="58"/>
  <c r="F77" i="58"/>
  <c r="N77" i="58"/>
  <c r="J78" i="58"/>
  <c r="I94" i="58" s="1"/>
  <c r="F79" i="58"/>
  <c r="N79" i="58"/>
  <c r="F81" i="58"/>
  <c r="N81" i="58"/>
  <c r="J84" i="58"/>
  <c r="H64" i="58"/>
  <c r="H72" i="58"/>
  <c r="K56" i="58"/>
  <c r="K58" i="58"/>
  <c r="O59" i="58"/>
  <c r="K60" i="58"/>
  <c r="G61" i="58"/>
  <c r="O61" i="58"/>
  <c r="K62" i="58"/>
  <c r="G63" i="58"/>
  <c r="O63" i="58"/>
  <c r="K64" i="58"/>
  <c r="G65" i="58"/>
  <c r="O65" i="58"/>
  <c r="K68" i="58"/>
  <c r="G69" i="58"/>
  <c r="K70" i="58"/>
  <c r="G71" i="58"/>
  <c r="K72" i="58"/>
  <c r="G73" i="58"/>
  <c r="O73" i="58"/>
  <c r="O75" i="58"/>
  <c r="G77" i="58"/>
  <c r="O77" i="58"/>
  <c r="K78" i="58"/>
  <c r="J94" i="58" s="1"/>
  <c r="G79" i="58"/>
  <c r="O79" i="58"/>
  <c r="G81" i="58"/>
  <c r="O81" i="58"/>
  <c r="G83" i="58"/>
  <c r="O83" i="58"/>
  <c r="K84" i="58"/>
  <c r="O85" i="58"/>
  <c r="J87" i="57"/>
  <c r="J81" i="57"/>
  <c r="J72" i="57"/>
  <c r="J64" i="57"/>
  <c r="G61" i="57"/>
  <c r="J56" i="57"/>
  <c r="J88" i="57"/>
  <c r="J82" i="57"/>
  <c r="J73" i="57"/>
  <c r="J65" i="57"/>
  <c r="J57" i="57"/>
  <c r="J74" i="57"/>
  <c r="J66" i="57"/>
  <c r="J58" i="57"/>
  <c r="J84" i="57"/>
  <c r="J75" i="57"/>
  <c r="J67" i="57"/>
  <c r="G64" i="57"/>
  <c r="J59" i="57"/>
  <c r="G56" i="57"/>
  <c r="J85" i="57"/>
  <c r="J76" i="57"/>
  <c r="J68" i="57"/>
  <c r="G65" i="57"/>
  <c r="J60" i="57"/>
  <c r="G57" i="57"/>
  <c r="J77" i="57"/>
  <c r="J69" i="57"/>
  <c r="G66" i="57"/>
  <c r="J61" i="57"/>
  <c r="G58" i="57"/>
  <c r="J83" i="57"/>
  <c r="J78" i="57"/>
  <c r="J70" i="57"/>
  <c r="H80" i="56"/>
  <c r="E58" i="56"/>
  <c r="I70" i="56"/>
  <c r="F75" i="56"/>
  <c r="I78" i="56"/>
  <c r="I63" i="56"/>
  <c r="H61" i="56"/>
  <c r="J63" i="56"/>
  <c r="E66" i="56"/>
  <c r="H69" i="56"/>
  <c r="J71" i="56"/>
  <c r="E74" i="56"/>
  <c r="H77" i="56"/>
  <c r="J79" i="56"/>
  <c r="J80" i="56"/>
  <c r="E57" i="56"/>
  <c r="F58" i="56"/>
  <c r="G59" i="56"/>
  <c r="I61" i="56"/>
  <c r="J62" i="56"/>
  <c r="K63" i="56"/>
  <c r="E65" i="56"/>
  <c r="F66" i="56"/>
  <c r="H68" i="56"/>
  <c r="I69" i="56"/>
  <c r="J70" i="56"/>
  <c r="K71" i="56"/>
  <c r="E73" i="56"/>
  <c r="F74" i="56"/>
  <c r="G75" i="56"/>
  <c r="H76" i="56"/>
  <c r="I77" i="56"/>
  <c r="J78" i="56"/>
  <c r="K79" i="56"/>
  <c r="K80" i="56"/>
  <c r="E82" i="56"/>
  <c r="E88" i="56"/>
  <c r="E56" i="56"/>
  <c r="H59" i="56"/>
  <c r="J61" i="56"/>
  <c r="E64" i="56"/>
  <c r="F65" i="56"/>
  <c r="H67" i="56"/>
  <c r="I68" i="56"/>
  <c r="J69" i="56"/>
  <c r="F73" i="56"/>
  <c r="H75" i="56"/>
  <c r="I76" i="56"/>
  <c r="J77" i="56"/>
  <c r="I85" i="56"/>
  <c r="F88" i="56"/>
  <c r="H63" i="56"/>
  <c r="H71" i="56"/>
  <c r="H79" i="56"/>
  <c r="G95" i="56" s="1"/>
  <c r="E71" i="56"/>
  <c r="I75" i="56"/>
  <c r="J76" i="56"/>
  <c r="J85" i="56"/>
  <c r="H58" i="56"/>
  <c r="H74" i="56"/>
  <c r="E79" i="56"/>
  <c r="D95" i="56" s="1"/>
  <c r="H57" i="56"/>
  <c r="H65" i="56"/>
  <c r="J67" i="56"/>
  <c r="E70" i="56"/>
  <c r="F71" i="56"/>
  <c r="I74" i="56"/>
  <c r="E78" i="56"/>
  <c r="F79" i="56"/>
  <c r="E95" i="56" s="1"/>
  <c r="F80" i="56"/>
  <c r="J84" i="56"/>
  <c r="G87" i="56"/>
  <c r="H88" i="56"/>
  <c r="I59" i="56"/>
  <c r="E63" i="56"/>
  <c r="H66" i="56"/>
  <c r="J68" i="56"/>
  <c r="E80" i="56"/>
  <c r="I58" i="56"/>
  <c r="J59" i="56"/>
  <c r="F63" i="56"/>
  <c r="I66" i="56"/>
  <c r="J75" i="56"/>
  <c r="H56" i="56"/>
  <c r="I57" i="56"/>
  <c r="J58" i="56"/>
  <c r="K59" i="56"/>
  <c r="E61" i="56"/>
  <c r="G63" i="56"/>
  <c r="H64" i="56"/>
  <c r="I65" i="56"/>
  <c r="J66" i="56"/>
  <c r="K67" i="56"/>
  <c r="E69" i="56"/>
  <c r="F70" i="56"/>
  <c r="G71" i="56"/>
  <c r="I73" i="56"/>
  <c r="J74" i="56"/>
  <c r="K75" i="56"/>
  <c r="F78" i="56"/>
  <c r="G79" i="56"/>
  <c r="F95" i="56" s="1"/>
  <c r="J83" i="56"/>
  <c r="H87" i="56"/>
  <c r="I88" i="56"/>
  <c r="H70" i="56"/>
  <c r="I71" i="56"/>
  <c r="J72" i="56"/>
  <c r="I79" i="56"/>
  <c r="H95" i="56" s="1"/>
  <c r="J81" i="56"/>
  <c r="G76" i="52"/>
  <c r="I77" i="52" s="1"/>
  <c r="G44" i="52"/>
  <c r="I45" i="52" s="1"/>
  <c r="G100" i="52"/>
  <c r="I101" i="52" s="1"/>
  <c r="G68" i="52"/>
  <c r="I69" i="52" s="1"/>
  <c r="G92" i="52"/>
  <c r="I93" i="52" s="1"/>
  <c r="G60" i="52"/>
  <c r="I61" i="52" s="1"/>
  <c r="G36" i="52"/>
  <c r="I37" i="52"/>
  <c r="G28" i="52"/>
  <c r="I29" i="52" s="1"/>
  <c r="G108" i="52"/>
  <c r="I109" i="52" s="1"/>
  <c r="G37" i="51"/>
  <c r="I38" i="51" s="1"/>
  <c r="G61" i="51"/>
  <c r="I62" i="51" s="1"/>
  <c r="I30" i="51"/>
  <c r="G29" i="51"/>
  <c r="G53" i="51"/>
  <c r="I54" i="51" s="1"/>
  <c r="G69" i="51"/>
  <c r="I70" i="51" s="1"/>
  <c r="G61" i="50"/>
  <c r="I62" i="50" s="1"/>
  <c r="G29" i="50"/>
  <c r="I30" i="50" s="1"/>
  <c r="G53" i="50"/>
  <c r="I54" i="50" s="1"/>
  <c r="I46" i="50"/>
  <c r="I38" i="50"/>
  <c r="I70" i="50"/>
  <c r="M76" i="49"/>
  <c r="E22" i="49"/>
  <c r="M55" i="49"/>
  <c r="M34" i="49"/>
  <c r="M90" i="49"/>
  <c r="M13" i="49"/>
  <c r="M69" i="49"/>
  <c r="M41" i="49"/>
  <c r="L12" i="59" l="1"/>
  <c r="L13" i="59"/>
  <c r="I95" i="56"/>
  <c r="P94" i="58"/>
  <c r="H59" i="48" l="1"/>
  <c r="E59" i="48"/>
  <c r="J55" i="48"/>
  <c r="M55" i="48" s="1"/>
  <c r="H52" i="48"/>
  <c r="E52" i="48"/>
  <c r="J48" i="48"/>
  <c r="M48" i="48" s="1"/>
  <c r="J41" i="48"/>
  <c r="E43" i="48" s="1"/>
  <c r="J34" i="48"/>
  <c r="E36" i="48" s="1"/>
  <c r="E29" i="48"/>
  <c r="M27" i="48"/>
  <c r="J27" i="48"/>
  <c r="J20" i="48"/>
  <c r="E22" i="48" s="1"/>
  <c r="J13" i="48"/>
  <c r="E15" i="48" s="1"/>
  <c r="E50" i="48" l="1"/>
  <c r="M41" i="48"/>
  <c r="M34" i="48"/>
  <c r="E57" i="48"/>
  <c r="M13" i="48"/>
  <c r="M20" i="48"/>
  <c r="H59" i="47" l="1"/>
  <c r="E59" i="47"/>
  <c r="J55" i="47"/>
  <c r="E57" i="47" s="1"/>
  <c r="H52" i="47"/>
  <c r="E52" i="47"/>
  <c r="J48" i="47"/>
  <c r="M48" i="47" s="1"/>
  <c r="J41" i="47"/>
  <c r="M41" i="47" s="1"/>
  <c r="E36" i="47"/>
  <c r="J34" i="47"/>
  <c r="M34" i="47" s="1"/>
  <c r="E29" i="47"/>
  <c r="M27" i="47"/>
  <c r="J27" i="47"/>
  <c r="J20" i="47"/>
  <c r="M20" i="47" s="1"/>
  <c r="E15" i="47"/>
  <c r="M13" i="47"/>
  <c r="J13" i="47"/>
  <c r="K9" i="47"/>
  <c r="D9" i="47"/>
  <c r="D7" i="47"/>
  <c r="E50" i="47" l="1"/>
  <c r="E43" i="47"/>
  <c r="E22" i="47"/>
  <c r="M55" i="47"/>
  <c r="F154" i="34" l="1"/>
  <c r="E154" i="34"/>
  <c r="D154" i="34"/>
  <c r="C154" i="34"/>
  <c r="F126" i="34"/>
  <c r="E126" i="34"/>
  <c r="D126" i="34"/>
  <c r="C126" i="34"/>
  <c r="F98" i="34"/>
  <c r="E98" i="34"/>
  <c r="D98" i="34"/>
  <c r="C98" i="34"/>
  <c r="F70" i="34"/>
  <c r="E70" i="34"/>
  <c r="D70" i="34"/>
  <c r="C70" i="34"/>
  <c r="F42" i="34"/>
  <c r="E42" i="34"/>
  <c r="D42" i="34"/>
  <c r="C42" i="34"/>
  <c r="F8" i="34"/>
  <c r="C8" i="34"/>
  <c r="C6" i="34"/>
  <c r="I9" i="40" l="1"/>
  <c r="I2" i="37" l="1"/>
  <c r="H2" i="37"/>
  <c r="D2" i="37"/>
  <c r="B2" i="37"/>
  <c r="P86" i="44" l="1"/>
  <c r="F86" i="44"/>
  <c r="E86" i="44"/>
  <c r="P85" i="44"/>
  <c r="N85" i="44"/>
  <c r="M85" i="44"/>
  <c r="L85" i="44"/>
  <c r="K85" i="44"/>
  <c r="J85" i="44"/>
  <c r="I85" i="44"/>
  <c r="H85" i="44"/>
  <c r="G85" i="44"/>
  <c r="F85" i="44"/>
  <c r="E85" i="44"/>
  <c r="P83" i="44"/>
  <c r="N83" i="44"/>
  <c r="L83" i="44"/>
  <c r="K83" i="44"/>
  <c r="I83" i="44"/>
  <c r="F83" i="44"/>
  <c r="E83" i="44"/>
  <c r="P82" i="44"/>
  <c r="O82" i="44"/>
  <c r="N82" i="44"/>
  <c r="M82" i="44"/>
  <c r="L82" i="44"/>
  <c r="K82" i="44"/>
  <c r="J82" i="44"/>
  <c r="I82" i="44"/>
  <c r="H82" i="44"/>
  <c r="G82" i="44"/>
  <c r="F82" i="44"/>
  <c r="P80" i="44"/>
  <c r="O80" i="44"/>
  <c r="N80" i="44"/>
  <c r="M80" i="44"/>
  <c r="L80" i="44"/>
  <c r="K80" i="44"/>
  <c r="J80" i="44"/>
  <c r="I80" i="44"/>
  <c r="H80" i="44"/>
  <c r="G80" i="44"/>
  <c r="F80" i="44"/>
  <c r="E80" i="44"/>
  <c r="P77" i="44"/>
  <c r="P76" i="44"/>
  <c r="O76" i="44"/>
  <c r="N76" i="44"/>
  <c r="M76" i="44"/>
  <c r="L76" i="44"/>
  <c r="K76" i="44"/>
  <c r="M75" i="44"/>
  <c r="L75" i="44"/>
  <c r="K75" i="44"/>
  <c r="J75" i="44"/>
  <c r="I75" i="44"/>
  <c r="H75" i="44"/>
  <c r="G75" i="44"/>
  <c r="P74" i="44"/>
  <c r="K74" i="44"/>
  <c r="J74" i="44"/>
  <c r="I74" i="44"/>
  <c r="F74" i="44"/>
  <c r="E74" i="44"/>
  <c r="P71" i="44"/>
  <c r="O71" i="44"/>
  <c r="N71" i="44"/>
  <c r="M71" i="44"/>
  <c r="L71" i="44"/>
  <c r="K71" i="44"/>
  <c r="J71" i="44"/>
  <c r="I71" i="44"/>
  <c r="F71" i="44"/>
  <c r="E71" i="44"/>
  <c r="P69" i="44"/>
  <c r="O69" i="44"/>
  <c r="N69" i="44"/>
  <c r="M69" i="44"/>
  <c r="L69" i="44"/>
  <c r="K69" i="44"/>
  <c r="P67" i="44"/>
  <c r="O67" i="44"/>
  <c r="N67" i="44"/>
  <c r="M67" i="44"/>
  <c r="K67" i="44"/>
  <c r="J67" i="44"/>
  <c r="I67" i="44"/>
  <c r="H67" i="44"/>
  <c r="G67" i="44"/>
  <c r="F67" i="44"/>
  <c r="P66" i="44"/>
  <c r="O66" i="44"/>
  <c r="N66" i="44"/>
  <c r="M66" i="44"/>
  <c r="L66" i="44"/>
  <c r="K66" i="44"/>
  <c r="I66" i="44"/>
  <c r="F66" i="44"/>
  <c r="E66" i="44"/>
  <c r="P61" i="44"/>
  <c r="K61" i="44"/>
  <c r="P59" i="44"/>
  <c r="N59" i="44"/>
  <c r="M59" i="44"/>
  <c r="L59" i="44"/>
  <c r="K59" i="44"/>
  <c r="J59" i="44"/>
  <c r="I59" i="44"/>
  <c r="H59" i="44"/>
  <c r="G59" i="44"/>
  <c r="F59" i="44"/>
  <c r="E59" i="44"/>
  <c r="F86" i="40"/>
  <c r="E86" i="40"/>
  <c r="H82" i="40"/>
  <c r="G82" i="40"/>
  <c r="F82" i="40"/>
  <c r="H80" i="40"/>
  <c r="G80" i="40"/>
  <c r="F80" i="40"/>
  <c r="E80" i="40"/>
  <c r="F74" i="40"/>
  <c r="E74" i="40"/>
  <c r="F71" i="40"/>
  <c r="E71" i="40"/>
  <c r="G67" i="40"/>
  <c r="F66" i="40"/>
  <c r="E66" i="40"/>
  <c r="H59" i="40"/>
  <c r="G59" i="40"/>
  <c r="F59" i="40"/>
  <c r="E59" i="40"/>
  <c r="D13" i="43" l="1"/>
  <c r="D12" i="43"/>
  <c r="I31" i="36"/>
  <c r="F13" i="43" s="1"/>
  <c r="E31" i="36"/>
  <c r="E13" i="43" s="1"/>
  <c r="I23" i="36"/>
  <c r="F12" i="38" s="1"/>
  <c r="E23" i="36"/>
  <c r="E12" i="38" s="1"/>
  <c r="B37" i="36"/>
  <c r="C37" i="36" s="1"/>
  <c r="B29" i="36"/>
  <c r="C29" i="36" s="1"/>
  <c r="J20" i="35"/>
  <c r="E22" i="35" s="1"/>
  <c r="J13" i="35"/>
  <c r="E15" i="35" s="1"/>
  <c r="E13" i="38" l="1"/>
  <c r="F13" i="40" s="1"/>
  <c r="F53" i="40" s="1"/>
  <c r="E92" i="40" s="1"/>
  <c r="G13" i="43"/>
  <c r="E13" i="44"/>
  <c r="E53" i="44" s="1"/>
  <c r="E13" i="40"/>
  <c r="E53" i="40" s="1"/>
  <c r="D92" i="40" s="1"/>
  <c r="F13" i="38"/>
  <c r="E12" i="43"/>
  <c r="F12" i="43"/>
  <c r="M13" i="35"/>
  <c r="G12" i="38" s="1"/>
  <c r="M20" i="35"/>
  <c r="G13" i="38" s="1"/>
  <c r="F13" i="44" l="1"/>
  <c r="F53" i="44" s="1"/>
  <c r="G12" i="43"/>
  <c r="F37" i="36" l="1"/>
  <c r="H36" i="36" s="1"/>
  <c r="G36" i="36" s="1"/>
  <c r="I37" i="36" s="1"/>
  <c r="H13" i="43"/>
  <c r="F29" i="36"/>
  <c r="H28" i="36" s="1"/>
  <c r="G28" i="36" s="1"/>
  <c r="I29" i="36" s="1"/>
  <c r="H12" i="43"/>
  <c r="D29" i="36"/>
  <c r="E29" i="36" s="1"/>
  <c r="J12" i="43" s="1"/>
  <c r="I12" i="43"/>
  <c r="I13" i="43"/>
  <c r="D37" i="36"/>
  <c r="E37" i="36" s="1"/>
  <c r="J13" i="43" s="1"/>
  <c r="E52" i="44"/>
  <c r="D23" i="43"/>
  <c r="D22" i="43"/>
  <c r="D21" i="43"/>
  <c r="D20" i="43"/>
  <c r="D19" i="43"/>
  <c r="D18" i="43"/>
  <c r="D17" i="43"/>
  <c r="D16" i="43"/>
  <c r="D15" i="43"/>
  <c r="D14" i="43"/>
  <c r="E52" i="40"/>
  <c r="I12" i="38" l="1"/>
  <c r="K12" i="38" s="1"/>
  <c r="K12" i="43"/>
  <c r="M12" i="43" s="1"/>
  <c r="K13" i="43"/>
  <c r="I13" i="38"/>
  <c r="K13" i="38" s="1"/>
  <c r="F54" i="40" l="1"/>
  <c r="F73" i="40" s="1"/>
  <c r="M13" i="38"/>
  <c r="E54" i="40"/>
  <c r="E84" i="40" s="1"/>
  <c r="M12" i="38"/>
  <c r="F81" i="40"/>
  <c r="F69" i="40"/>
  <c r="F61" i="40"/>
  <c r="F64" i="40"/>
  <c r="E82" i="40"/>
  <c r="E78" i="40"/>
  <c r="D94" i="40" s="1"/>
  <c r="E76" i="40"/>
  <c r="E72" i="40"/>
  <c r="E70" i="40"/>
  <c r="E68" i="40"/>
  <c r="E64" i="40"/>
  <c r="E62" i="40"/>
  <c r="E58" i="40"/>
  <c r="E56" i="40"/>
  <c r="E61" i="40"/>
  <c r="E55" i="40"/>
  <c r="E87" i="40"/>
  <c r="E81" i="40"/>
  <c r="E79" i="40"/>
  <c r="E77" i="40"/>
  <c r="E75" i="40"/>
  <c r="E73" i="40"/>
  <c r="E69" i="40"/>
  <c r="E67" i="40"/>
  <c r="E65" i="40"/>
  <c r="E63" i="40"/>
  <c r="E57" i="40"/>
  <c r="L13" i="43"/>
  <c r="M13" i="43"/>
  <c r="F54" i="44" s="1"/>
  <c r="E54" i="44"/>
  <c r="L12" i="43"/>
  <c r="I111" i="36"/>
  <c r="E111" i="36"/>
  <c r="B117" i="36"/>
  <c r="C117" i="36" s="1"/>
  <c r="I103" i="36"/>
  <c r="E103" i="36"/>
  <c r="B109" i="36"/>
  <c r="C109" i="36" s="1"/>
  <c r="P2" i="37"/>
  <c r="O2" i="37"/>
  <c r="I95" i="36"/>
  <c r="E95" i="36"/>
  <c r="B101" i="36"/>
  <c r="C101" i="36" s="1"/>
  <c r="I87" i="36"/>
  <c r="E87" i="36"/>
  <c r="B93" i="36"/>
  <c r="C93" i="36" s="1"/>
  <c r="I79" i="36"/>
  <c r="E79" i="36"/>
  <c r="B85" i="36"/>
  <c r="C85" i="36" s="1"/>
  <c r="E60" i="40" l="1"/>
  <c r="F75" i="40"/>
  <c r="F72" i="40"/>
  <c r="F78" i="40"/>
  <c r="E94" i="40" s="1"/>
  <c r="F84" i="40"/>
  <c r="F55" i="40"/>
  <c r="F77" i="40"/>
  <c r="F58" i="40"/>
  <c r="F57" i="40"/>
  <c r="F79" i="40"/>
  <c r="F76" i="40"/>
  <c r="F63" i="40"/>
  <c r="F87" i="40"/>
  <c r="F68" i="40"/>
  <c r="F65" i="40"/>
  <c r="F62" i="40"/>
  <c r="F70" i="40"/>
  <c r="F60" i="40"/>
  <c r="F56" i="40"/>
  <c r="D93" i="40"/>
  <c r="E83" i="40"/>
  <c r="E85" i="40"/>
  <c r="E93" i="40"/>
  <c r="F83" i="40"/>
  <c r="F67" i="40"/>
  <c r="F85" i="40"/>
  <c r="E87" i="44"/>
  <c r="E81" i="44"/>
  <c r="E79" i="44"/>
  <c r="E77" i="44"/>
  <c r="E75" i="44"/>
  <c r="E73" i="44"/>
  <c r="E69" i="44"/>
  <c r="E67" i="44"/>
  <c r="E65" i="44"/>
  <c r="E63" i="44"/>
  <c r="E61" i="44"/>
  <c r="E57" i="44"/>
  <c r="E55" i="44"/>
  <c r="E84" i="44"/>
  <c r="E82" i="44"/>
  <c r="E78" i="44"/>
  <c r="E76" i="44"/>
  <c r="E72" i="44"/>
  <c r="E70" i="44"/>
  <c r="E68" i="44"/>
  <c r="E64" i="44"/>
  <c r="E62" i="44"/>
  <c r="E60" i="44"/>
  <c r="E58" i="44"/>
  <c r="E56" i="44"/>
  <c r="F84" i="44"/>
  <c r="F78" i="44"/>
  <c r="F76" i="44"/>
  <c r="F72" i="44"/>
  <c r="F70" i="44"/>
  <c r="F68" i="44"/>
  <c r="F64" i="44"/>
  <c r="F62" i="44"/>
  <c r="F60" i="44"/>
  <c r="F58" i="44"/>
  <c r="F56" i="44"/>
  <c r="F87" i="44"/>
  <c r="F57" i="44"/>
  <c r="F75" i="44"/>
  <c r="F79" i="44"/>
  <c r="F77" i="44"/>
  <c r="F81" i="44"/>
  <c r="F69" i="44"/>
  <c r="F63" i="44"/>
  <c r="F61" i="44"/>
  <c r="F73" i="44"/>
  <c r="F65" i="44"/>
  <c r="F55" i="44"/>
  <c r="F23" i="38"/>
  <c r="F23" i="43"/>
  <c r="E20" i="38"/>
  <c r="E20" i="43"/>
  <c r="F20" i="38"/>
  <c r="F20" i="43"/>
  <c r="E21" i="38"/>
  <c r="E21" i="43"/>
  <c r="E22" i="38"/>
  <c r="E22" i="43"/>
  <c r="F19" i="38"/>
  <c r="F19" i="43"/>
  <c r="F21" i="38"/>
  <c r="F21" i="43"/>
  <c r="F22" i="38"/>
  <c r="F22" i="43"/>
  <c r="E19" i="38"/>
  <c r="E19" i="43"/>
  <c r="E23" i="38"/>
  <c r="E23" i="43"/>
  <c r="B45" i="36"/>
  <c r="G22" i="43" l="1"/>
  <c r="G21" i="43"/>
  <c r="G19" i="43"/>
  <c r="P13" i="40"/>
  <c r="P53" i="40" s="1"/>
  <c r="O92" i="40" s="1"/>
  <c r="P13" i="44"/>
  <c r="P53" i="44" s="1"/>
  <c r="N13" i="40"/>
  <c r="N53" i="40" s="1"/>
  <c r="M92" i="40" s="1"/>
  <c r="N13" i="44"/>
  <c r="N53" i="44" s="1"/>
  <c r="M13" i="44"/>
  <c r="M53" i="44" s="1"/>
  <c r="M13" i="40"/>
  <c r="M53" i="40" s="1"/>
  <c r="L92" i="40" s="1"/>
  <c r="G20" i="43"/>
  <c r="G23" i="43"/>
  <c r="L13" i="40"/>
  <c r="L53" i="40" s="1"/>
  <c r="K92" i="40" s="1"/>
  <c r="L13" i="44"/>
  <c r="L53" i="44" s="1"/>
  <c r="O13" i="44"/>
  <c r="O53" i="44" s="1"/>
  <c r="O13" i="40"/>
  <c r="O53" i="40" s="1"/>
  <c r="N92" i="40" s="1"/>
  <c r="I71" i="36"/>
  <c r="E71" i="36"/>
  <c r="I63" i="36"/>
  <c r="E63" i="36"/>
  <c r="I55" i="36"/>
  <c r="E55" i="36"/>
  <c r="I47" i="36"/>
  <c r="E47" i="36"/>
  <c r="I39" i="36"/>
  <c r="E39" i="36"/>
  <c r="B77" i="36"/>
  <c r="C77" i="36" s="1"/>
  <c r="B69" i="36"/>
  <c r="C69" i="36" s="1"/>
  <c r="B61" i="36"/>
  <c r="C61" i="36" s="1"/>
  <c r="B53" i="36"/>
  <c r="C53" i="36" s="1"/>
  <c r="C45" i="36"/>
  <c r="J90" i="35"/>
  <c r="J83" i="35"/>
  <c r="J76" i="35"/>
  <c r="M76" i="35" s="1"/>
  <c r="G21" i="38" s="1"/>
  <c r="J69" i="35"/>
  <c r="E71" i="35" s="1"/>
  <c r="J62" i="35"/>
  <c r="E64" i="35" s="1"/>
  <c r="J55" i="35"/>
  <c r="E57" i="35" s="1"/>
  <c r="J48" i="35"/>
  <c r="M48" i="35" s="1"/>
  <c r="G17" i="38" s="1"/>
  <c r="J41" i="35"/>
  <c r="E43" i="35" s="1"/>
  <c r="J34" i="35"/>
  <c r="E36" i="35" s="1"/>
  <c r="J27" i="35"/>
  <c r="E29" i="35" s="1"/>
  <c r="E94" i="35"/>
  <c r="F117" i="36" s="1"/>
  <c r="H116" i="36" s="1"/>
  <c r="G116" i="36" s="1"/>
  <c r="I117" i="36" s="1"/>
  <c r="I23" i="38" s="1"/>
  <c r="H94" i="35"/>
  <c r="I23" i="43" s="1"/>
  <c r="E87" i="35"/>
  <c r="H22" i="43" s="1"/>
  <c r="H87" i="35"/>
  <c r="I22" i="43" s="1"/>
  <c r="E80" i="35"/>
  <c r="H21" i="43" s="1"/>
  <c r="H80" i="35"/>
  <c r="I21" i="43" s="1"/>
  <c r="E73" i="35"/>
  <c r="H20" i="43" s="1"/>
  <c r="H73" i="35"/>
  <c r="I20" i="43" s="1"/>
  <c r="E85" i="35" l="1"/>
  <c r="M83" i="35"/>
  <c r="G22" i="38" s="1"/>
  <c r="E92" i="35"/>
  <c r="M90" i="35"/>
  <c r="G23" i="38" s="1"/>
  <c r="K23" i="38" s="1"/>
  <c r="D93" i="36"/>
  <c r="E93" i="36" s="1"/>
  <c r="J20" i="43" s="1"/>
  <c r="F93" i="36"/>
  <c r="H92" i="36" s="1"/>
  <c r="G92" i="36" s="1"/>
  <c r="I93" i="36" s="1"/>
  <c r="I20" i="38" s="1"/>
  <c r="H23" i="43"/>
  <c r="F101" i="36"/>
  <c r="H100" i="36" s="1"/>
  <c r="G100" i="36" s="1"/>
  <c r="I101" i="36" s="1"/>
  <c r="D109" i="36"/>
  <c r="E109" i="36" s="1"/>
  <c r="J22" i="43" s="1"/>
  <c r="D117" i="36"/>
  <c r="E117" i="36" s="1"/>
  <c r="J23" i="43" s="1"/>
  <c r="F109" i="36"/>
  <c r="H108" i="36" s="1"/>
  <c r="G108" i="36" s="1"/>
  <c r="I109" i="36" s="1"/>
  <c r="D101" i="36"/>
  <c r="E101" i="36" s="1"/>
  <c r="J21" i="43" s="1"/>
  <c r="K23" i="43"/>
  <c r="L23" i="43" s="1"/>
  <c r="F16" i="38"/>
  <c r="F16" i="43"/>
  <c r="F18" i="38"/>
  <c r="F18" i="43"/>
  <c r="E15" i="38"/>
  <c r="E15" i="43"/>
  <c r="F15" i="38"/>
  <c r="F15" i="43"/>
  <c r="E14" i="38"/>
  <c r="E14" i="43"/>
  <c r="E16" i="38"/>
  <c r="E16" i="43"/>
  <c r="E17" i="38"/>
  <c r="E17" i="43"/>
  <c r="E18" i="38"/>
  <c r="E18" i="43"/>
  <c r="F14" i="38"/>
  <c r="F14" i="43"/>
  <c r="G14" i="43" s="1"/>
  <c r="F17" i="38"/>
  <c r="F17" i="43"/>
  <c r="E78" i="35"/>
  <c r="M69" i="35"/>
  <c r="G20" i="38" s="1"/>
  <c r="M62" i="35"/>
  <c r="G19" i="38" s="1"/>
  <c r="M55" i="35"/>
  <c r="G18" i="38" s="1"/>
  <c r="E50" i="35"/>
  <c r="M27" i="35"/>
  <c r="G14" i="38" s="1"/>
  <c r="M34" i="35"/>
  <c r="G15" i="38" s="1"/>
  <c r="M41" i="35"/>
  <c r="G16" i="38" s="1"/>
  <c r="P54" i="40" l="1"/>
  <c r="K20" i="38"/>
  <c r="M93" i="40" s="1"/>
  <c r="M23" i="43"/>
  <c r="P54" i="44" s="1"/>
  <c r="K20" i="43"/>
  <c r="L20" i="43" s="1"/>
  <c r="G15" i="43"/>
  <c r="I21" i="38"/>
  <c r="K21" i="38" s="1"/>
  <c r="N93" i="40" s="1"/>
  <c r="K21" i="43"/>
  <c r="I22" i="38"/>
  <c r="K22" i="38" s="1"/>
  <c r="O93" i="40" s="1"/>
  <c r="K22" i="43"/>
  <c r="G18" i="43"/>
  <c r="G13" i="44"/>
  <c r="G53" i="44" s="1"/>
  <c r="G13" i="40"/>
  <c r="G53" i="40" s="1"/>
  <c r="F92" i="40" s="1"/>
  <c r="G17" i="43"/>
  <c r="G16" i="43"/>
  <c r="J13" i="40"/>
  <c r="J53" i="40" s="1"/>
  <c r="J13" i="44"/>
  <c r="J53" i="44" s="1"/>
  <c r="K13" i="40"/>
  <c r="K53" i="40" s="1"/>
  <c r="J92" i="40" s="1"/>
  <c r="K13" i="44"/>
  <c r="K53" i="44" s="1"/>
  <c r="I13" i="44"/>
  <c r="I53" i="44" s="1"/>
  <c r="I13" i="40"/>
  <c r="I53" i="40" s="1"/>
  <c r="H92" i="40" s="1"/>
  <c r="H13" i="40"/>
  <c r="H53" i="40" s="1"/>
  <c r="G92" i="40" s="1"/>
  <c r="H13" i="44"/>
  <c r="H53" i="44" s="1"/>
  <c r="E66" i="35"/>
  <c r="H66" i="35"/>
  <c r="E59" i="35"/>
  <c r="H59" i="35"/>
  <c r="E52" i="35"/>
  <c r="H52" i="35"/>
  <c r="P86" i="40" l="1"/>
  <c r="P77" i="40"/>
  <c r="P76" i="40"/>
  <c r="P67" i="40"/>
  <c r="P71" i="40"/>
  <c r="P66" i="40"/>
  <c r="P61" i="40"/>
  <c r="P85" i="40"/>
  <c r="P82" i="40"/>
  <c r="P69" i="40"/>
  <c r="P59" i="40"/>
  <c r="P83" i="40"/>
  <c r="P80" i="40"/>
  <c r="P74" i="40"/>
  <c r="P87" i="44"/>
  <c r="P81" i="44"/>
  <c r="P79" i="44"/>
  <c r="P75" i="44"/>
  <c r="P73" i="44"/>
  <c r="P65" i="44"/>
  <c r="P63" i="44"/>
  <c r="P57" i="44"/>
  <c r="P55" i="44"/>
  <c r="P84" i="44"/>
  <c r="P78" i="44"/>
  <c r="P72" i="44"/>
  <c r="P70" i="44"/>
  <c r="P68" i="44"/>
  <c r="P64" i="44"/>
  <c r="P62" i="44"/>
  <c r="P60" i="44"/>
  <c r="P58" i="44"/>
  <c r="P56" i="44"/>
  <c r="N54" i="40"/>
  <c r="M54" i="40"/>
  <c r="P84" i="40"/>
  <c r="P78" i="40"/>
  <c r="P72" i="40"/>
  <c r="P70" i="40"/>
  <c r="P68" i="40"/>
  <c r="P64" i="40"/>
  <c r="P62" i="40"/>
  <c r="P60" i="40"/>
  <c r="P58" i="40"/>
  <c r="P56" i="40"/>
  <c r="P63" i="40"/>
  <c r="P55" i="40"/>
  <c r="P87" i="40"/>
  <c r="P81" i="40"/>
  <c r="P79" i="40"/>
  <c r="P75" i="40"/>
  <c r="P73" i="40"/>
  <c r="P65" i="40"/>
  <c r="P57" i="40"/>
  <c r="O54" i="40"/>
  <c r="M20" i="43"/>
  <c r="M54" i="44" s="1"/>
  <c r="D85" i="36"/>
  <c r="E85" i="36" s="1"/>
  <c r="J19" i="43" s="1"/>
  <c r="I19" i="43"/>
  <c r="I17" i="43"/>
  <c r="D69" i="36"/>
  <c r="E69" i="36" s="1"/>
  <c r="J17" i="43" s="1"/>
  <c r="F85" i="36"/>
  <c r="H84" i="36" s="1"/>
  <c r="G84" i="36" s="1"/>
  <c r="I85" i="36" s="1"/>
  <c r="H19" i="43"/>
  <c r="H16" i="43"/>
  <c r="F61" i="36"/>
  <c r="H60" i="36" s="1"/>
  <c r="G60" i="36" s="1"/>
  <c r="I61" i="36" s="1"/>
  <c r="H17" i="43"/>
  <c r="F69" i="36"/>
  <c r="H68" i="36" s="1"/>
  <c r="G68" i="36" s="1"/>
  <c r="I69" i="36" s="1"/>
  <c r="H18" i="43"/>
  <c r="F77" i="36"/>
  <c r="H76" i="36" s="1"/>
  <c r="G76" i="36" s="1"/>
  <c r="I77" i="36" s="1"/>
  <c r="I16" i="43"/>
  <c r="D61" i="36"/>
  <c r="E61" i="36" s="1"/>
  <c r="J16" i="43" s="1"/>
  <c r="I18" i="43"/>
  <c r="D77" i="36"/>
  <c r="E77" i="36" s="1"/>
  <c r="J18" i="43" s="1"/>
  <c r="D45" i="36"/>
  <c r="E45" i="36" s="1"/>
  <c r="J14" i="43" s="1"/>
  <c r="I14" i="43"/>
  <c r="D53" i="36"/>
  <c r="E53" i="36" s="1"/>
  <c r="J15" i="43" s="1"/>
  <c r="I15" i="43"/>
  <c r="M22" i="43"/>
  <c r="O54" i="44" s="1"/>
  <c r="L22" i="43"/>
  <c r="F45" i="36"/>
  <c r="H44" i="36" s="1"/>
  <c r="G44" i="36" s="1"/>
  <c r="I45" i="36" s="1"/>
  <c r="H14" i="43"/>
  <c r="F53" i="36"/>
  <c r="H52" i="36" s="1"/>
  <c r="G52" i="36" s="1"/>
  <c r="I53" i="36" s="1"/>
  <c r="H15" i="43"/>
  <c r="L21" i="43"/>
  <c r="M21" i="43"/>
  <c r="N54" i="44" s="1"/>
  <c r="J9" i="38"/>
  <c r="O66" i="40" l="1"/>
  <c r="O71" i="40"/>
  <c r="O76" i="40"/>
  <c r="O67" i="40"/>
  <c r="O82" i="40"/>
  <c r="O69" i="40"/>
  <c r="O80" i="40"/>
  <c r="M80" i="40"/>
  <c r="M76" i="40"/>
  <c r="M67" i="40"/>
  <c r="M85" i="40"/>
  <c r="M71" i="40"/>
  <c r="M66" i="40"/>
  <c r="M82" i="40"/>
  <c r="M69" i="40"/>
  <c r="M59" i="40"/>
  <c r="M75" i="40"/>
  <c r="N67" i="40"/>
  <c r="N76" i="40"/>
  <c r="N85" i="40"/>
  <c r="N71" i="40"/>
  <c r="N66" i="40"/>
  <c r="N82" i="40"/>
  <c r="N69" i="40"/>
  <c r="N59" i="40"/>
  <c r="N83" i="40"/>
  <c r="N80" i="40"/>
  <c r="M86" i="40"/>
  <c r="M84" i="40"/>
  <c r="M78" i="40"/>
  <c r="M94" i="40" s="1"/>
  <c r="M74" i="40"/>
  <c r="M72" i="40"/>
  <c r="M70" i="40"/>
  <c r="M68" i="40"/>
  <c r="M64" i="40"/>
  <c r="M62" i="40"/>
  <c r="M60" i="40"/>
  <c r="M58" i="40"/>
  <c r="M56" i="40"/>
  <c r="M65" i="40"/>
  <c r="M63" i="40"/>
  <c r="M57" i="40"/>
  <c r="M87" i="40"/>
  <c r="M83" i="40"/>
  <c r="M81" i="40"/>
  <c r="M79" i="40"/>
  <c r="M77" i="40"/>
  <c r="M73" i="40"/>
  <c r="M61" i="40"/>
  <c r="M55" i="40"/>
  <c r="M87" i="44"/>
  <c r="M83" i="44"/>
  <c r="M81" i="44"/>
  <c r="M79" i="44"/>
  <c r="M77" i="44"/>
  <c r="M73" i="44"/>
  <c r="M65" i="44"/>
  <c r="M63" i="44"/>
  <c r="M61" i="44"/>
  <c r="M57" i="44"/>
  <c r="M55" i="44"/>
  <c r="M86" i="44"/>
  <c r="M84" i="44"/>
  <c r="M78" i="44"/>
  <c r="M74" i="44"/>
  <c r="M72" i="44"/>
  <c r="M70" i="44"/>
  <c r="M68" i="44"/>
  <c r="M64" i="44"/>
  <c r="M62" i="44"/>
  <c r="M60" i="44"/>
  <c r="M58" i="44"/>
  <c r="M56" i="44"/>
  <c r="O61" i="40"/>
  <c r="O59" i="40"/>
  <c r="O87" i="40"/>
  <c r="O85" i="40"/>
  <c r="O83" i="40"/>
  <c r="O81" i="40"/>
  <c r="O79" i="40"/>
  <c r="O77" i="40"/>
  <c r="O75" i="40"/>
  <c r="O73" i="40"/>
  <c r="O65" i="40"/>
  <c r="O63" i="40"/>
  <c r="O57" i="40"/>
  <c r="O55" i="40"/>
  <c r="O74" i="40"/>
  <c r="O70" i="40"/>
  <c r="O78" i="40"/>
  <c r="O94" i="40" s="1"/>
  <c r="O58" i="40"/>
  <c r="O62" i="40"/>
  <c r="O86" i="40"/>
  <c r="O84" i="40"/>
  <c r="O72" i="40"/>
  <c r="O60" i="40"/>
  <c r="O68" i="40"/>
  <c r="O56" i="40"/>
  <c r="O64" i="40"/>
  <c r="N87" i="40"/>
  <c r="N81" i="40"/>
  <c r="N79" i="40"/>
  <c r="N77" i="40"/>
  <c r="N75" i="40"/>
  <c r="N73" i="40"/>
  <c r="N65" i="40"/>
  <c r="N63" i="40"/>
  <c r="N61" i="40"/>
  <c r="N57" i="40"/>
  <c r="N55" i="40"/>
  <c r="N56" i="40"/>
  <c r="N74" i="40"/>
  <c r="N70" i="40"/>
  <c r="N78" i="40"/>
  <c r="N94" i="40" s="1"/>
  <c r="N58" i="40"/>
  <c r="N64" i="40"/>
  <c r="N86" i="40"/>
  <c r="N84" i="40"/>
  <c r="N72" i="40"/>
  <c r="N60" i="40"/>
  <c r="N68" i="40"/>
  <c r="N62" i="40"/>
  <c r="O85" i="44"/>
  <c r="O83" i="44"/>
  <c r="O81" i="44"/>
  <c r="O77" i="44"/>
  <c r="O75" i="44"/>
  <c r="O73" i="44"/>
  <c r="O87" i="44"/>
  <c r="O86" i="44"/>
  <c r="O84" i="44"/>
  <c r="O78" i="44"/>
  <c r="O74" i="44"/>
  <c r="O72" i="44"/>
  <c r="O70" i="44"/>
  <c r="O68" i="44"/>
  <c r="O64" i="44"/>
  <c r="O62" i="44"/>
  <c r="O60" i="44"/>
  <c r="O58" i="44"/>
  <c r="O56" i="44"/>
  <c r="O79" i="44"/>
  <c r="O61" i="44"/>
  <c r="O59" i="44"/>
  <c r="O63" i="44"/>
  <c r="O65" i="44"/>
  <c r="O55" i="44"/>
  <c r="O57" i="44"/>
  <c r="N87" i="44"/>
  <c r="N86" i="44"/>
  <c r="N84" i="44"/>
  <c r="N78" i="44"/>
  <c r="N74" i="44"/>
  <c r="N72" i="44"/>
  <c r="N70" i="44"/>
  <c r="N68" i="44"/>
  <c r="N64" i="44"/>
  <c r="N62" i="44"/>
  <c r="N60" i="44"/>
  <c r="N58" i="44"/>
  <c r="N56" i="44"/>
  <c r="N75" i="44"/>
  <c r="N79" i="44"/>
  <c r="N61" i="44"/>
  <c r="N63" i="44"/>
  <c r="N81" i="44"/>
  <c r="N57" i="44"/>
  <c r="N65" i="44"/>
  <c r="N55" i="44"/>
  <c r="N77" i="44"/>
  <c r="N73" i="44"/>
  <c r="I18" i="38"/>
  <c r="K18" i="38" s="1"/>
  <c r="K93" i="40" s="1"/>
  <c r="K18" i="43"/>
  <c r="I16" i="38"/>
  <c r="K16" i="38" s="1"/>
  <c r="K16" i="43"/>
  <c r="I17" i="38"/>
  <c r="K17" i="38" s="1"/>
  <c r="J93" i="40" s="1"/>
  <c r="K17" i="43"/>
  <c r="I19" i="38"/>
  <c r="K19" i="38" s="1"/>
  <c r="L93" i="40" s="1"/>
  <c r="K19" i="43"/>
  <c r="I9" i="44"/>
  <c r="I15" i="38"/>
  <c r="K15" i="38" s="1"/>
  <c r="M15" i="38" s="1"/>
  <c r="K15" i="43"/>
  <c r="I14" i="38"/>
  <c r="K14" i="38" s="1"/>
  <c r="M14" i="38" s="1"/>
  <c r="K14" i="43"/>
  <c r="D6" i="33"/>
  <c r="D7" i="36" s="1"/>
  <c r="E7" i="38" s="1"/>
  <c r="M16" i="38" l="1"/>
  <c r="L54" i="40"/>
  <c r="K54" i="40"/>
  <c r="J54" i="40"/>
  <c r="E7" i="44"/>
  <c r="E7" i="40"/>
  <c r="E7" i="43" s="1"/>
  <c r="M19" i="43"/>
  <c r="L54" i="44" s="1"/>
  <c r="L19" i="43"/>
  <c r="I54" i="40"/>
  <c r="H93" i="40" s="1"/>
  <c r="M16" i="43"/>
  <c r="I54" i="44" s="1"/>
  <c r="L16" i="43"/>
  <c r="L17" i="43"/>
  <c r="M17" i="43"/>
  <c r="J54" i="44" s="1"/>
  <c r="M18" i="43"/>
  <c r="K54" i="44" s="1"/>
  <c r="L18" i="43"/>
  <c r="H54" i="40"/>
  <c r="L14" i="43"/>
  <c r="M14" i="43"/>
  <c r="G54" i="44" s="1"/>
  <c r="G54" i="40"/>
  <c r="L15" i="43"/>
  <c r="M15" i="43"/>
  <c r="H54" i="44" s="1"/>
  <c r="D8" i="33"/>
  <c r="D9" i="36" s="1"/>
  <c r="E9" i="38" s="1"/>
  <c r="J85" i="40" l="1"/>
  <c r="J71" i="40"/>
  <c r="J59" i="40"/>
  <c r="J82" i="40"/>
  <c r="J75" i="40"/>
  <c r="J80" i="40"/>
  <c r="J67" i="40"/>
  <c r="J74" i="40"/>
  <c r="L75" i="40"/>
  <c r="L80" i="40"/>
  <c r="L59" i="40"/>
  <c r="L76" i="40"/>
  <c r="L85" i="40"/>
  <c r="L71" i="40"/>
  <c r="L66" i="40"/>
  <c r="L83" i="40"/>
  <c r="L82" i="40"/>
  <c r="L69" i="40"/>
  <c r="G93" i="40"/>
  <c r="H85" i="40"/>
  <c r="H75" i="40"/>
  <c r="H67" i="40"/>
  <c r="F93" i="40"/>
  <c r="G85" i="40"/>
  <c r="G75" i="40"/>
  <c r="K83" i="40"/>
  <c r="K82" i="40"/>
  <c r="K69" i="40"/>
  <c r="K59" i="40"/>
  <c r="K75" i="40"/>
  <c r="K61" i="40"/>
  <c r="K80" i="40"/>
  <c r="K67" i="40"/>
  <c r="K66" i="40"/>
  <c r="K76" i="40"/>
  <c r="K74" i="40"/>
  <c r="K71" i="40"/>
  <c r="K85" i="40"/>
  <c r="I66" i="40"/>
  <c r="I85" i="40"/>
  <c r="I59" i="40"/>
  <c r="I71" i="40"/>
  <c r="I83" i="40"/>
  <c r="I80" i="40"/>
  <c r="I82" i="40"/>
  <c r="I74" i="40"/>
  <c r="I75" i="40"/>
  <c r="I67" i="40"/>
  <c r="J87" i="44"/>
  <c r="J83" i="44"/>
  <c r="J81" i="44"/>
  <c r="J79" i="44"/>
  <c r="J77" i="44"/>
  <c r="J73" i="44"/>
  <c r="J69" i="44"/>
  <c r="J65" i="44"/>
  <c r="J63" i="44"/>
  <c r="J61" i="44"/>
  <c r="J57" i="44"/>
  <c r="J55" i="44"/>
  <c r="J84" i="44"/>
  <c r="J64" i="44"/>
  <c r="J62" i="44"/>
  <c r="J66" i="44"/>
  <c r="J86" i="44"/>
  <c r="J56" i="44"/>
  <c r="J60" i="44"/>
  <c r="J78" i="44"/>
  <c r="J70" i="44"/>
  <c r="J58" i="44"/>
  <c r="J68" i="44"/>
  <c r="J72" i="44"/>
  <c r="J76" i="44"/>
  <c r="H87" i="44"/>
  <c r="H83" i="44"/>
  <c r="H81" i="44"/>
  <c r="H79" i="44"/>
  <c r="H77" i="44"/>
  <c r="H73" i="44"/>
  <c r="H71" i="44"/>
  <c r="H69" i="44"/>
  <c r="H65" i="44"/>
  <c r="H63" i="44"/>
  <c r="H61" i="44"/>
  <c r="H57" i="44"/>
  <c r="H55" i="44"/>
  <c r="H86" i="44"/>
  <c r="H84" i="44"/>
  <c r="H78" i="44"/>
  <c r="H76" i="44"/>
  <c r="H74" i="44"/>
  <c r="H72" i="44"/>
  <c r="H70" i="44"/>
  <c r="H68" i="44"/>
  <c r="H66" i="44"/>
  <c r="H64" i="44"/>
  <c r="H62" i="44"/>
  <c r="H60" i="44"/>
  <c r="H58" i="44"/>
  <c r="H56" i="44"/>
  <c r="J86" i="40"/>
  <c r="J84" i="40"/>
  <c r="J78" i="40"/>
  <c r="J94" i="40" s="1"/>
  <c r="J76" i="40"/>
  <c r="J72" i="40"/>
  <c r="J70" i="40"/>
  <c r="J68" i="40"/>
  <c r="J66" i="40"/>
  <c r="J64" i="40"/>
  <c r="J62" i="40"/>
  <c r="J60" i="40"/>
  <c r="J58" i="40"/>
  <c r="J56" i="40"/>
  <c r="J87" i="40"/>
  <c r="J79" i="40"/>
  <c r="J73" i="40"/>
  <c r="J61" i="40"/>
  <c r="J57" i="40"/>
  <c r="J77" i="40"/>
  <c r="J83" i="40"/>
  <c r="J81" i="40"/>
  <c r="J69" i="40"/>
  <c r="J63" i="40"/>
  <c r="J65" i="40"/>
  <c r="J55" i="40"/>
  <c r="G65" i="40"/>
  <c r="G63" i="40"/>
  <c r="G61" i="40"/>
  <c r="G57" i="40"/>
  <c r="G87" i="40"/>
  <c r="G83" i="40"/>
  <c r="G81" i="40"/>
  <c r="G79" i="40"/>
  <c r="G77" i="40"/>
  <c r="G73" i="40"/>
  <c r="G71" i="40"/>
  <c r="G69" i="40"/>
  <c r="G66" i="40"/>
  <c r="G58" i="40"/>
  <c r="G55" i="40"/>
  <c r="G56" i="40"/>
  <c r="G76" i="40"/>
  <c r="G64" i="40"/>
  <c r="G70" i="40"/>
  <c r="G78" i="40"/>
  <c r="F94" i="40" s="1"/>
  <c r="G86" i="40"/>
  <c r="G84" i="40"/>
  <c r="G72" i="40"/>
  <c r="G60" i="40"/>
  <c r="G74" i="40"/>
  <c r="G68" i="40"/>
  <c r="G62" i="40"/>
  <c r="K64" i="40"/>
  <c r="K62" i="40"/>
  <c r="K58" i="40"/>
  <c r="K56" i="40"/>
  <c r="K86" i="40"/>
  <c r="K84" i="40"/>
  <c r="K78" i="40"/>
  <c r="K94" i="40" s="1"/>
  <c r="K72" i="40"/>
  <c r="K70" i="40"/>
  <c r="K68" i="40"/>
  <c r="K60" i="40"/>
  <c r="K73" i="40"/>
  <c r="K77" i="40"/>
  <c r="K81" i="40"/>
  <c r="K63" i="40"/>
  <c r="K55" i="40"/>
  <c r="K65" i="40"/>
  <c r="K57" i="40"/>
  <c r="K87" i="40"/>
  <c r="K79" i="40"/>
  <c r="I86" i="44"/>
  <c r="I84" i="44"/>
  <c r="I78" i="44"/>
  <c r="I76" i="44"/>
  <c r="I72" i="44"/>
  <c r="I70" i="44"/>
  <c r="I68" i="44"/>
  <c r="I64" i="44"/>
  <c r="I62" i="44"/>
  <c r="I60" i="44"/>
  <c r="I58" i="44"/>
  <c r="I56" i="44"/>
  <c r="I87" i="44"/>
  <c r="I81" i="44"/>
  <c r="I79" i="44"/>
  <c r="I77" i="44"/>
  <c r="I73" i="44"/>
  <c r="I69" i="44"/>
  <c r="I65" i="44"/>
  <c r="I63" i="44"/>
  <c r="I61" i="44"/>
  <c r="I57" i="44"/>
  <c r="I55" i="44"/>
  <c r="I87" i="40"/>
  <c r="I81" i="40"/>
  <c r="I79" i="40"/>
  <c r="I77" i="40"/>
  <c r="I73" i="40"/>
  <c r="I69" i="40"/>
  <c r="I65" i="40"/>
  <c r="I63" i="40"/>
  <c r="I61" i="40"/>
  <c r="I57" i="40"/>
  <c r="I55" i="40"/>
  <c r="I64" i="40"/>
  <c r="I62" i="40"/>
  <c r="I56" i="40"/>
  <c r="I86" i="40"/>
  <c r="I84" i="40"/>
  <c r="I78" i="40"/>
  <c r="H94" i="40" s="1"/>
  <c r="I76" i="40"/>
  <c r="I72" i="40"/>
  <c r="I70" i="40"/>
  <c r="I68" i="40"/>
  <c r="I60" i="40"/>
  <c r="I58" i="40"/>
  <c r="G87" i="44"/>
  <c r="G83" i="44"/>
  <c r="G81" i="44"/>
  <c r="G79" i="44"/>
  <c r="G77" i="44"/>
  <c r="G86" i="44"/>
  <c r="G84" i="44"/>
  <c r="G78" i="44"/>
  <c r="G76" i="44"/>
  <c r="G74" i="44"/>
  <c r="G72" i="44"/>
  <c r="G70" i="44"/>
  <c r="G68" i="44"/>
  <c r="G66" i="44"/>
  <c r="G64" i="44"/>
  <c r="G62" i="44"/>
  <c r="G60" i="44"/>
  <c r="G58" i="44"/>
  <c r="G56" i="44"/>
  <c r="G73" i="44"/>
  <c r="G71" i="44"/>
  <c r="G69" i="44"/>
  <c r="G63" i="44"/>
  <c r="G61" i="44"/>
  <c r="G65" i="44"/>
  <c r="G55" i="44"/>
  <c r="G57" i="44"/>
  <c r="H86" i="40"/>
  <c r="H84" i="40"/>
  <c r="H78" i="40"/>
  <c r="G94" i="40" s="1"/>
  <c r="H76" i="40"/>
  <c r="H74" i="40"/>
  <c r="H72" i="40"/>
  <c r="H70" i="40"/>
  <c r="H68" i="40"/>
  <c r="H66" i="40"/>
  <c r="H64" i="40"/>
  <c r="H62" i="40"/>
  <c r="H60" i="40"/>
  <c r="H58" i="40"/>
  <c r="H56" i="40"/>
  <c r="H65" i="40"/>
  <c r="H57" i="40"/>
  <c r="H55" i="40"/>
  <c r="H87" i="40"/>
  <c r="H83" i="40"/>
  <c r="H81" i="40"/>
  <c r="H79" i="40"/>
  <c r="H77" i="40"/>
  <c r="H73" i="40"/>
  <c r="H71" i="40"/>
  <c r="H69" i="40"/>
  <c r="H63" i="40"/>
  <c r="H61" i="40"/>
  <c r="K86" i="44"/>
  <c r="K84" i="44"/>
  <c r="K78" i="44"/>
  <c r="K87" i="44"/>
  <c r="K81" i="44"/>
  <c r="K79" i="44"/>
  <c r="K77" i="44"/>
  <c r="K73" i="44"/>
  <c r="K65" i="44"/>
  <c r="K63" i="44"/>
  <c r="K57" i="44"/>
  <c r="K55" i="44"/>
  <c r="K72" i="44"/>
  <c r="K56" i="44"/>
  <c r="K70" i="44"/>
  <c r="K58" i="44"/>
  <c r="K64" i="44"/>
  <c r="K68" i="44"/>
  <c r="K62" i="44"/>
  <c r="K60" i="44"/>
  <c r="L86" i="44"/>
  <c r="L84" i="44"/>
  <c r="L78" i="44"/>
  <c r="L74" i="44"/>
  <c r="L72" i="44"/>
  <c r="L70" i="44"/>
  <c r="L68" i="44"/>
  <c r="L64" i="44"/>
  <c r="L62" i="44"/>
  <c r="L60" i="44"/>
  <c r="L58" i="44"/>
  <c r="L56" i="44"/>
  <c r="L87" i="44"/>
  <c r="L81" i="44"/>
  <c r="L79" i="44"/>
  <c r="L77" i="44"/>
  <c r="L73" i="44"/>
  <c r="L67" i="44"/>
  <c r="L65" i="44"/>
  <c r="L63" i="44"/>
  <c r="L61" i="44"/>
  <c r="L57" i="44"/>
  <c r="L55" i="44"/>
  <c r="L87" i="40"/>
  <c r="L81" i="40"/>
  <c r="L79" i="40"/>
  <c r="L77" i="40"/>
  <c r="L73" i="40"/>
  <c r="L67" i="40"/>
  <c r="L65" i="40"/>
  <c r="L63" i="40"/>
  <c r="L61" i="40"/>
  <c r="L57" i="40"/>
  <c r="L55" i="40"/>
  <c r="L62" i="40"/>
  <c r="L60" i="40"/>
  <c r="L58" i="40"/>
  <c r="L86" i="40"/>
  <c r="L84" i="40"/>
  <c r="L78" i="40"/>
  <c r="L94" i="40" s="1"/>
  <c r="L74" i="40"/>
  <c r="L72" i="40"/>
  <c r="L70" i="40"/>
  <c r="L68" i="40"/>
  <c r="L64" i="40"/>
  <c r="L56" i="40"/>
  <c r="E9" i="40"/>
  <c r="E9" i="43" s="1"/>
  <c r="E9" i="44"/>
  <c r="E59" i="19"/>
  <c r="F59" i="19"/>
  <c r="G59" i="19"/>
  <c r="H59" i="19"/>
  <c r="I59" i="19"/>
  <c r="E66" i="19"/>
  <c r="F66" i="19"/>
  <c r="G66" i="19"/>
  <c r="H66" i="19"/>
  <c r="I66" i="19"/>
  <c r="E74" i="19"/>
  <c r="F74" i="19"/>
  <c r="H74" i="19"/>
  <c r="F83" i="19"/>
  <c r="G83" i="19"/>
  <c r="E85" i="19"/>
  <c r="F85" i="19"/>
  <c r="G85" i="19"/>
  <c r="H85" i="19"/>
  <c r="I94" i="40" l="1"/>
  <c r="P94" i="40" s="1"/>
  <c r="B15" i="31"/>
  <c r="C15" i="31"/>
  <c r="D15" i="31"/>
  <c r="B16" i="31"/>
  <c r="C16" i="31"/>
  <c r="D16" i="31"/>
  <c r="B17" i="31"/>
  <c r="C17" i="31"/>
  <c r="D17" i="31"/>
  <c r="D14" i="31"/>
  <c r="D13" i="31"/>
  <c r="C14" i="31"/>
  <c r="C13" i="31"/>
  <c r="B14" i="31"/>
  <c r="B13" i="31"/>
  <c r="D19" i="31" l="1"/>
  <c r="M56" i="28" l="1"/>
  <c r="M48" i="28"/>
  <c r="M40" i="28"/>
  <c r="M32" i="28"/>
  <c r="M24" i="28"/>
  <c r="A19" i="26"/>
  <c r="N22" i="28" l="1"/>
  <c r="A20" i="26"/>
  <c r="E9" i="30"/>
  <c r="E7" i="30"/>
  <c r="E7" i="29"/>
  <c r="E7" i="25"/>
  <c r="I9" i="19"/>
  <c r="E9" i="19"/>
  <c r="E7" i="19"/>
  <c r="J9" i="16"/>
  <c r="E9" i="16"/>
  <c r="E7" i="16"/>
  <c r="D7" i="28"/>
  <c r="A21" i="26" l="1"/>
  <c r="D9" i="12"/>
  <c r="D7" i="12"/>
  <c r="A22" i="26" l="1"/>
  <c r="A23" i="26" l="1"/>
  <c r="M22" i="26"/>
  <c r="N22" i="26"/>
  <c r="O22" i="26"/>
  <c r="L22" i="26"/>
  <c r="L21" i="26"/>
  <c r="L23" i="26" l="1"/>
  <c r="A24" i="26"/>
  <c r="O21" i="26"/>
  <c r="O23" i="26" s="1"/>
  <c r="N21" i="26"/>
  <c r="N23" i="26" s="1"/>
  <c r="M21" i="26"/>
  <c r="M23" i="26" s="1"/>
  <c r="O20" i="26"/>
  <c r="N20" i="26"/>
  <c r="M20" i="26"/>
  <c r="L20" i="26"/>
  <c r="O19" i="26"/>
  <c r="N19" i="26"/>
  <c r="M19" i="26"/>
  <c r="L19" i="26"/>
  <c r="O18" i="26"/>
  <c r="N18" i="26"/>
  <c r="M18" i="26"/>
  <c r="L18" i="26"/>
  <c r="A25" i="26" l="1"/>
  <c r="D13" i="29"/>
  <c r="D14" i="29"/>
  <c r="D15" i="29"/>
  <c r="D16" i="29"/>
  <c r="D12" i="29"/>
  <c r="A26" i="26" l="1"/>
  <c r="A27" i="26" l="1"/>
  <c r="S54" i="30"/>
  <c r="S87" i="30" s="1"/>
  <c r="R54" i="30"/>
  <c r="R86" i="30" s="1"/>
  <c r="Q54" i="30"/>
  <c r="Q79" i="30" s="1"/>
  <c r="P54" i="30"/>
  <c r="P78" i="30" s="1"/>
  <c r="O54" i="30"/>
  <c r="O78" i="30" s="1"/>
  <c r="N54" i="30"/>
  <c r="N84" i="30" s="1"/>
  <c r="M54" i="30"/>
  <c r="M83" i="30" s="1"/>
  <c r="L54" i="30"/>
  <c r="L83" i="30" s="1"/>
  <c r="K54" i="30"/>
  <c r="K87" i="30" s="1"/>
  <c r="J54" i="30"/>
  <c r="J86" i="30" s="1"/>
  <c r="E52" i="30"/>
  <c r="M26" i="29"/>
  <c r="G26" i="29"/>
  <c r="M25" i="29"/>
  <c r="G25" i="29"/>
  <c r="M24" i="29"/>
  <c r="G24" i="29"/>
  <c r="M23" i="29"/>
  <c r="G23" i="29"/>
  <c r="M22" i="29"/>
  <c r="G22" i="29"/>
  <c r="M21" i="29"/>
  <c r="G21" i="29"/>
  <c r="M20" i="29"/>
  <c r="G20" i="29"/>
  <c r="M19" i="29"/>
  <c r="G19" i="29"/>
  <c r="M18" i="29"/>
  <c r="G18" i="29"/>
  <c r="M17" i="29"/>
  <c r="G17" i="29"/>
  <c r="J55" i="30" l="1"/>
  <c r="O58" i="30"/>
  <c r="R77" i="30"/>
  <c r="J79" i="30"/>
  <c r="R55" i="30"/>
  <c r="A28" i="26"/>
  <c r="O60" i="30"/>
  <c r="O66" i="30"/>
  <c r="J61" i="30"/>
  <c r="R71" i="30"/>
  <c r="R63" i="30"/>
  <c r="O74" i="30"/>
  <c r="O56" i="30"/>
  <c r="J64" i="30"/>
  <c r="R56" i="30"/>
  <c r="R64" i="30"/>
  <c r="J71" i="30"/>
  <c r="J72" i="30"/>
  <c r="O77" i="30"/>
  <c r="M58" i="30"/>
  <c r="O55" i="30"/>
  <c r="L61" i="30"/>
  <c r="M64" i="30"/>
  <c r="K65" i="30"/>
  <c r="O68" i="30"/>
  <c r="K72" i="30"/>
  <c r="R79" i="30"/>
  <c r="O82" i="30"/>
  <c r="M56" i="30"/>
  <c r="L55" i="30"/>
  <c r="L79" i="30"/>
  <c r="Q55" i="30"/>
  <c r="S56" i="30"/>
  <c r="M59" i="30"/>
  <c r="O61" i="30"/>
  <c r="L65" i="30"/>
  <c r="J69" i="30"/>
  <c r="M72" i="30"/>
  <c r="M75" i="30"/>
  <c r="K80" i="30"/>
  <c r="O84" i="30"/>
  <c r="K57" i="30"/>
  <c r="O59" i="30"/>
  <c r="R61" i="30"/>
  <c r="S64" i="30"/>
  <c r="S65" i="30"/>
  <c r="O69" i="30"/>
  <c r="R72" i="30"/>
  <c r="O76" i="30"/>
  <c r="M80" i="30"/>
  <c r="L87" i="30"/>
  <c r="K64" i="30"/>
  <c r="M82" i="30"/>
  <c r="J56" i="30"/>
  <c r="L57" i="30"/>
  <c r="J63" i="30"/>
  <c r="L66" i="30"/>
  <c r="R69" i="30"/>
  <c r="S72" i="30"/>
  <c r="J77" i="30"/>
  <c r="S80" i="30"/>
  <c r="K56" i="30"/>
  <c r="S57" i="30"/>
  <c r="L63" i="30"/>
  <c r="M66" i="30"/>
  <c r="L73" i="30"/>
  <c r="L56" i="30"/>
  <c r="L58" i="30"/>
  <c r="L71" i="30"/>
  <c r="L74" i="30"/>
  <c r="L81" i="30"/>
  <c r="M67" i="30"/>
  <c r="M74" i="30"/>
  <c r="L82" i="30"/>
  <c r="N59" i="30"/>
  <c r="P61" i="30"/>
  <c r="N75" i="30"/>
  <c r="P77" i="30"/>
  <c r="Q78" i="30"/>
  <c r="N83" i="30"/>
  <c r="K86" i="30"/>
  <c r="S86" i="30"/>
  <c r="K55" i="30"/>
  <c r="S55" i="30"/>
  <c r="M57" i="30"/>
  <c r="N58" i="30"/>
  <c r="P60" i="30"/>
  <c r="Q61" i="30"/>
  <c r="J62" i="30"/>
  <c r="R62" i="30"/>
  <c r="K63" i="30"/>
  <c r="S63" i="30"/>
  <c r="L64" i="30"/>
  <c r="M65" i="30"/>
  <c r="N66" i="30"/>
  <c r="O67" i="30"/>
  <c r="P68" i="30"/>
  <c r="Q69" i="30"/>
  <c r="J70" i="30"/>
  <c r="R70" i="30"/>
  <c r="K71" i="30"/>
  <c r="S71" i="30"/>
  <c r="L72" i="30"/>
  <c r="M73" i="30"/>
  <c r="N74" i="30"/>
  <c r="O75" i="30"/>
  <c r="P76" i="30"/>
  <c r="Q77" i="30"/>
  <c r="J78" i="30"/>
  <c r="R78" i="30"/>
  <c r="K79" i="30"/>
  <c r="S79" i="30"/>
  <c r="L80" i="30"/>
  <c r="M81" i="30"/>
  <c r="N82" i="30"/>
  <c r="O83" i="30"/>
  <c r="P84" i="30"/>
  <c r="L86" i="30"/>
  <c r="M87" i="30"/>
  <c r="N65" i="30"/>
  <c r="P67" i="30"/>
  <c r="K70" i="30"/>
  <c r="N81" i="30"/>
  <c r="Q84" i="30"/>
  <c r="N67" i="30"/>
  <c r="P69" i="30"/>
  <c r="N57" i="30"/>
  <c r="K62" i="30"/>
  <c r="N73" i="30"/>
  <c r="Q76" i="30"/>
  <c r="P83" i="30"/>
  <c r="M86" i="30"/>
  <c r="N87" i="30"/>
  <c r="M55" i="30"/>
  <c r="N56" i="30"/>
  <c r="O57" i="30"/>
  <c r="P58" i="30"/>
  <c r="Q59" i="30"/>
  <c r="J60" i="30"/>
  <c r="R60" i="30"/>
  <c r="K61" i="30"/>
  <c r="S61" i="30"/>
  <c r="L62" i="30"/>
  <c r="M63" i="30"/>
  <c r="N64" i="30"/>
  <c r="O65" i="30"/>
  <c r="P66" i="30"/>
  <c r="Q67" i="30"/>
  <c r="J68" i="30"/>
  <c r="R68" i="30"/>
  <c r="K69" i="30"/>
  <c r="S69" i="30"/>
  <c r="L70" i="30"/>
  <c r="M71" i="30"/>
  <c r="N72" i="30"/>
  <c r="O73" i="30"/>
  <c r="P74" i="30"/>
  <c r="Q75" i="30"/>
  <c r="J76" i="30"/>
  <c r="R76" i="30"/>
  <c r="K77" i="30"/>
  <c r="S77" i="30"/>
  <c r="L78" i="30"/>
  <c r="M79" i="30"/>
  <c r="N80" i="30"/>
  <c r="O81" i="30"/>
  <c r="P82" i="30"/>
  <c r="Q83" i="30"/>
  <c r="J84" i="30"/>
  <c r="R84" i="30"/>
  <c r="N86" i="30"/>
  <c r="O87" i="30"/>
  <c r="P59" i="30"/>
  <c r="Q68" i="30"/>
  <c r="K78" i="30"/>
  <c r="Q58" i="30"/>
  <c r="J59" i="30"/>
  <c r="R59" i="30"/>
  <c r="K60" i="30"/>
  <c r="S60" i="30"/>
  <c r="M62" i="30"/>
  <c r="N63" i="30"/>
  <c r="O64" i="30"/>
  <c r="P65" i="30"/>
  <c r="Q66" i="30"/>
  <c r="J67" i="30"/>
  <c r="R67" i="30"/>
  <c r="K68" i="30"/>
  <c r="S68" i="30"/>
  <c r="L69" i="30"/>
  <c r="M70" i="30"/>
  <c r="N71" i="30"/>
  <c r="O72" i="30"/>
  <c r="P73" i="30"/>
  <c r="Q74" i="30"/>
  <c r="J75" i="30"/>
  <c r="R75" i="30"/>
  <c r="K76" i="30"/>
  <c r="S76" i="30"/>
  <c r="L77" i="30"/>
  <c r="M78" i="30"/>
  <c r="N79" i="30"/>
  <c r="O80" i="30"/>
  <c r="P81" i="30"/>
  <c r="Q82" i="30"/>
  <c r="J83" i="30"/>
  <c r="R83" i="30"/>
  <c r="K84" i="30"/>
  <c r="S84" i="30"/>
  <c r="O86" i="30"/>
  <c r="P87" i="30"/>
  <c r="P56" i="30"/>
  <c r="Q57" i="30"/>
  <c r="J58" i="30"/>
  <c r="R58" i="30"/>
  <c r="K59" i="30"/>
  <c r="S59" i="30"/>
  <c r="L60" i="30"/>
  <c r="M61" i="30"/>
  <c r="N62" i="30"/>
  <c r="O63" i="30"/>
  <c r="P64" i="30"/>
  <c r="Q65" i="30"/>
  <c r="J66" i="30"/>
  <c r="R66" i="30"/>
  <c r="K67" i="30"/>
  <c r="S67" i="30"/>
  <c r="L68" i="30"/>
  <c r="M69" i="30"/>
  <c r="N70" i="30"/>
  <c r="O71" i="30"/>
  <c r="P72" i="30"/>
  <c r="Q73" i="30"/>
  <c r="J74" i="30"/>
  <c r="R74" i="30"/>
  <c r="K75" i="30"/>
  <c r="S75" i="30"/>
  <c r="L76" i="30"/>
  <c r="M77" i="30"/>
  <c r="N78" i="30"/>
  <c r="O79" i="30"/>
  <c r="P80" i="30"/>
  <c r="Q81" i="30"/>
  <c r="J82" i="30"/>
  <c r="R82" i="30"/>
  <c r="K83" i="30"/>
  <c r="S83" i="30"/>
  <c r="L84" i="30"/>
  <c r="P86" i="30"/>
  <c r="Q87" i="30"/>
  <c r="N60" i="30"/>
  <c r="Q62" i="30"/>
  <c r="Q70" i="30"/>
  <c r="Q60" i="30"/>
  <c r="S62" i="30"/>
  <c r="S70" i="30"/>
  <c r="P75" i="30"/>
  <c r="S78" i="30"/>
  <c r="N55" i="30"/>
  <c r="P57" i="30"/>
  <c r="P55" i="30"/>
  <c r="Q56" i="30"/>
  <c r="J57" i="30"/>
  <c r="R57" i="30"/>
  <c r="K58" i="30"/>
  <c r="S58" i="30"/>
  <c r="L59" i="30"/>
  <c r="M60" i="30"/>
  <c r="N61" i="30"/>
  <c r="O62" i="30"/>
  <c r="P63" i="30"/>
  <c r="Q64" i="30"/>
  <c r="J65" i="30"/>
  <c r="R65" i="30"/>
  <c r="K66" i="30"/>
  <c r="S66" i="30"/>
  <c r="L67" i="30"/>
  <c r="M68" i="30"/>
  <c r="N69" i="30"/>
  <c r="O70" i="30"/>
  <c r="P71" i="30"/>
  <c r="Q72" i="30"/>
  <c r="J73" i="30"/>
  <c r="R73" i="30"/>
  <c r="K74" i="30"/>
  <c r="S74" i="30"/>
  <c r="L75" i="30"/>
  <c r="M76" i="30"/>
  <c r="N77" i="30"/>
  <c r="P79" i="30"/>
  <c r="Q80" i="30"/>
  <c r="J81" i="30"/>
  <c r="R81" i="30"/>
  <c r="K82" i="30"/>
  <c r="S82" i="30"/>
  <c r="M84" i="30"/>
  <c r="Q86" i="30"/>
  <c r="J87" i="30"/>
  <c r="R87" i="30"/>
  <c r="P62" i="30"/>
  <c r="Q63" i="30"/>
  <c r="N68" i="30"/>
  <c r="P70" i="30"/>
  <c r="Q71" i="30"/>
  <c r="K73" i="30"/>
  <c r="S73" i="30"/>
  <c r="N76" i="30"/>
  <c r="J80" i="30"/>
  <c r="R80" i="30"/>
  <c r="K81" i="30"/>
  <c r="S81" i="30"/>
  <c r="A29" i="26" l="1"/>
  <c r="E70" i="28"/>
  <c r="I70" i="28"/>
  <c r="B76" i="28"/>
  <c r="C76" i="28" s="1"/>
  <c r="D76" i="28"/>
  <c r="F76" i="28"/>
  <c r="H75" i="28" s="1"/>
  <c r="G75" i="28" s="1"/>
  <c r="I76" i="28" s="1"/>
  <c r="E78" i="28"/>
  <c r="I78" i="28"/>
  <c r="B84" i="28"/>
  <c r="C84" i="28" s="1"/>
  <c r="D84" i="28"/>
  <c r="F84" i="28"/>
  <c r="H83" i="28" s="1"/>
  <c r="E86" i="28"/>
  <c r="I86" i="28"/>
  <c r="B92" i="28"/>
  <c r="C92" i="28" s="1"/>
  <c r="D92" i="28"/>
  <c r="F92" i="28"/>
  <c r="H91" i="28" s="1"/>
  <c r="G91" i="28" s="1"/>
  <c r="I92" i="28" s="1"/>
  <c r="E94" i="28"/>
  <c r="I94" i="28"/>
  <c r="B100" i="28"/>
  <c r="C100" i="28" s="1"/>
  <c r="D100" i="28"/>
  <c r="F100" i="28"/>
  <c r="H99" i="28" s="1"/>
  <c r="E102" i="28"/>
  <c r="I102" i="28"/>
  <c r="B108" i="28"/>
  <c r="C108" i="28" s="1"/>
  <c r="D108" i="28"/>
  <c r="F108" i="28"/>
  <c r="H107" i="28" s="1"/>
  <c r="G107" i="28" s="1"/>
  <c r="I108" i="28" s="1"/>
  <c r="E110" i="28"/>
  <c r="I110" i="28"/>
  <c r="B116" i="28"/>
  <c r="C116" i="28" s="1"/>
  <c r="D116" i="28"/>
  <c r="F116" i="28"/>
  <c r="H115" i="28" s="1"/>
  <c r="E118" i="28"/>
  <c r="I118" i="28"/>
  <c r="B124" i="28"/>
  <c r="C124" i="28" s="1"/>
  <c r="D124" i="28"/>
  <c r="F124" i="28"/>
  <c r="H123" i="28" s="1"/>
  <c r="G123" i="28" s="1"/>
  <c r="I124" i="28" s="1"/>
  <c r="E126" i="28"/>
  <c r="I126" i="28"/>
  <c r="B132" i="28"/>
  <c r="C132" i="28" s="1"/>
  <c r="D132" i="28"/>
  <c r="F132" i="28"/>
  <c r="H131" i="28" s="1"/>
  <c r="E134" i="28"/>
  <c r="I134" i="28"/>
  <c r="B140" i="28"/>
  <c r="C140" i="28" s="1"/>
  <c r="D140" i="28"/>
  <c r="F140" i="28"/>
  <c r="H139" i="28" s="1"/>
  <c r="G139" i="28" s="1"/>
  <c r="I140" i="28" s="1"/>
  <c r="E84" i="28" l="1"/>
  <c r="A30" i="26"/>
  <c r="E108" i="28"/>
  <c r="E116" i="28"/>
  <c r="E124" i="28"/>
  <c r="E76" i="28"/>
  <c r="E140" i="28"/>
  <c r="E92" i="28"/>
  <c r="E100" i="28"/>
  <c r="E132" i="28"/>
  <c r="G115" i="28"/>
  <c r="I116" i="28" s="1"/>
  <c r="G83" i="28"/>
  <c r="I84" i="28" s="1"/>
  <c r="G131" i="28"/>
  <c r="I132" i="28" s="1"/>
  <c r="G99" i="28"/>
  <c r="I100" i="28" s="1"/>
  <c r="J13" i="12"/>
  <c r="A31" i="26" l="1"/>
  <c r="E52" i="19"/>
  <c r="H9" i="12"/>
  <c r="A32" i="26" l="1"/>
  <c r="G17" i="25"/>
  <c r="G18" i="25"/>
  <c r="G19" i="25"/>
  <c r="G20" i="25"/>
  <c r="G21" i="25"/>
  <c r="G22" i="25"/>
  <c r="G23" i="25"/>
  <c r="G24" i="25"/>
  <c r="G25" i="25"/>
  <c r="G26" i="25"/>
  <c r="A33" i="26" l="1"/>
  <c r="B28" i="28"/>
  <c r="C28" i="28" s="1"/>
  <c r="B68" i="28"/>
  <c r="C68" i="28" s="1"/>
  <c r="I62" i="28"/>
  <c r="E62" i="28"/>
  <c r="B60" i="28"/>
  <c r="C60" i="28" s="1"/>
  <c r="I54" i="28"/>
  <c r="E54" i="28"/>
  <c r="B52" i="28"/>
  <c r="C52" i="28" s="1"/>
  <c r="I46" i="28"/>
  <c r="E46" i="28"/>
  <c r="B44" i="28"/>
  <c r="C44" i="28" s="1"/>
  <c r="I38" i="28"/>
  <c r="E38" i="28"/>
  <c r="B36" i="28"/>
  <c r="C36" i="28" s="1"/>
  <c r="I30" i="28"/>
  <c r="E30" i="28"/>
  <c r="I22" i="28"/>
  <c r="E22" i="28"/>
  <c r="J9" i="28"/>
  <c r="H9" i="28"/>
  <c r="D9" i="28"/>
  <c r="A34" i="26" l="1"/>
  <c r="E9" i="25"/>
  <c r="E9" i="29"/>
  <c r="J9" i="25"/>
  <c r="I9" i="30"/>
  <c r="J9" i="29"/>
  <c r="D68" i="28"/>
  <c r="E68" i="28" s="1"/>
  <c r="F154" i="26"/>
  <c r="G154" i="26"/>
  <c r="H154" i="26"/>
  <c r="E154" i="26"/>
  <c r="F98" i="26"/>
  <c r="G98" i="26"/>
  <c r="H98" i="26"/>
  <c r="E98" i="26"/>
  <c r="F126" i="26"/>
  <c r="G126" i="26"/>
  <c r="H126" i="26"/>
  <c r="E126" i="26"/>
  <c r="E42" i="26"/>
  <c r="F42" i="26"/>
  <c r="G42" i="26"/>
  <c r="E70" i="26"/>
  <c r="F70" i="26"/>
  <c r="G70" i="26"/>
  <c r="H70" i="26"/>
  <c r="H42" i="26"/>
  <c r="A35" i="26" l="1"/>
  <c r="E45" i="12"/>
  <c r="F60" i="28" s="1"/>
  <c r="H59" i="28" s="1"/>
  <c r="G59" i="28" s="1"/>
  <c r="I60" i="28" s="1"/>
  <c r="H16" i="29"/>
  <c r="H45" i="12"/>
  <c r="D60" i="28" s="1"/>
  <c r="E60" i="28" s="1"/>
  <c r="J16" i="29" s="1"/>
  <c r="I16" i="29"/>
  <c r="E38" i="12"/>
  <c r="F52" i="28" s="1"/>
  <c r="H51" i="28" s="1"/>
  <c r="G51" i="28" s="1"/>
  <c r="H15" i="29"/>
  <c r="H38" i="12"/>
  <c r="D52" i="28" s="1"/>
  <c r="E52" i="28" s="1"/>
  <c r="J15" i="29" s="1"/>
  <c r="I15" i="29"/>
  <c r="E31" i="12"/>
  <c r="F44" i="28" s="1"/>
  <c r="H43" i="28" s="1"/>
  <c r="G43" i="28" s="1"/>
  <c r="I44" i="28" s="1"/>
  <c r="H14" i="29"/>
  <c r="H31" i="12"/>
  <c r="D44" i="28" s="1"/>
  <c r="E44" i="28" s="1"/>
  <c r="J14" i="29" s="1"/>
  <c r="I14" i="29"/>
  <c r="E24" i="12"/>
  <c r="F36" i="28" s="1"/>
  <c r="H35" i="28" s="1"/>
  <c r="G35" i="28" s="1"/>
  <c r="I36" i="28" s="1"/>
  <c r="H13" i="29"/>
  <c r="H24" i="12"/>
  <c r="D36" i="28" s="1"/>
  <c r="E36" i="28" s="1"/>
  <c r="J13" i="29" s="1"/>
  <c r="I13" i="29"/>
  <c r="E17" i="12"/>
  <c r="F28" i="28" s="1"/>
  <c r="H27" i="28" s="1"/>
  <c r="G27" i="28" s="1"/>
  <c r="I28" i="28" s="1"/>
  <c r="H12" i="29"/>
  <c r="H17" i="12"/>
  <c r="D28" i="28" s="1"/>
  <c r="E28" i="28" s="1"/>
  <c r="J12" i="29" s="1"/>
  <c r="I12" i="29"/>
  <c r="F68" i="28"/>
  <c r="H67" i="28" s="1"/>
  <c r="G67" i="28" s="1"/>
  <c r="I68" i="28" s="1"/>
  <c r="K12" i="29" l="1"/>
  <c r="I12" i="16"/>
  <c r="A36" i="26"/>
  <c r="I16" i="16"/>
  <c r="K16" i="29"/>
  <c r="I52" i="28"/>
  <c r="I14" i="16"/>
  <c r="K14" i="29"/>
  <c r="I13" i="16"/>
  <c r="K13" i="29"/>
  <c r="A37" i="26" l="1"/>
  <c r="I15" i="16"/>
  <c r="K15" i="29"/>
  <c r="M17" i="25"/>
  <c r="M18" i="25"/>
  <c r="M19" i="25"/>
  <c r="M20" i="25"/>
  <c r="M21" i="25"/>
  <c r="M22" i="25"/>
  <c r="M23" i="25"/>
  <c r="M24" i="25"/>
  <c r="M25" i="25"/>
  <c r="M26" i="25"/>
  <c r="E13" i="16"/>
  <c r="M17" i="16"/>
  <c r="M18" i="16"/>
  <c r="M19" i="16"/>
  <c r="M20" i="16"/>
  <c r="M21" i="16"/>
  <c r="M22" i="16"/>
  <c r="M23" i="16"/>
  <c r="M24" i="16"/>
  <c r="M25" i="16"/>
  <c r="M26" i="16"/>
  <c r="F26" i="16"/>
  <c r="F25" i="16"/>
  <c r="F24" i="16"/>
  <c r="F23" i="16"/>
  <c r="F22" i="16"/>
  <c r="F21" i="16"/>
  <c r="F20" i="16"/>
  <c r="E26" i="16"/>
  <c r="E25" i="16"/>
  <c r="E24" i="16"/>
  <c r="E23" i="16"/>
  <c r="E22" i="16"/>
  <c r="E21" i="16"/>
  <c r="E20" i="16"/>
  <c r="J20" i="12"/>
  <c r="E22" i="12" s="1"/>
  <c r="A38" i="26" l="1"/>
  <c r="E13" i="29"/>
  <c r="B4" i="31"/>
  <c r="P13" i="19"/>
  <c r="P13" i="30"/>
  <c r="P53" i="30"/>
  <c r="Q53" i="19"/>
  <c r="Q13" i="30"/>
  <c r="Q53" i="30"/>
  <c r="R13" i="19"/>
  <c r="R53" i="30"/>
  <c r="R13" i="30"/>
  <c r="S53" i="19"/>
  <c r="S53" i="30"/>
  <c r="S13" i="30"/>
  <c r="O53" i="19"/>
  <c r="O13" i="30"/>
  <c r="O53" i="30"/>
  <c r="M13" i="19"/>
  <c r="M53" i="30"/>
  <c r="M13" i="30"/>
  <c r="N13" i="19"/>
  <c r="N13" i="30"/>
  <c r="N53" i="30"/>
  <c r="F53" i="19"/>
  <c r="F13" i="30"/>
  <c r="F53" i="30"/>
  <c r="I59" i="30"/>
  <c r="P53" i="19"/>
  <c r="M53" i="19"/>
  <c r="O13" i="19"/>
  <c r="S13" i="19"/>
  <c r="R53" i="19"/>
  <c r="Q13" i="19"/>
  <c r="N53" i="19"/>
  <c r="A39" i="26" l="1"/>
  <c r="S54" i="19"/>
  <c r="I26" i="16"/>
  <c r="R54" i="19"/>
  <c r="I25" i="16"/>
  <c r="I24" i="16"/>
  <c r="Q54" i="19"/>
  <c r="P54" i="19"/>
  <c r="I23" i="16"/>
  <c r="I22" i="16"/>
  <c r="O54" i="19"/>
  <c r="N54" i="19"/>
  <c r="I21" i="16"/>
  <c r="I20" i="16"/>
  <c r="M54" i="19"/>
  <c r="A40" i="26" l="1"/>
  <c r="S64" i="19"/>
  <c r="S81" i="19"/>
  <c r="S65" i="19"/>
  <c r="S84" i="19"/>
  <c r="S60" i="19"/>
  <c r="S69" i="19"/>
  <c r="S70" i="19"/>
  <c r="S79" i="19"/>
  <c r="S55" i="19"/>
  <c r="S73" i="19"/>
  <c r="S57" i="19"/>
  <c r="S75" i="19"/>
  <c r="S59" i="19"/>
  <c r="S78" i="19"/>
  <c r="S63" i="19"/>
  <c r="S67" i="19"/>
  <c r="S71" i="19"/>
  <c r="S83" i="19"/>
  <c r="S76" i="19"/>
  <c r="S66" i="19"/>
  <c r="S74" i="19"/>
  <c r="S82" i="19"/>
  <c r="S56" i="19"/>
  <c r="S68" i="19"/>
  <c r="S72" i="19"/>
  <c r="S80" i="19"/>
  <c r="S87" i="19"/>
  <c r="S61" i="19"/>
  <c r="S77" i="19"/>
  <c r="S86" i="19"/>
  <c r="S58" i="19"/>
  <c r="S62" i="19"/>
  <c r="R55" i="19"/>
  <c r="R57" i="19"/>
  <c r="R59" i="19"/>
  <c r="R61" i="19"/>
  <c r="R63" i="19"/>
  <c r="R65" i="19"/>
  <c r="R67" i="19"/>
  <c r="R69" i="19"/>
  <c r="R71" i="19"/>
  <c r="R73" i="19"/>
  <c r="R75" i="19"/>
  <c r="R77" i="19"/>
  <c r="R79" i="19"/>
  <c r="R81" i="19"/>
  <c r="R83" i="19"/>
  <c r="R86" i="19"/>
  <c r="R60" i="19"/>
  <c r="R68" i="19"/>
  <c r="R72" i="19"/>
  <c r="R76" i="19"/>
  <c r="R80" i="19"/>
  <c r="R84" i="19"/>
  <c r="R56" i="19"/>
  <c r="R58" i="19"/>
  <c r="R62" i="19"/>
  <c r="R64" i="19"/>
  <c r="R66" i="19"/>
  <c r="R70" i="19"/>
  <c r="R74" i="19"/>
  <c r="R78" i="19"/>
  <c r="R82" i="19"/>
  <c r="R87" i="19"/>
  <c r="Q55" i="19"/>
  <c r="Q59" i="19"/>
  <c r="Q63" i="19"/>
  <c r="Q67" i="19"/>
  <c r="Q71" i="19"/>
  <c r="Q75" i="19"/>
  <c r="Q79" i="19"/>
  <c r="Q83" i="19"/>
  <c r="Q82" i="19"/>
  <c r="Q87" i="19"/>
  <c r="Q68" i="19"/>
  <c r="Q80" i="19"/>
  <c r="Q58" i="19"/>
  <c r="Q62" i="19"/>
  <c r="Q66" i="19"/>
  <c r="Q70" i="19"/>
  <c r="Q74" i="19"/>
  <c r="Q78" i="19"/>
  <c r="Q64" i="19"/>
  <c r="Q84" i="19"/>
  <c r="Q57" i="19"/>
  <c r="Q61" i="19"/>
  <c r="Q65" i="19"/>
  <c r="Q69" i="19"/>
  <c r="Q73" i="19"/>
  <c r="Q77" i="19"/>
  <c r="Q81" i="19"/>
  <c r="Q86" i="19"/>
  <c r="Q56" i="19"/>
  <c r="Q60" i="19"/>
  <c r="Q72" i="19"/>
  <c r="Q76" i="19"/>
  <c r="P55" i="19"/>
  <c r="P58" i="19"/>
  <c r="P60" i="19"/>
  <c r="P62" i="19"/>
  <c r="P65" i="19"/>
  <c r="P67" i="19"/>
  <c r="P70" i="19"/>
  <c r="P73" i="19"/>
  <c r="P76" i="19"/>
  <c r="P79" i="19"/>
  <c r="P82" i="19"/>
  <c r="P86" i="19"/>
  <c r="P56" i="19"/>
  <c r="P59" i="19"/>
  <c r="P61" i="19"/>
  <c r="P63" i="19"/>
  <c r="P66" i="19"/>
  <c r="P69" i="19"/>
  <c r="P71" i="19"/>
  <c r="P74" i="19"/>
  <c r="P77" i="19"/>
  <c r="P78" i="19"/>
  <c r="P81" i="19"/>
  <c r="P84" i="19"/>
  <c r="P57" i="19"/>
  <c r="P64" i="19"/>
  <c r="P68" i="19"/>
  <c r="P72" i="19"/>
  <c r="P75" i="19"/>
  <c r="P80" i="19"/>
  <c r="P83" i="19"/>
  <c r="P87" i="19"/>
  <c r="O55" i="19"/>
  <c r="O59" i="19"/>
  <c r="O63" i="19"/>
  <c r="O67" i="19"/>
  <c r="O71" i="19"/>
  <c r="O75" i="19"/>
  <c r="O79" i="19"/>
  <c r="O83" i="19"/>
  <c r="O58" i="19"/>
  <c r="O70" i="19"/>
  <c r="O82" i="19"/>
  <c r="O56" i="19"/>
  <c r="O60" i="19"/>
  <c r="O64" i="19"/>
  <c r="O68" i="19"/>
  <c r="O72" i="19"/>
  <c r="O76" i="19"/>
  <c r="O80" i="19"/>
  <c r="O84" i="19"/>
  <c r="O62" i="19"/>
  <c r="O74" i="19"/>
  <c r="O87" i="19"/>
  <c r="O57" i="19"/>
  <c r="O61" i="19"/>
  <c r="O65" i="19"/>
  <c r="O69" i="19"/>
  <c r="O73" i="19"/>
  <c r="O77" i="19"/>
  <c r="O81" i="19"/>
  <c r="O86" i="19"/>
  <c r="O66" i="19"/>
  <c r="O78" i="19"/>
  <c r="N55" i="19"/>
  <c r="N57" i="19"/>
  <c r="N59" i="19"/>
  <c r="N61" i="19"/>
  <c r="N63" i="19"/>
  <c r="N65" i="19"/>
  <c r="N67" i="19"/>
  <c r="N69" i="19"/>
  <c r="N71" i="19"/>
  <c r="N73" i="19"/>
  <c r="N75" i="19"/>
  <c r="N77" i="19"/>
  <c r="N79" i="19"/>
  <c r="N81" i="19"/>
  <c r="N83" i="19"/>
  <c r="N86" i="19"/>
  <c r="N56" i="19"/>
  <c r="N62" i="19"/>
  <c r="N66" i="19"/>
  <c r="N68" i="19"/>
  <c r="N74" i="19"/>
  <c r="N76" i="19"/>
  <c r="N80" i="19"/>
  <c r="N87" i="19"/>
  <c r="N58" i="19"/>
  <c r="N60" i="19"/>
  <c r="N64" i="19"/>
  <c r="N70" i="19"/>
  <c r="N72" i="19"/>
  <c r="N78" i="19"/>
  <c r="N82" i="19"/>
  <c r="N84" i="19"/>
  <c r="M55" i="19"/>
  <c r="M59" i="19"/>
  <c r="M63" i="19"/>
  <c r="M67" i="19"/>
  <c r="M71" i="19"/>
  <c r="M75" i="19"/>
  <c r="M79" i="19"/>
  <c r="M83" i="19"/>
  <c r="M87" i="19"/>
  <c r="M64" i="19"/>
  <c r="M76" i="19"/>
  <c r="M84" i="19"/>
  <c r="M58" i="19"/>
  <c r="M62" i="19"/>
  <c r="M66" i="19"/>
  <c r="M70" i="19"/>
  <c r="M74" i="19"/>
  <c r="M78" i="19"/>
  <c r="M82" i="19"/>
  <c r="M68" i="19"/>
  <c r="M57" i="19"/>
  <c r="M61" i="19"/>
  <c r="M65" i="19"/>
  <c r="M69" i="19"/>
  <c r="M73" i="19"/>
  <c r="M77" i="19"/>
  <c r="M81" i="19"/>
  <c r="M86" i="19"/>
  <c r="M56" i="19"/>
  <c r="M60" i="19"/>
  <c r="M72" i="19"/>
  <c r="M80" i="19"/>
  <c r="A41" i="26" l="1"/>
  <c r="F19" i="16"/>
  <c r="F17" i="16"/>
  <c r="F18" i="16"/>
  <c r="E19" i="16"/>
  <c r="E18" i="16"/>
  <c r="E17" i="16"/>
  <c r="J53" i="30" l="1"/>
  <c r="J13" i="30"/>
  <c r="K53" i="30"/>
  <c r="K13" i="30"/>
  <c r="L53" i="30"/>
  <c r="L13" i="30"/>
  <c r="L13" i="19"/>
  <c r="L53" i="19"/>
  <c r="J13" i="19"/>
  <c r="J53" i="19"/>
  <c r="K53" i="19"/>
  <c r="K13" i="19"/>
  <c r="J41" i="12"/>
  <c r="E43" i="12" s="1"/>
  <c r="J34" i="12"/>
  <c r="E36" i="12" s="1"/>
  <c r="J27" i="12"/>
  <c r="E29" i="12" s="1"/>
  <c r="E15" i="12"/>
  <c r="A46" i="26" l="1"/>
  <c r="I19" i="16"/>
  <c r="I18" i="16"/>
  <c r="A47" i="26" l="1"/>
  <c r="K54" i="19"/>
  <c r="G25" i="16"/>
  <c r="K25" i="16" s="1"/>
  <c r="G22" i="16"/>
  <c r="K22" i="16" s="1"/>
  <c r="G24" i="16"/>
  <c r="K24" i="16" s="1"/>
  <c r="G23" i="16"/>
  <c r="K23" i="16" s="1"/>
  <c r="G21" i="16"/>
  <c r="K21" i="16" s="1"/>
  <c r="G20" i="16"/>
  <c r="K20" i="16" s="1"/>
  <c r="G26" i="16"/>
  <c r="K26" i="16" s="1"/>
  <c r="G18" i="16"/>
  <c r="G19" i="16"/>
  <c r="K19" i="16" s="1"/>
  <c r="A48" i="26" l="1"/>
  <c r="K55" i="19"/>
  <c r="K56" i="19"/>
  <c r="K71" i="19"/>
  <c r="K84" i="19"/>
  <c r="K60" i="19"/>
  <c r="K81" i="19"/>
  <c r="K72" i="19"/>
  <c r="K58" i="19"/>
  <c r="K57" i="19"/>
  <c r="K73" i="19"/>
  <c r="K61" i="19"/>
  <c r="K67" i="19"/>
  <c r="K79" i="19"/>
  <c r="K59" i="19"/>
  <c r="K63" i="19"/>
  <c r="K75" i="19"/>
  <c r="K66" i="19"/>
  <c r="K87" i="19"/>
  <c r="K64" i="19"/>
  <c r="K62" i="19"/>
  <c r="K74" i="19"/>
  <c r="K83" i="19"/>
  <c r="K65" i="19"/>
  <c r="K76" i="19"/>
  <c r="K80" i="19"/>
  <c r="K78" i="19"/>
  <c r="K77" i="19"/>
  <c r="K68" i="19"/>
  <c r="K82" i="19"/>
  <c r="K70" i="19"/>
  <c r="K69" i="19"/>
  <c r="K86" i="19"/>
  <c r="L54" i="19"/>
  <c r="K18" i="16"/>
  <c r="M13" i="12"/>
  <c r="A49" i="26" l="1"/>
  <c r="L75" i="19"/>
  <c r="L60" i="19"/>
  <c r="L79" i="19"/>
  <c r="L77" i="19"/>
  <c r="L76" i="19"/>
  <c r="L59" i="19"/>
  <c r="L61" i="19"/>
  <c r="L68" i="19"/>
  <c r="L69" i="19"/>
  <c r="L71" i="19"/>
  <c r="L72" i="19"/>
  <c r="L55" i="19"/>
  <c r="L70" i="19"/>
  <c r="L78" i="19"/>
  <c r="L80" i="19"/>
  <c r="L56" i="19"/>
  <c r="L63" i="19"/>
  <c r="L83" i="19"/>
  <c r="L65" i="19"/>
  <c r="L66" i="19"/>
  <c r="L81" i="19"/>
  <c r="L57" i="19"/>
  <c r="L82" i="19"/>
  <c r="L73" i="19"/>
  <c r="L64" i="19"/>
  <c r="L74" i="19"/>
  <c r="L58" i="19"/>
  <c r="L84" i="19"/>
  <c r="L62" i="19"/>
  <c r="L86" i="19"/>
  <c r="L67" i="19"/>
  <c r="L87" i="19"/>
  <c r="A50" i="26" l="1"/>
  <c r="I17" i="16"/>
  <c r="F14" i="16"/>
  <c r="F15" i="16"/>
  <c r="F16" i="16"/>
  <c r="F13" i="16"/>
  <c r="F12" i="16"/>
  <c r="E16" i="16"/>
  <c r="E15" i="16"/>
  <c r="E14" i="16"/>
  <c r="E14" i="29" l="1"/>
  <c r="B5" i="31"/>
  <c r="E15" i="29"/>
  <c r="B6" i="31"/>
  <c r="F16" i="29"/>
  <c r="C7" i="31"/>
  <c r="E16" i="29"/>
  <c r="B7" i="31"/>
  <c r="F12" i="29"/>
  <c r="C3" i="31"/>
  <c r="F14" i="29"/>
  <c r="C5" i="31"/>
  <c r="F13" i="29"/>
  <c r="G13" i="29" s="1"/>
  <c r="L13" i="29" s="1"/>
  <c r="C4" i="31"/>
  <c r="F15" i="29"/>
  <c r="C6" i="31"/>
  <c r="A51" i="26"/>
  <c r="I53" i="19"/>
  <c r="I13" i="30"/>
  <c r="I53" i="30"/>
  <c r="H13" i="30"/>
  <c r="H53" i="30"/>
  <c r="G53" i="19"/>
  <c r="G13" i="30"/>
  <c r="G53" i="30"/>
  <c r="H53" i="19"/>
  <c r="H13" i="19"/>
  <c r="I13" i="19"/>
  <c r="G13" i="19"/>
  <c r="M13" i="29" l="1"/>
  <c r="F54" i="30" s="1"/>
  <c r="G15" i="29"/>
  <c r="M15" i="29" s="1"/>
  <c r="H54" i="30" s="1"/>
  <c r="H65" i="30" s="1"/>
  <c r="G16" i="29"/>
  <c r="L16" i="29" s="1"/>
  <c r="G14" i="29"/>
  <c r="L14" i="29" s="1"/>
  <c r="F61" i="30"/>
  <c r="F65" i="30"/>
  <c r="A52" i="26"/>
  <c r="M14" i="29"/>
  <c r="G54" i="30" s="1"/>
  <c r="F57" i="30"/>
  <c r="F78" i="30"/>
  <c r="F70" i="30"/>
  <c r="Z70" i="30" s="1"/>
  <c r="F73" i="30"/>
  <c r="F58" i="30"/>
  <c r="F66" i="30"/>
  <c r="F71" i="30"/>
  <c r="F69" i="30"/>
  <c r="F79" i="30"/>
  <c r="F72" i="30"/>
  <c r="F74" i="30"/>
  <c r="F81" i="30"/>
  <c r="F59" i="30"/>
  <c r="F87" i="30"/>
  <c r="F86" i="30"/>
  <c r="F62" i="30"/>
  <c r="F55" i="30"/>
  <c r="F82" i="30"/>
  <c r="F83" i="30"/>
  <c r="F77" i="30"/>
  <c r="F85" i="30"/>
  <c r="F68" i="30"/>
  <c r="F64" i="30"/>
  <c r="F56" i="30"/>
  <c r="F60" i="30"/>
  <c r="F75" i="30"/>
  <c r="F63" i="30"/>
  <c r="F84" i="30"/>
  <c r="F80" i="30"/>
  <c r="F76" i="30"/>
  <c r="F67" i="30"/>
  <c r="M16" i="29"/>
  <c r="I54" i="30" s="1"/>
  <c r="J54" i="19"/>
  <c r="G17" i="16"/>
  <c r="L15" i="29" l="1"/>
  <c r="I65" i="30"/>
  <c r="I61" i="30"/>
  <c r="F4" i="31"/>
  <c r="Z78" i="30"/>
  <c r="G75" i="30"/>
  <c r="G65" i="30"/>
  <c r="H4" i="31"/>
  <c r="Z62" i="30"/>
  <c r="A53" i="26"/>
  <c r="G82" i="30"/>
  <c r="G71" i="30"/>
  <c r="G67" i="30"/>
  <c r="G69" i="30"/>
  <c r="G85" i="30"/>
  <c r="G77" i="30"/>
  <c r="G79" i="30"/>
  <c r="G56" i="30"/>
  <c r="G55" i="30"/>
  <c r="G73" i="30"/>
  <c r="G84" i="30"/>
  <c r="G78" i="30"/>
  <c r="G60" i="30"/>
  <c r="G80" i="30"/>
  <c r="G72" i="30"/>
  <c r="G70" i="30"/>
  <c r="AA70" i="30" s="1"/>
  <c r="G83" i="30"/>
  <c r="G57" i="30"/>
  <c r="G64" i="30"/>
  <c r="G87" i="30"/>
  <c r="G61" i="30"/>
  <c r="G74" i="30"/>
  <c r="G59" i="30"/>
  <c r="G62" i="30"/>
  <c r="G86" i="30"/>
  <c r="G58" i="30"/>
  <c r="G63" i="30"/>
  <c r="G66" i="30"/>
  <c r="G68" i="30"/>
  <c r="G76" i="30"/>
  <c r="G81" i="30"/>
  <c r="I73" i="30"/>
  <c r="I85" i="30"/>
  <c r="I80" i="30"/>
  <c r="I62" i="30"/>
  <c r="I58" i="30"/>
  <c r="I56" i="30"/>
  <c r="I75" i="30"/>
  <c r="I60" i="30"/>
  <c r="I76" i="30"/>
  <c r="I82" i="30"/>
  <c r="I57" i="30"/>
  <c r="I77" i="30"/>
  <c r="I63" i="30"/>
  <c r="I74" i="30"/>
  <c r="I68" i="30"/>
  <c r="I84" i="30"/>
  <c r="I87" i="30"/>
  <c r="I66" i="30"/>
  <c r="I86" i="30"/>
  <c r="I67" i="30"/>
  <c r="I78" i="30"/>
  <c r="I72" i="30"/>
  <c r="I79" i="30"/>
  <c r="I71" i="30"/>
  <c r="I55" i="30"/>
  <c r="I70" i="30"/>
  <c r="AC70" i="30" s="1"/>
  <c r="I69" i="30"/>
  <c r="I64" i="30"/>
  <c r="I83" i="30"/>
  <c r="I81" i="30"/>
  <c r="H59" i="30"/>
  <c r="H55" i="30"/>
  <c r="H56" i="30"/>
  <c r="H86" i="30"/>
  <c r="H79" i="30"/>
  <c r="H67" i="30"/>
  <c r="H84" i="30"/>
  <c r="H63" i="30"/>
  <c r="H83" i="30"/>
  <c r="H82" i="30"/>
  <c r="H58" i="30"/>
  <c r="H74" i="30"/>
  <c r="H81" i="30"/>
  <c r="H70" i="30"/>
  <c r="AB70" i="30" s="1"/>
  <c r="H76" i="30"/>
  <c r="H66" i="30"/>
  <c r="H71" i="30"/>
  <c r="H78" i="30"/>
  <c r="H73" i="30"/>
  <c r="H61" i="30"/>
  <c r="H80" i="30"/>
  <c r="H72" i="30"/>
  <c r="H68" i="30"/>
  <c r="H87" i="30"/>
  <c r="H60" i="30"/>
  <c r="H75" i="30"/>
  <c r="H64" i="30"/>
  <c r="H77" i="30"/>
  <c r="H85" i="30"/>
  <c r="H62" i="30"/>
  <c r="H69" i="30"/>
  <c r="H57" i="30"/>
  <c r="J87" i="19"/>
  <c r="J58" i="19"/>
  <c r="J72" i="19"/>
  <c r="J80" i="19"/>
  <c r="J62" i="19"/>
  <c r="J57" i="19"/>
  <c r="J73" i="19"/>
  <c r="J78" i="19"/>
  <c r="J55" i="19"/>
  <c r="J70" i="19"/>
  <c r="J76" i="19"/>
  <c r="J66" i="19"/>
  <c r="J86" i="19"/>
  <c r="J74" i="19"/>
  <c r="J59" i="19"/>
  <c r="J61" i="19"/>
  <c r="J65" i="19"/>
  <c r="J69" i="19"/>
  <c r="J56" i="19"/>
  <c r="J64" i="19"/>
  <c r="J83" i="19"/>
  <c r="J77" i="19"/>
  <c r="J81" i="19"/>
  <c r="J82" i="19"/>
  <c r="J71" i="19"/>
  <c r="J84" i="19"/>
  <c r="J60" i="19"/>
  <c r="J67" i="19"/>
  <c r="J68" i="19"/>
  <c r="J75" i="19"/>
  <c r="J63" i="19"/>
  <c r="J79" i="19"/>
  <c r="G12" i="16"/>
  <c r="K12" i="16" s="1"/>
  <c r="K17" i="16"/>
  <c r="F7" i="31" l="1"/>
  <c r="AC78" i="30"/>
  <c r="H5" i="31"/>
  <c r="AA62" i="30"/>
  <c r="F5" i="31"/>
  <c r="AA78" i="30"/>
  <c r="H6" i="31"/>
  <c r="AB62" i="30"/>
  <c r="F6" i="31"/>
  <c r="AB78" i="30"/>
  <c r="H7" i="31"/>
  <c r="AC62" i="30"/>
  <c r="A54" i="26"/>
  <c r="M12" i="16"/>
  <c r="D3" i="31" s="1"/>
  <c r="E54" i="19"/>
  <c r="F13" i="19"/>
  <c r="E56" i="19" l="1"/>
  <c r="E60" i="19"/>
  <c r="E64" i="19"/>
  <c r="E68" i="19"/>
  <c r="E72" i="19"/>
  <c r="E76" i="19"/>
  <c r="E80" i="19"/>
  <c r="E84" i="19"/>
  <c r="E55" i="19"/>
  <c r="E67" i="19"/>
  <c r="E71" i="19"/>
  <c r="E83" i="19"/>
  <c r="E57" i="19"/>
  <c r="E61" i="19"/>
  <c r="E65" i="19"/>
  <c r="E69" i="19"/>
  <c r="E73" i="19"/>
  <c r="E77" i="19"/>
  <c r="E81" i="19"/>
  <c r="E58" i="19"/>
  <c r="E62" i="19"/>
  <c r="E70" i="19"/>
  <c r="E78" i="19"/>
  <c r="E82" i="19"/>
  <c r="E86" i="19"/>
  <c r="E63" i="19"/>
  <c r="E75" i="19"/>
  <c r="E79" i="19"/>
  <c r="E87" i="19"/>
  <c r="A55" i="26"/>
  <c r="E12" i="16"/>
  <c r="A56" i="26" l="1"/>
  <c r="H13" i="31"/>
  <c r="E12" i="29"/>
  <c r="G12" i="29" s="1"/>
  <c r="L12" i="29" s="1"/>
  <c r="B3" i="31"/>
  <c r="F13" i="31"/>
  <c r="E53" i="19"/>
  <c r="E53" i="30"/>
  <c r="E13" i="30"/>
  <c r="E13" i="19"/>
  <c r="M12" i="29" l="1"/>
  <c r="E54" i="30" s="1"/>
  <c r="E70" i="30" s="1"/>
  <c r="E61" i="30"/>
  <c r="V61" i="30" s="1"/>
  <c r="W61" i="30" s="1"/>
  <c r="A57" i="26"/>
  <c r="E82" i="30"/>
  <c r="V82" i="30" s="1"/>
  <c r="W82" i="30" s="1"/>
  <c r="E60" i="30"/>
  <c r="V60" i="30" s="1"/>
  <c r="W60" i="30" s="1"/>
  <c r="E59" i="30"/>
  <c r="V59" i="30" s="1"/>
  <c r="W59" i="30" s="1"/>
  <c r="E58" i="30"/>
  <c r="V58" i="30" s="1"/>
  <c r="W58" i="30" s="1"/>
  <c r="E80" i="30"/>
  <c r="V80" i="30" s="1"/>
  <c r="W80" i="30" s="1"/>
  <c r="E77" i="30"/>
  <c r="V77" i="30" s="1"/>
  <c r="W77" i="30" s="1"/>
  <c r="E79" i="30"/>
  <c r="V79" i="30" s="1"/>
  <c r="W79" i="30" s="1"/>
  <c r="E72" i="30"/>
  <c r="V72" i="30" s="1"/>
  <c r="W72" i="30" s="1"/>
  <c r="E86" i="30"/>
  <c r="V86" i="30" s="1"/>
  <c r="W86" i="30" s="1"/>
  <c r="E62" i="30"/>
  <c r="E87" i="30"/>
  <c r="V87" i="30" s="1"/>
  <c r="W87" i="30" s="1"/>
  <c r="E71" i="30"/>
  <c r="V71" i="30" s="1"/>
  <c r="W71" i="30" s="1"/>
  <c r="E66" i="30"/>
  <c r="V66" i="30" s="1"/>
  <c r="W66" i="30" s="1"/>
  <c r="E84" i="30"/>
  <c r="V84" i="30" s="1"/>
  <c r="W84" i="30" s="1"/>
  <c r="E57" i="30"/>
  <c r="V57" i="30" s="1"/>
  <c r="W57" i="30" s="1"/>
  <c r="E85" i="30"/>
  <c r="V85" i="30" s="1"/>
  <c r="W85" i="30" s="1"/>
  <c r="E69" i="30"/>
  <c r="V69" i="30" s="1"/>
  <c r="W69" i="30" s="1"/>
  <c r="E56" i="30"/>
  <c r="V56" i="30" s="1"/>
  <c r="W56" i="30" s="1"/>
  <c r="E74" i="30"/>
  <c r="V74" i="30" s="1"/>
  <c r="W74" i="30" s="1"/>
  <c r="E78" i="30"/>
  <c r="E55" i="30"/>
  <c r="V55" i="30" s="1"/>
  <c r="W55" i="30" s="1"/>
  <c r="E67" i="30"/>
  <c r="V67" i="30" s="1"/>
  <c r="W67" i="30" s="1"/>
  <c r="E81" i="30"/>
  <c r="V81" i="30" s="1"/>
  <c r="W81" i="30" s="1"/>
  <c r="E63" i="30"/>
  <c r="V63" i="30" s="1"/>
  <c r="W63" i="30" s="1"/>
  <c r="M27" i="12"/>
  <c r="M34" i="12"/>
  <c r="M20" i="12"/>
  <c r="E76" i="30" l="1"/>
  <c r="V76" i="30" s="1"/>
  <c r="W76" i="30" s="1"/>
  <c r="E65" i="30"/>
  <c r="V65" i="30" s="1"/>
  <c r="W65" i="30" s="1"/>
  <c r="E68" i="30"/>
  <c r="V68" i="30" s="1"/>
  <c r="W68" i="30" s="1"/>
  <c r="E64" i="30"/>
  <c r="V64" i="30" s="1"/>
  <c r="W64" i="30" s="1"/>
  <c r="E83" i="30"/>
  <c r="V83" i="30" s="1"/>
  <c r="W83" i="30" s="1"/>
  <c r="E75" i="30"/>
  <c r="V75" i="30" s="1"/>
  <c r="W75" i="30" s="1"/>
  <c r="E73" i="30"/>
  <c r="V73" i="30" s="1"/>
  <c r="W73" i="30" s="1"/>
  <c r="F3" i="31"/>
  <c r="V78" i="30"/>
  <c r="W78" i="30" s="1"/>
  <c r="Y78" i="30"/>
  <c r="AD78" i="30" s="1"/>
  <c r="X78" i="30"/>
  <c r="H3" i="31"/>
  <c r="Y62" i="30"/>
  <c r="AD62" i="30" s="1"/>
  <c r="X62" i="30"/>
  <c r="V62" i="30"/>
  <c r="W62" i="30" s="1"/>
  <c r="V70" i="30"/>
  <c r="W70" i="30" s="1"/>
  <c r="Y70" i="30"/>
  <c r="AD70" i="30" s="1"/>
  <c r="X70" i="30"/>
  <c r="A58" i="26"/>
  <c r="G14" i="16"/>
  <c r="G13" i="16"/>
  <c r="G15" i="16"/>
  <c r="M41" i="12"/>
  <c r="A59" i="26" l="1"/>
  <c r="H9" i="31"/>
  <c r="J3" i="31"/>
  <c r="F9" i="31"/>
  <c r="J2" i="31"/>
  <c r="K14" i="16"/>
  <c r="K13" i="16"/>
  <c r="G16" i="16"/>
  <c r="K15" i="16"/>
  <c r="A60" i="26" l="1"/>
  <c r="M13" i="16"/>
  <c r="D4" i="31" s="1"/>
  <c r="F54" i="19"/>
  <c r="H54" i="19"/>
  <c r="M15" i="16"/>
  <c r="D6" i="31" s="1"/>
  <c r="G54" i="19"/>
  <c r="M14" i="16"/>
  <c r="D5" i="31" s="1"/>
  <c r="K16" i="16"/>
  <c r="H57" i="19" l="1"/>
  <c r="H61" i="19"/>
  <c r="H65" i="19"/>
  <c r="H69" i="19"/>
  <c r="H73" i="19"/>
  <c r="H77" i="19"/>
  <c r="H81" i="19"/>
  <c r="H83" i="19"/>
  <c r="H55" i="19"/>
  <c r="H60" i="19"/>
  <c r="H68" i="19"/>
  <c r="H72" i="19"/>
  <c r="H84" i="19"/>
  <c r="H58" i="19"/>
  <c r="H62" i="19"/>
  <c r="H16" i="31" s="1"/>
  <c r="H70" i="19"/>
  <c r="H78" i="19"/>
  <c r="H82" i="19"/>
  <c r="H86" i="19"/>
  <c r="H63" i="19"/>
  <c r="H67" i="19"/>
  <c r="H71" i="19"/>
  <c r="H75" i="19"/>
  <c r="H79" i="19"/>
  <c r="H87" i="19"/>
  <c r="H56" i="19"/>
  <c r="H64" i="19"/>
  <c r="H76" i="19"/>
  <c r="H80" i="19"/>
  <c r="F63" i="19"/>
  <c r="F67" i="19"/>
  <c r="F71" i="19"/>
  <c r="F75" i="19"/>
  <c r="F79" i="19"/>
  <c r="F87" i="19"/>
  <c r="F55" i="19"/>
  <c r="F62" i="19"/>
  <c r="F70" i="19"/>
  <c r="F78" i="19"/>
  <c r="F86" i="19"/>
  <c r="F56" i="19"/>
  <c r="F60" i="19"/>
  <c r="F64" i="19"/>
  <c r="F68" i="19"/>
  <c r="F72" i="19"/>
  <c r="F76" i="19"/>
  <c r="F80" i="19"/>
  <c r="F84" i="19"/>
  <c r="F57" i="19"/>
  <c r="F61" i="19"/>
  <c r="F65" i="19"/>
  <c r="F69" i="19"/>
  <c r="F73" i="19"/>
  <c r="F77" i="19"/>
  <c r="F81" i="19"/>
  <c r="F58" i="19"/>
  <c r="F82" i="19"/>
  <c r="G58" i="19"/>
  <c r="G62" i="19"/>
  <c r="H15" i="31" s="1"/>
  <c r="G70" i="19"/>
  <c r="G74" i="19"/>
  <c r="G78" i="19"/>
  <c r="F15" i="31" s="1"/>
  <c r="G82" i="19"/>
  <c r="G86" i="19"/>
  <c r="G57" i="19"/>
  <c r="G65" i="19"/>
  <c r="G77" i="19"/>
  <c r="G81" i="19"/>
  <c r="G55" i="19"/>
  <c r="G63" i="19"/>
  <c r="G67" i="19"/>
  <c r="G71" i="19"/>
  <c r="G75" i="19"/>
  <c r="G79" i="19"/>
  <c r="G87" i="19"/>
  <c r="G56" i="19"/>
  <c r="G60" i="19"/>
  <c r="G64" i="19"/>
  <c r="G68" i="19"/>
  <c r="G72" i="19"/>
  <c r="G76" i="19"/>
  <c r="G80" i="19"/>
  <c r="G84" i="19"/>
  <c r="G61" i="19"/>
  <c r="G69" i="19"/>
  <c r="G73" i="19"/>
  <c r="A61" i="26"/>
  <c r="I54" i="19"/>
  <c r="M16" i="16"/>
  <c r="D7" i="31" s="1"/>
  <c r="D9" i="31" s="1"/>
  <c r="F16" i="31"/>
  <c r="I56" i="19" l="1"/>
  <c r="I60" i="19"/>
  <c r="I64" i="19"/>
  <c r="I68" i="19"/>
  <c r="I72" i="19"/>
  <c r="I76" i="19"/>
  <c r="I80" i="19"/>
  <c r="I84" i="19"/>
  <c r="I86" i="19"/>
  <c r="I63" i="19"/>
  <c r="I75" i="19"/>
  <c r="I79" i="19"/>
  <c r="I57" i="19"/>
  <c r="I61" i="19"/>
  <c r="I65" i="19"/>
  <c r="I69" i="19"/>
  <c r="I73" i="19"/>
  <c r="I77" i="19"/>
  <c r="I81" i="19"/>
  <c r="I85" i="19"/>
  <c r="I55" i="19"/>
  <c r="I58" i="19"/>
  <c r="I62" i="19"/>
  <c r="H17" i="31" s="1"/>
  <c r="I70" i="19"/>
  <c r="I74" i="19"/>
  <c r="I78" i="19"/>
  <c r="F17" i="31" s="1"/>
  <c r="I82" i="19"/>
  <c r="I67" i="19"/>
  <c r="I71" i="19"/>
  <c r="I83" i="19"/>
  <c r="I87" i="19"/>
  <c r="F14" i="31"/>
  <c r="A62" i="26"/>
  <c r="H14" i="31"/>
  <c r="Y78" i="19" l="1"/>
  <c r="Y62" i="19"/>
  <c r="A63" i="26"/>
  <c r="W62" i="19"/>
  <c r="W78" i="19"/>
  <c r="H19" i="31"/>
  <c r="F19" i="31"/>
  <c r="A64" i="26" l="1"/>
  <c r="X62" i="19"/>
  <c r="Z62" i="19"/>
  <c r="X78" i="19"/>
  <c r="Z78" i="19"/>
  <c r="A65" i="26" l="1"/>
  <c r="A66" i="26" l="1"/>
  <c r="A67" i="26" l="1"/>
  <c r="A68" i="26" l="1"/>
  <c r="A69" i="26" l="1"/>
  <c r="A74" i="26" l="1"/>
  <c r="A75" i="26" l="1"/>
  <c r="A76" i="26" l="1"/>
  <c r="A77" i="26" l="1"/>
  <c r="A78" i="26" l="1"/>
  <c r="A79" i="26" l="1"/>
  <c r="A80" i="26" l="1"/>
  <c r="A81" i="26" l="1"/>
  <c r="A82" i="26" l="1"/>
  <c r="A83" i="26" l="1"/>
  <c r="A84" i="26" l="1"/>
  <c r="A85" i="26" l="1"/>
  <c r="A86" i="26" l="1"/>
  <c r="A87" i="26" l="1"/>
  <c r="A88" i="26" l="1"/>
  <c r="A89" i="26" l="1"/>
  <c r="A90" i="26" l="1"/>
  <c r="A91" i="26" l="1"/>
  <c r="A92" i="26" l="1"/>
  <c r="A93" i="26" l="1"/>
  <c r="A94" i="26" l="1"/>
  <c r="A95" i="26" l="1"/>
  <c r="A96" i="26" l="1"/>
  <c r="A97" i="26" l="1"/>
  <c r="A102" i="26" l="1"/>
  <c r="A103" i="26" l="1"/>
  <c r="A104" i="26" l="1"/>
  <c r="A105" i="26" l="1"/>
  <c r="A106" i="26" l="1"/>
  <c r="A107" i="26" l="1"/>
  <c r="A108" i="26" l="1"/>
  <c r="A109" i="26" l="1"/>
  <c r="A110" i="26" l="1"/>
  <c r="A111" i="26" l="1"/>
  <c r="A112" i="26" l="1"/>
  <c r="A113" i="26" l="1"/>
  <c r="A114" i="26" l="1"/>
  <c r="A115" i="26" l="1"/>
  <c r="A116" i="26" l="1"/>
  <c r="A117" i="26" l="1"/>
  <c r="A118" i="26" l="1"/>
  <c r="A119" i="26" l="1"/>
  <c r="A120" i="26" l="1"/>
  <c r="A121" i="26" l="1"/>
  <c r="A122" i="26" l="1"/>
  <c r="A123" i="26" l="1"/>
  <c r="A124" i="26" l="1"/>
  <c r="A125" i="26" l="1"/>
  <c r="A130" i="26" l="1"/>
  <c r="A131" i="26" l="1"/>
  <c r="A132" i="26" l="1"/>
  <c r="A133" i="26" l="1"/>
  <c r="A134" i="26" l="1"/>
  <c r="A135" i="26" l="1"/>
  <c r="A136" i="26" l="1"/>
  <c r="A137" i="26" l="1"/>
  <c r="A138" i="26" l="1"/>
  <c r="A139" i="26" l="1"/>
  <c r="A140" i="26" l="1"/>
  <c r="A141" i="26" l="1"/>
  <c r="A142" i="26" l="1"/>
  <c r="A143" i="26" l="1"/>
  <c r="A144" i="26" l="1"/>
  <c r="A145" i="26" l="1"/>
  <c r="A146" i="26" l="1"/>
  <c r="A147" i="26" l="1"/>
  <c r="A148" i="26" l="1"/>
  <c r="A149" i="26" l="1"/>
  <c r="A150" i="26" l="1"/>
  <c r="A151" i="26" l="1"/>
  <c r="A152" i="26" l="1"/>
  <c r="A153" i="26" l="1"/>
</calcChain>
</file>

<file path=xl/sharedStrings.xml><?xml version="1.0" encoding="utf-8"?>
<sst xmlns="http://schemas.openxmlformats.org/spreadsheetml/2006/main" count="13836" uniqueCount="7898">
  <si>
    <t>T (°C) superior</t>
  </si>
  <si>
    <t xml:space="preserve">T (°C) inferior </t>
  </si>
  <si>
    <t>Parámetro</t>
  </si>
  <si>
    <t>PM-10</t>
  </si>
  <si>
    <t>FINAL:</t>
  </si>
  <si>
    <t>PERIODO :</t>
  </si>
  <si>
    <t>horas</t>
  </si>
  <si>
    <t>min</t>
  </si>
  <si>
    <t>MARCA:</t>
  </si>
  <si>
    <t>MODELO:</t>
  </si>
  <si>
    <t>SERIE:</t>
  </si>
  <si>
    <t>Temperatura (°C):</t>
  </si>
  <si>
    <t>Datos horarios registrados:</t>
  </si>
  <si>
    <t>OBSERVACIONES:</t>
  </si>
  <si>
    <t>THERMO SCIENTIFIC</t>
  </si>
  <si>
    <t>DATOS DE LOS EQUIPOS</t>
  </si>
  <si>
    <t>Venturi PM-10</t>
  </si>
  <si>
    <t>Barómetro</t>
  </si>
  <si>
    <t>CÁLCULOS</t>
  </si>
  <si>
    <r>
      <t>T</t>
    </r>
    <r>
      <rPr>
        <b/>
        <vertAlign val="subscript"/>
        <sz val="8"/>
        <rFont val="Arial"/>
        <family val="2"/>
      </rPr>
      <t xml:space="preserve">a </t>
    </r>
    <r>
      <rPr>
        <b/>
        <sz val="8"/>
        <rFont val="Arial"/>
        <family val="2"/>
      </rPr>
      <t>(°C)</t>
    </r>
  </si>
  <si>
    <r>
      <t>P</t>
    </r>
    <r>
      <rPr>
        <b/>
        <vertAlign val="subscript"/>
        <sz val="8"/>
        <rFont val="Arial"/>
        <family val="2"/>
      </rPr>
      <t>o</t>
    </r>
    <r>
      <rPr>
        <b/>
        <sz val="8"/>
        <rFont val="Arial"/>
        <family val="2"/>
      </rPr>
      <t>/P</t>
    </r>
    <r>
      <rPr>
        <b/>
        <vertAlign val="subscript"/>
        <sz val="8"/>
        <rFont val="Arial"/>
        <family val="2"/>
      </rPr>
      <t>a</t>
    </r>
  </si>
  <si>
    <t>Presión inicial:</t>
  </si>
  <si>
    <t>Presión final:</t>
  </si>
  <si>
    <r>
      <t>Δh 
(pulg H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O)</t>
    </r>
  </si>
  <si>
    <t xml:space="preserve">N° </t>
  </si>
  <si>
    <t>Fecha Inicio:</t>
  </si>
  <si>
    <t>Fecha Final:</t>
  </si>
  <si>
    <t>Fecha Inicio</t>
  </si>
  <si>
    <t>Fecha Final</t>
  </si>
  <si>
    <t>Periodo (minutos)</t>
  </si>
  <si>
    <r>
      <t>Concentración de partículas (µg/m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</si>
  <si>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N° Filtro</t>
  </si>
  <si>
    <t>DESCRIPCIÓN:</t>
  </si>
  <si>
    <t>EQUIPO:</t>
  </si>
  <si>
    <r>
      <t>Flujo prom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</si>
  <si>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t>De acuerdo a Compendium EPA Method IO-2.1 SAMPLING OF AMBIENT AIR FOR TOTAL SUSPENDED PARTICULATE MATTER (SPM) AND PM10 USING HIGH VOLUME (HV) SAMPLER</t>
  </si>
  <si>
    <t>Dónde:</t>
  </si>
  <si>
    <t>Tstd:</t>
  </si>
  <si>
    <t>Velocidad del flujo del volumen real</t>
  </si>
  <si>
    <t>Qstd (m³/min std):</t>
  </si>
  <si>
    <t>Velocidad del flujo del volumen estándar</t>
  </si>
  <si>
    <t>Presión barométrica estándar según EPA (760 mm Hg)</t>
  </si>
  <si>
    <t>Pstd (mm Hg):</t>
  </si>
  <si>
    <t xml:space="preserve">Presión barométrica ambiental </t>
  </si>
  <si>
    <t>Pa (mm Hg):</t>
  </si>
  <si>
    <t>Ta (°K):</t>
  </si>
  <si>
    <t xml:space="preserve">Temperatura ambiental </t>
  </si>
  <si>
    <t>Temperatura estándar según EPA (298 °K)</t>
  </si>
  <si>
    <r>
      <t>Qa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/min):</t>
    </r>
  </si>
  <si>
    <t>1.- Calcular el flujo promedio del periodo de muestreo corregido a las condiciones estándar</t>
  </si>
  <si>
    <t>2.- Calcular el volumen total de aire muestreado</t>
  </si>
  <si>
    <r>
      <t>Vstd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std):</t>
    </r>
  </si>
  <si>
    <t>Volumen total de aire muestreado en condiciones estándar</t>
  </si>
  <si>
    <t>t (min):</t>
  </si>
  <si>
    <t>Tiempo de muestreo</t>
  </si>
  <si>
    <t>3.- Calcular la concentración de material particulado</t>
  </si>
  <si>
    <t>Concentración de PM-10</t>
  </si>
  <si>
    <t>PM10 (µg/m3 std):</t>
  </si>
  <si>
    <t>Wf, Wi (g):</t>
  </si>
  <si>
    <t>Pesos final e inicial de partículas de PM-10 colectadas en el filtro</t>
  </si>
  <si>
    <t>10E6:</t>
  </si>
  <si>
    <t>Conversión de g a µg</t>
  </si>
  <si>
    <t>pulg H2O</t>
  </si>
  <si>
    <r>
      <t>P</t>
    </r>
    <r>
      <rPr>
        <b/>
        <vertAlign val="subscript"/>
        <sz val="8"/>
        <rFont val="Arial"/>
        <family val="2"/>
      </rPr>
      <t xml:space="preserve">f 
</t>
    </r>
    <r>
      <rPr>
        <b/>
        <sz val="8"/>
        <rFont val="Arial"/>
        <family val="2"/>
      </rPr>
      <t>(mm Hg)</t>
    </r>
  </si>
  <si>
    <r>
      <t>P</t>
    </r>
    <r>
      <rPr>
        <b/>
        <vertAlign val="subscript"/>
        <sz val="8"/>
        <rFont val="Arial"/>
        <family val="2"/>
      </rPr>
      <t xml:space="preserve">a 
</t>
    </r>
    <r>
      <rPr>
        <b/>
        <sz val="8"/>
        <rFont val="Arial"/>
        <family val="2"/>
      </rPr>
      <t>(mm Hg)</t>
    </r>
  </si>
  <si>
    <t>Presión (mm Hg):</t>
  </si>
  <si>
    <t>INICIO:</t>
  </si>
  <si>
    <t>HI VOL</t>
  </si>
  <si>
    <t>Hg</t>
  </si>
  <si>
    <t>Mercurio</t>
  </si>
  <si>
    <t>Zn</t>
  </si>
  <si>
    <t>Zinc</t>
  </si>
  <si>
    <t>V</t>
  </si>
  <si>
    <t>Vanadio</t>
  </si>
  <si>
    <t>Tl</t>
  </si>
  <si>
    <t>Talio</t>
  </si>
  <si>
    <t>Se</t>
  </si>
  <si>
    <t>Selenio</t>
  </si>
  <si>
    <t>Sb</t>
  </si>
  <si>
    <t>Antimonio</t>
  </si>
  <si>
    <t>Pb</t>
  </si>
  <si>
    <t>Plomo</t>
  </si>
  <si>
    <t>Ni</t>
  </si>
  <si>
    <t>Mo</t>
  </si>
  <si>
    <t>Molibdeno</t>
  </si>
  <si>
    <t>Mn</t>
  </si>
  <si>
    <t>Manganeso</t>
  </si>
  <si>
    <t>Cu</t>
  </si>
  <si>
    <t>Cobre</t>
  </si>
  <si>
    <t>Cr</t>
  </si>
  <si>
    <t>Cromo</t>
  </si>
  <si>
    <t>Co</t>
  </si>
  <si>
    <t>Cobalto</t>
  </si>
  <si>
    <t>Cd</t>
  </si>
  <si>
    <t>Cadmio</t>
  </si>
  <si>
    <t>Be</t>
  </si>
  <si>
    <t>Berilio</t>
  </si>
  <si>
    <t>Ba</t>
  </si>
  <si>
    <t>Bario</t>
  </si>
  <si>
    <t>As</t>
  </si>
  <si>
    <t>Al</t>
  </si>
  <si>
    <t>Aluminio</t>
  </si>
  <si>
    <t>Ag</t>
  </si>
  <si>
    <t>Plata</t>
  </si>
  <si>
    <t>Unidad</t>
  </si>
  <si>
    <t>RESULTADOS DE LABORATORIO</t>
  </si>
  <si>
    <t>Bismuto</t>
  </si>
  <si>
    <t>Boro</t>
  </si>
  <si>
    <t>Calcio</t>
  </si>
  <si>
    <t>Estaño</t>
  </si>
  <si>
    <t>Estroncio</t>
  </si>
  <si>
    <t>Hierro</t>
  </si>
  <si>
    <t>Litio</t>
  </si>
  <si>
    <t>Magnesio</t>
  </si>
  <si>
    <t>Potasio</t>
  </si>
  <si>
    <t>Silicio</t>
  </si>
  <si>
    <t>Sodio</t>
  </si>
  <si>
    <t>Titanio</t>
  </si>
  <si>
    <t>Bi</t>
  </si>
  <si>
    <t>B</t>
  </si>
  <si>
    <t>P</t>
  </si>
  <si>
    <t>Ca</t>
  </si>
  <si>
    <t>Sn</t>
  </si>
  <si>
    <t>Sr</t>
  </si>
  <si>
    <t>Fe</t>
  </si>
  <si>
    <t>Li</t>
  </si>
  <si>
    <t>Mg</t>
  </si>
  <si>
    <t>K</t>
  </si>
  <si>
    <t>Si</t>
  </si>
  <si>
    <t>Na</t>
  </si>
  <si>
    <t>Ti</t>
  </si>
  <si>
    <t>-</t>
  </si>
  <si>
    <t>µg/mtra</t>
  </si>
  <si>
    <t>N.D.:</t>
  </si>
  <si>
    <t>No detectable</t>
  </si>
  <si>
    <r>
      <t>µg/m</t>
    </r>
    <r>
      <rPr>
        <vertAlign val="superscript"/>
        <sz val="9"/>
        <color theme="1"/>
        <rFont val="Arial"/>
        <family val="2"/>
      </rPr>
      <t>3</t>
    </r>
  </si>
  <si>
    <t>MEDICIONES PROMEDIO (DATOS DÍARIOS)</t>
  </si>
  <si>
    <t>DÍA 1</t>
  </si>
  <si>
    <t>DÍA 2</t>
  </si>
  <si>
    <t>DÍA 3</t>
  </si>
  <si>
    <t>DÍA 4</t>
  </si>
  <si>
    <t>DÍA 5</t>
  </si>
  <si>
    <t>DÍA 6</t>
  </si>
  <si>
    <t>DÍA 7</t>
  </si>
  <si>
    <t>DÍA 8</t>
  </si>
  <si>
    <t>Debajo del límite de detección</t>
  </si>
  <si>
    <t>PUNTO DE MONITOREO:</t>
  </si>
  <si>
    <t>Arsénico</t>
  </si>
  <si>
    <t>Fósforo</t>
  </si>
  <si>
    <r>
      <t>PM</t>
    </r>
    <r>
      <rPr>
        <vertAlign val="subscript"/>
        <sz val="8"/>
        <rFont val="Arial"/>
        <family val="2"/>
      </rPr>
      <t>2,5</t>
    </r>
  </si>
  <si>
    <t>Níquel</t>
  </si>
  <si>
    <t>Fecha</t>
  </si>
  <si>
    <t>Hora</t>
  </si>
  <si>
    <t>Humedad relativa (%)</t>
  </si>
  <si>
    <t>Velocidad de Viento (m/s)</t>
  </si>
  <si>
    <t>DÍA 9</t>
  </si>
  <si>
    <t>DÍA 10</t>
  </si>
  <si>
    <t>DÍA 11</t>
  </si>
  <si>
    <t>DÍA 12</t>
  </si>
  <si>
    <t>DÍA 13</t>
  </si>
  <si>
    <t>DÍA 14</t>
  </si>
  <si>
    <t>DÍA 15</t>
  </si>
  <si>
    <r>
      <t>PM</t>
    </r>
    <r>
      <rPr>
        <vertAlign val="subscript"/>
        <sz val="8"/>
        <rFont val="Arial"/>
        <family val="2"/>
      </rPr>
      <t>10</t>
    </r>
  </si>
  <si>
    <t>DIA 1</t>
  </si>
  <si>
    <t>DIA 2</t>
  </si>
  <si>
    <t>Promedio DIA 2</t>
  </si>
  <si>
    <t>Promedio DIA 3</t>
  </si>
  <si>
    <t>DIA 3</t>
  </si>
  <si>
    <t>DIA 4</t>
  </si>
  <si>
    <t>Promedio DIA 4</t>
  </si>
  <si>
    <t>DIA 5</t>
  </si>
  <si>
    <t>Promedio DIA 5</t>
  </si>
  <si>
    <t>Promedio DIA 1</t>
  </si>
  <si>
    <t>"-" : No aplica.</t>
  </si>
  <si>
    <t xml:space="preserve">
</t>
  </si>
  <si>
    <t>CANTIDAD DE DÍAS</t>
  </si>
  <si>
    <t>DÍAS DE MONITOREO:</t>
  </si>
  <si>
    <t>PRESIÓN ATMOSFÉRICA</t>
  </si>
  <si>
    <t>Tiempo o periodo de muestreo en minutos (t)</t>
  </si>
  <si>
    <t>Flujo de muestreo, en m3/min (Qa)</t>
  </si>
  <si>
    <t>Tabla A.2.2. Promedios diarios de temperatura y presión para el cálculo de concentración</t>
  </si>
  <si>
    <t>Presión atmosférica
(mmHg)</t>
  </si>
  <si>
    <t>Temperatura ambiental
(°C)</t>
  </si>
  <si>
    <r>
      <t>ΔPeso (</t>
    </r>
    <r>
      <rPr>
        <b/>
        <sz val="8"/>
        <rFont val="Calibri"/>
        <family val="2"/>
      </rPr>
      <t>µ</t>
    </r>
    <r>
      <rPr>
        <b/>
        <sz val="8"/>
        <rFont val="Arial"/>
        <family val="2"/>
      </rPr>
      <t>g) **</t>
    </r>
  </si>
  <si>
    <r>
      <t>Volumen de 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)*</t>
    </r>
  </si>
  <si>
    <t>Flujo de muestreo, en L/min (Q)*</t>
  </si>
  <si>
    <r>
      <t>Volumen de muestreo en m</t>
    </r>
    <r>
      <rPr>
        <b/>
        <vertAlign val="superscript"/>
        <sz val="8"/>
        <rFont val="Arial"/>
        <family val="2"/>
      </rPr>
      <t xml:space="preserve">3 </t>
    </r>
    <r>
      <rPr>
        <b/>
        <sz val="8"/>
        <rFont val="Arial"/>
        <family val="2"/>
      </rPr>
      <t>(Va)*</t>
    </r>
  </si>
  <si>
    <r>
      <t>Volumen de muestreo, en m</t>
    </r>
    <r>
      <rPr>
        <b/>
        <vertAlign val="superscript"/>
        <sz val="9"/>
        <color theme="1"/>
        <rFont val="Arial"/>
        <family val="2"/>
      </rPr>
      <t xml:space="preserve">3 </t>
    </r>
    <r>
      <rPr>
        <b/>
        <sz val="9"/>
        <color theme="1"/>
        <rFont val="Arial"/>
        <family val="2"/>
      </rPr>
      <t>(Va)</t>
    </r>
  </si>
  <si>
    <t>TÍTULO DEL ESTUDIO:</t>
  </si>
  <si>
    <t>CÓDIGO DE ACCIÓN:</t>
  </si>
  <si>
    <r>
      <t>Metal medido en PM</t>
    </r>
    <r>
      <rPr>
        <b/>
        <vertAlign val="subscript"/>
        <sz val="9"/>
        <color theme="1"/>
        <rFont val="Arial"/>
        <family val="2"/>
      </rPr>
      <t>10</t>
    </r>
  </si>
  <si>
    <t>ESTACIÓN METEOROLÓGICA</t>
  </si>
  <si>
    <t>DAVIS</t>
  </si>
  <si>
    <t>VANTAGE PRO 2</t>
  </si>
  <si>
    <t>Uranio</t>
  </si>
  <si>
    <t>U</t>
  </si>
  <si>
    <t>CONCENTRACIÓN DE METALES</t>
  </si>
  <si>
    <t>Temperatura ambiental (°C)</t>
  </si>
  <si>
    <t>Po/Pa</t>
  </si>
  <si>
    <r>
      <t>Flujo de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</si>
  <si>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r>
      <t>Volumen muestreado real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</si>
  <si>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Presión ambiental
(mm Hg)</t>
  </si>
  <si>
    <r>
      <t>Metales en
PM</t>
    </r>
    <r>
      <rPr>
        <vertAlign val="subscript"/>
        <sz val="8"/>
        <rFont val="Arial"/>
        <family val="2"/>
      </rPr>
      <t>10</t>
    </r>
  </si>
  <si>
    <t>CA-VMP-6</t>
  </si>
  <si>
    <t>BB180411015</t>
  </si>
  <si>
    <t>P9328X</t>
  </si>
  <si>
    <r>
      <t>(*) El flujo y volumen de muestreo para material particulado PM</t>
    </r>
    <r>
      <rPr>
        <vertAlign val="subscript"/>
        <sz val="8"/>
        <rFont val="Arial"/>
        <family val="2"/>
      </rPr>
      <t>2,5</t>
    </r>
    <r>
      <rPr>
        <sz val="8"/>
        <rFont val="Arial"/>
        <family val="2"/>
      </rPr>
      <t xml:space="preserve"> son registrados por el equipo muestreador de bajo volumen.
"-" : No aplica.</t>
    </r>
  </si>
  <si>
    <t>Mínimo</t>
  </si>
  <si>
    <t>Máximo</t>
  </si>
  <si>
    <t>Promedio</t>
  </si>
  <si>
    <t>Desv Est</t>
  </si>
  <si>
    <t>n</t>
  </si>
  <si>
    <t>SE</t>
  </si>
  <si>
    <t>&lt; 0,010</t>
  </si>
  <si>
    <t>&lt; 2,082</t>
  </si>
  <si>
    <t>Promedio:</t>
  </si>
  <si>
    <t>Tabla A.2.1 Promedio de datos meteorológicos</t>
  </si>
  <si>
    <t>DATOS DEL EQUIPO</t>
  </si>
  <si>
    <t>Fecha y hora</t>
  </si>
  <si>
    <t>Tabla A.2.3. Flujo de muestreo promedio para muestreadores de alto volumen</t>
  </si>
  <si>
    <r>
      <t>Tabla A.2.4. Concentración de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y el volumen muestreado de metales - alto volumen</t>
    </r>
  </si>
  <si>
    <r>
      <t>Tabla A.2.5. Concentraciones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temperatura ambiente</t>
    </r>
  </si>
  <si>
    <r>
      <t>Tabla A.2.7. Volumen muestreado para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</si>
  <si>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Tabla A.2.6. Concentración de PM</t>
    </r>
    <r>
      <rPr>
        <b/>
        <vertAlign val="subscript"/>
        <sz val="12"/>
        <color theme="0"/>
        <rFont val="Arial"/>
        <family val="2"/>
      </rPr>
      <t>2,5</t>
    </r>
    <r>
      <rPr>
        <b/>
        <sz val="12"/>
        <color theme="0"/>
        <rFont val="Arial"/>
        <family val="2"/>
      </rPr>
      <t xml:space="preserve"> - bajo volumen</t>
    </r>
  </si>
  <si>
    <r>
      <t>Tabla A.2.8. Concentraciones de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</si>
  <si>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(1) El cálculo de volumen muestrado para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10°C (283,15 °K) y presión estándar (760 mmHg ó 1013,25 mBar), establecidas en la Norma referencial ONTARIO’S AMBIENT AIR QUALITY CRITERIA.
"-" : No aplica.</t>
    </r>
  </si>
  <si>
    <r>
      <t>(1) La concentración de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T= 10°C (283.15 °K) y presión estándar (760 mmHg ó 1013,25 mBar). 
N.D. : No detectable.</t>
    </r>
  </si>
  <si>
    <t>T</t>
  </si>
  <si>
    <t>HR</t>
  </si>
  <si>
    <t>WS</t>
  </si>
  <si>
    <r>
      <rPr>
        <b/>
        <sz val="10"/>
        <color theme="1"/>
        <rFont val="Lucida Sans"/>
        <family val="2"/>
      </rPr>
      <t>∆</t>
    </r>
    <r>
      <rPr>
        <b/>
        <sz val="10"/>
        <color theme="1"/>
        <rFont val="Arial"/>
        <family val="2"/>
      </rPr>
      <t xml:space="preserve"> Flujo:</t>
    </r>
  </si>
  <si>
    <r>
      <t>ECA</t>
    </r>
    <r>
      <rPr>
        <b/>
        <vertAlign val="subscript"/>
        <sz val="9"/>
        <color theme="1"/>
        <rFont val="Arial"/>
        <family val="2"/>
      </rPr>
      <t xml:space="preserve"> Mensual</t>
    </r>
    <r>
      <rPr>
        <b/>
        <sz val="9"/>
        <color theme="1"/>
        <rFont val="Arial"/>
        <family val="2"/>
      </rPr>
      <t>:</t>
    </r>
  </si>
  <si>
    <t>Estado:</t>
  </si>
  <si>
    <t>Cantidad:</t>
  </si>
  <si>
    <r>
      <t>(*) En el caso del material particulado y las sustancias que deben analizarse en la fase de partículas (metales, iones, carbonáceas</t>
    </r>
    <r>
      <rPr>
        <sz val="8"/>
        <color theme="1"/>
        <rFont val="Arial"/>
        <family val="2"/>
      </rPr>
      <t>, otros</t>
    </r>
    <r>
      <rPr>
        <sz val="8"/>
        <rFont val="Arial"/>
        <family val="2"/>
      </rPr>
      <t xml:space="preserve">), el </t>
    </r>
    <r>
      <rPr>
        <b/>
        <sz val="8"/>
        <rFont val="Arial"/>
        <family val="2"/>
      </rPr>
      <t>volumen de muestreo</t>
    </r>
    <r>
      <rPr>
        <sz val="8"/>
        <rFont val="Arial"/>
        <family val="2"/>
      </rPr>
      <t xml:space="preserve"> se debe expresar en las condiciones ambientales (volumen actual) en términos de temperatura ambiental y presión atmosférica promedio, medidas durante el período de muestreo. (Sección L.1.3 Cálculo de concentraciones señalada en el Protocolo de Monitoreo de la Calidad del aire del MINAM - D.S. N° 010-2019-MINAM).
(**) Fuente: Informe de Ensayo N.° 13036/2020, 13042/2020 y 14275/2020 del laboratorio ALS LS Perú S.A.C.
"-" : No aplica.</t>
    </r>
  </si>
  <si>
    <r>
      <t>Volumen muestreado a 10°C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</si>
  <si>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ESTACIÓN DE MONITOREO:</t>
  </si>
  <si>
    <t>Maximo:</t>
  </si>
  <si>
    <r>
      <t>Flujo de muestreo, en 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 (Qa)</t>
    </r>
  </si>
  <si>
    <r>
      <t>PM</t>
    </r>
    <r>
      <rPr>
        <b/>
        <vertAlign val="subscript"/>
        <sz val="9"/>
        <rFont val="Arial"/>
        <family val="2"/>
      </rPr>
      <t>10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</si>
  <si>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</si>
  <si>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</si>
  <si>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t>a 10°C</t>
  </si>
  <si>
    <r>
      <t>PM</t>
    </r>
    <r>
      <rPr>
        <b/>
        <vertAlign val="subscript"/>
        <sz val="9"/>
        <rFont val="Arial"/>
        <family val="2"/>
      </rPr>
      <t>2,5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</si>
  <si>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</si>
  <si>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</si>
  <si>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t>a T de muestreo</t>
  </si>
  <si>
    <t>Promedios:</t>
  </si>
  <si>
    <r>
      <t>AAQC</t>
    </r>
    <r>
      <rPr>
        <b/>
        <vertAlign val="subscript"/>
        <sz val="9"/>
        <color theme="1"/>
        <rFont val="Arial"/>
        <family val="2"/>
      </rPr>
      <t xml:space="preserve"> 24 horas</t>
    </r>
    <r>
      <rPr>
        <b/>
        <sz val="9"/>
        <color theme="1"/>
        <rFont val="Arial"/>
        <family val="2"/>
      </rPr>
      <t>:</t>
    </r>
  </si>
  <si>
    <t>---</t>
  </si>
  <si>
    <t>EVALUACIÓN DE SEGUIMIENTO DE LA CALIDAD DEL AIRE EN EL ÁMBITO DE LA ZONA INDUSTRIAL DE VENTANILLA - MI PERÚ, UBICADO EN LOS DISTRITOS DE VENTANILLA Y MI PERÚ, PROVINCIA CONSTITUCIONAL DEL CALLAO, DURANTE JULIO DE 2020</t>
  </si>
  <si>
    <t>0001-7-2020-411</t>
  </si>
  <si>
    <t>&lt; 0,021</t>
  </si>
  <si>
    <t>&lt; 0,008</t>
  </si>
  <si>
    <t>&lt; 0,0071</t>
  </si>
  <si>
    <t>Fuente: Informe de Ensayo N.° 35995/2020 del laboratorio ALS LS Perú S.A.C.</t>
  </si>
  <si>
    <r>
      <t xml:space="preserve">&lt;: </t>
    </r>
    <r>
      <rPr>
        <sz val="9"/>
        <color theme="1"/>
        <rFont val="Arial"/>
        <family val="2"/>
      </rPr>
      <t>Debajo del límite de detección</t>
    </r>
  </si>
  <si>
    <t>Thermo Scientific</t>
  </si>
  <si>
    <t>Hora\Día</t>
  </si>
  <si>
    <t>CA-SB-01</t>
  </si>
  <si>
    <t>Monitor automático de partículas</t>
  </si>
  <si>
    <t>TEOM 1405</t>
  </si>
  <si>
    <t>1405A208441003</t>
  </si>
  <si>
    <t>Promedio de PM₁₀ en 24 h</t>
  </si>
  <si>
    <t>ECA aire de PM₁₀</t>
  </si>
  <si>
    <t>100 µg/m³ en periodo de 24 horas</t>
  </si>
  <si>
    <t>Estación meteorológica</t>
  </si>
  <si>
    <t>FECHA Y HORA</t>
  </si>
  <si>
    <t>Precipitación
(mm)</t>
  </si>
  <si>
    <t>BE181010021</t>
  </si>
  <si>
    <t>Davis Instruments</t>
  </si>
  <si>
    <t>ID: Insuficiencia de datos, dato no calculado por no cumplir con la mínima suficiencia de datos (45 minutos o 18 horas)</t>
  </si>
  <si>
    <t>Humedad relativa
(%)</t>
  </si>
  <si>
    <t>Velocidad de Viento
(m/s)</t>
  </si>
  <si>
    <t>Dirección de Viento
(°)</t>
  </si>
  <si>
    <t>Vantage Pro 2</t>
  </si>
  <si>
    <t>Promedio DIA 6</t>
  </si>
  <si>
    <t>Promedio DIA 7</t>
  </si>
  <si>
    <t>Promedio DIA 8</t>
  </si>
  <si>
    <t>Promedio DIA 9</t>
  </si>
  <si>
    <t>Promedio DIA 10</t>
  </si>
  <si>
    <t>ND</t>
  </si>
  <si>
    <t>&lt; 1,45</t>
  </si>
  <si>
    <t>&lt; 0,121</t>
  </si>
  <si>
    <t>&lt; 191,7</t>
  </si>
  <si>
    <t>&lt; 0,421</t>
  </si>
  <si>
    <t>&lt; 0,067</t>
  </si>
  <si>
    <t>&lt; 0,09</t>
  </si>
  <si>
    <t>&lt; 0,197</t>
  </si>
  <si>
    <t>&lt; 35,9</t>
  </si>
  <si>
    <t>&lt; 0,0541</t>
  </si>
  <si>
    <t>&lt; 0,071</t>
  </si>
  <si>
    <t>Volumen de muestreo, en m³ a 10°C</t>
  </si>
  <si>
    <t>Pb en PM₁₀</t>
  </si>
  <si>
    <t>AAQC Pb</t>
  </si>
  <si>
    <t>DÍA 4 - AGO.</t>
  </si>
  <si>
    <t>DÍA 5 - AGO.</t>
  </si>
  <si>
    <t>DÍA 6 - AGO.</t>
  </si>
  <si>
    <t>DÍA 7 - AGO.</t>
  </si>
  <si>
    <t>DÍA 8 - AGO.</t>
  </si>
  <si>
    <t>DÍA 9 - AGO.</t>
  </si>
  <si>
    <t>DÍA 10 - AGO.</t>
  </si>
  <si>
    <t>Plata (Ag)</t>
  </si>
  <si>
    <t>Aluminio (Al)</t>
  </si>
  <si>
    <t>Arsenico (As)</t>
  </si>
  <si>
    <t>Boro (B)</t>
  </si>
  <si>
    <t>Bario (Ba)</t>
  </si>
  <si>
    <t>Berilio (Be)</t>
  </si>
  <si>
    <t>Bismuto (Bi)</t>
  </si>
  <si>
    <t>Calcio (Ca)</t>
  </si>
  <si>
    <t>Cadmio (Cd)</t>
  </si>
  <si>
    <t>Cobalto (Co)</t>
  </si>
  <si>
    <t>Cromo (Cr)</t>
  </si>
  <si>
    <t>Cobre (Cu)</t>
  </si>
  <si>
    <t>Hierro (Fe)</t>
  </si>
  <si>
    <t>Mercurio (Hg)</t>
  </si>
  <si>
    <t>Potasio (K)</t>
  </si>
  <si>
    <t>Litio (Li)</t>
  </si>
  <si>
    <t>Magnesio (Mg)</t>
  </si>
  <si>
    <t>Manganeso (Mn)</t>
  </si>
  <si>
    <t>Molibdeno (Mo)</t>
  </si>
  <si>
    <t>Sodio (Na)</t>
  </si>
  <si>
    <t>Níquel (Ni)</t>
  </si>
  <si>
    <t>Fósforo (P)</t>
  </si>
  <si>
    <t>Plomo (Pb)</t>
  </si>
  <si>
    <t>Antimonio (Sb)</t>
  </si>
  <si>
    <t>Selenio (Se)</t>
  </si>
  <si>
    <t>Silicio (Si)</t>
  </si>
  <si>
    <t>Estaño (Sn)</t>
  </si>
  <si>
    <t>Estroncio (Sr)</t>
  </si>
  <si>
    <t>Titanio (Ti)</t>
  </si>
  <si>
    <t>Talio (Tl)</t>
  </si>
  <si>
    <t>Uranio (U)</t>
  </si>
  <si>
    <t>Vanadio (V)</t>
  </si>
  <si>
    <t>Zinc (Zn)</t>
  </si>
  <si>
    <t>CONCENTRACIÓN DE PLOMO MENSUAL (µg/m³)</t>
  </si>
  <si>
    <t>Promedio mensual (µg/m³)</t>
  </si>
  <si>
    <t>FECHA</t>
  </si>
  <si>
    <r>
      <t>Volumen de muestreo (m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)</t>
    </r>
  </si>
  <si>
    <t>&lt;: Debajo del límite de detección</t>
  </si>
  <si>
    <r>
      <t>Tabla 3.9. Concentraciones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temperatura 10°C</t>
    </r>
  </si>
  <si>
    <t>&lt;L.C.:</t>
  </si>
  <si>
    <t>Menor al limite de cuantificación</t>
  </si>
  <si>
    <r>
      <t>(1) La concentración de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T= 10°C (283.15 °K) y presión estándar (760 mmHg ó 1013,25 mBar). 
&lt;L.C. : Menor al limite de cuantificacion</t>
    </r>
  </si>
  <si>
    <t>0017-9-2020-412</t>
  </si>
  <si>
    <t>DIA 1 - OCTUBRE 2020</t>
  </si>
  <si>
    <t>DIA 2 - OCTUBRE 2020</t>
  </si>
  <si>
    <t>DIA 3 - OCTUBRE 2020</t>
  </si>
  <si>
    <t>DIA 4 - OCTUBRE 2020</t>
  </si>
  <si>
    <t>DIA 5 - OCTUBRE 2020</t>
  </si>
  <si>
    <t>Evaluación de seguimiento de la calidad del aire en el área de influencia de la unidad minera Cerro de Pasco ubicada en el centro poblado Paragsha, distrito Simón Bolívar, provincia y departamento Pasco, en octubre de 2020</t>
  </si>
  <si>
    <t>EE</t>
  </si>
  <si>
    <t>EE: Dato que no cumple criterio de validacion por evaluacion de especialista</t>
  </si>
  <si>
    <t>Presión atmosférica
(mmHg) *</t>
  </si>
  <si>
    <t>* Datos de presion atmosferica registrados en el equipo TEOM</t>
  </si>
  <si>
    <t>P9327X</t>
  </si>
  <si>
    <r>
      <t xml:space="preserve">(*) En el caso del material particulado y las sustancias que deben analizarse en la fase de partículas (metales, iones, carbonáceas, otros), el </t>
    </r>
    <r>
      <rPr>
        <b/>
        <sz val="8"/>
        <rFont val="Arial"/>
        <family val="2"/>
      </rPr>
      <t>volumen de muestreo</t>
    </r>
    <r>
      <rPr>
        <sz val="8"/>
        <rFont val="Arial"/>
        <family val="2"/>
      </rPr>
      <t xml:space="preserve"> se debe expresar en las condiciones ambientales (volumen actual) en términos de temperatura ambiental y presión atmosférica promedio, medidas durante el período de muestreo. (Sección L.1.3 Cálculo de concentraciones señalada en el Protocolo de Monitoreo de la Calidad del aire del MINAM - D.S. N° 010-2019-MINAM).
(**) Fuente: Informe de Ensayo N.° 50084/2020 del laboratorio ALS LS Perú S.A.C.
"-" : No aplica.</t>
    </r>
  </si>
  <si>
    <t>Octubre</t>
  </si>
  <si>
    <t>&lt;0,010</t>
  </si>
  <si>
    <t>&lt;1,45</t>
  </si>
  <si>
    <t>&lt;2,082</t>
  </si>
  <si>
    <t>&lt;0,067</t>
  </si>
  <si>
    <t>&lt;35,9</t>
  </si>
  <si>
    <t>&lt;0,09</t>
  </si>
  <si>
    <t>&lt;0,021</t>
  </si>
  <si>
    <t>&lt;0,197</t>
  </si>
  <si>
    <t>&lt;0,421</t>
  </si>
  <si>
    <t>&lt;191,7</t>
  </si>
  <si>
    <t>&lt;0,071</t>
  </si>
  <si>
    <t>Fuente: Informe de Ensayo N.° 50084/2020 del laboratorio ALS LS Perú S.A.C.</t>
  </si>
  <si>
    <t>Enero</t>
  </si>
  <si>
    <t>Febrero</t>
  </si>
  <si>
    <t>Agosto</t>
  </si>
  <si>
    <t>Marzo</t>
  </si>
  <si>
    <t>17 al 18</t>
  </si>
  <si>
    <t>18 al 19</t>
  </si>
  <si>
    <t>19 al 20</t>
  </si>
  <si>
    <t>20 al 21</t>
  </si>
  <si>
    <t>21 al 22</t>
  </si>
  <si>
    <t>13 al 14</t>
  </si>
  <si>
    <t>14 al 15</t>
  </si>
  <si>
    <t>24 al 25</t>
  </si>
  <si>
    <t>25 al 26</t>
  </si>
  <si>
    <t>11 al 12</t>
  </si>
  <si>
    <t>12 al 13</t>
  </si>
  <si>
    <t>6 al 7</t>
  </si>
  <si>
    <t>7 al 8</t>
  </si>
  <si>
    <t>8 al 9</t>
  </si>
  <si>
    <t>9 al 10</t>
  </si>
  <si>
    <t>10 al 11</t>
  </si>
  <si>
    <t>15 al 16</t>
  </si>
  <si>
    <t>1 al 2</t>
  </si>
  <si>
    <t>2 al 3</t>
  </si>
  <si>
    <t>3 al 4</t>
  </si>
  <si>
    <t>4 al 5</t>
  </si>
  <si>
    <t>5 al 6</t>
  </si>
  <si>
    <t>ECA Pb Minam</t>
  </si>
  <si>
    <t>ID</t>
  </si>
  <si>
    <t>LD</t>
  </si>
  <si>
    <t>LD: Dato que esta por debajo del limite de deteccion o resolucion del equipo</t>
  </si>
  <si>
    <t>ID: Dato no calculado por no cumplir con la mínima suficiencia de datos (45 minutos o 18 horas)</t>
  </si>
  <si>
    <t>Tabla 3.1. Concentraciones horarias de PM₁₀</t>
  </si>
  <si>
    <t>Evaluación de seguimiento de la calidad del aire en el área de influencia de la unidad minera Cerro de Pasco ubicada en el centro poblado Paragsha, distrito Simón Bolívar, provincia y departamento Pasco, en enero de 2020</t>
  </si>
  <si>
    <t>0004-1-2020-412</t>
  </si>
  <si>
    <t>G10557</t>
  </si>
  <si>
    <t>&lt;LD</t>
  </si>
  <si>
    <t>IE</t>
  </si>
  <si>
    <t>IM</t>
  </si>
  <si>
    <t>&lt; LD: Menor al límite de deteccion de equipo (0,1  µg/m³)</t>
  </si>
  <si>
    <t>IE: Datos no disponibles por interrupción de fluido electrico</t>
  </si>
  <si>
    <t xml:space="preserve">IM: Datos no disponibles por mantenimiento preventivo del servicio de internet satelital
</t>
  </si>
  <si>
    <t>ID: Insuficiencia de datos para calcular promedio (menor del 75%)</t>
  </si>
  <si>
    <t>Evaluación de seguimiento de la calidad del aire en el área de influencia de la unidad minera Cerro de Pasco ubicada en el centro poblado Paragsha, distrito Simón Bolívar, provincia y departamento Pasco, en febrero de 2020</t>
  </si>
  <si>
    <t>0004-2-2020-412</t>
  </si>
  <si>
    <t>SE: Sin equipo (El equipo fue transladado a Lima para su calibración)</t>
  </si>
  <si>
    <t>Evaluación de seguimiento de la calidad del aire en el área de influencia de la unidad minera Cerro de Pasco ubicada en el centro poblado Paragsha, distrito Simón Bolívar, provincia y departamento Pasco, en marzo de 2020</t>
  </si>
  <si>
    <t>0001-3-2020-412</t>
  </si>
  <si>
    <t>&lt; LD</t>
  </si>
  <si>
    <t>ND: Datos no disponibles</t>
  </si>
  <si>
    <t>Evaluación de seguimiento de la calidad del aire en el área de influencia de la unidad minera Cerro de Pasco ubicada en el centro poblado Paragsha, distrito Simón Bolívar, provincia y departamento Pasco, en abril de 2020</t>
  </si>
  <si>
    <t>No aplica</t>
  </si>
  <si>
    <t>AA</t>
  </si>
  <si>
    <t xml:space="preserve">AA: Datos no disponibles por actualizacion del programa del Datalogger
</t>
  </si>
  <si>
    <t>Evaluación de seguimiento de la calidad del aire en el área de influencia de la unidad minera Cerro de Pasco ubicada en el centro poblado Paragsha, distrito Simón Bolívar, provincia y departamento Pasco, en mayo de 2020</t>
  </si>
  <si>
    <t>No Aplica</t>
  </si>
  <si>
    <t>Evaluación de seguimiento de la calidad del aire en el área de influencia de la unidad minera Cerro de Pasco ubicada en el centro poblado Paragsha, distrito Simón Bolívar, provincia y departamento Pasco, en junio de 2020</t>
  </si>
  <si>
    <t>Evaluación de seguimiento de la calidad del aire en el área de influencia de la unidad minera Cerro de Pasco ubicada en el centro poblado Paragsha, distrito Simón Bolívar, provincia y departamento Pasco, en julio de 2020</t>
  </si>
  <si>
    <t>IE: Interrupción electrica, dato no registrado en el equipo porque no contaba con fluido electrico para su operación</t>
  </si>
  <si>
    <t>Evaluación de seguimiento de la calidad del aire en el área de influencia de la unidad minera Cerro de Pasco ubicada en el centro poblado Paragsha, distrito Simón Bolívar, provincia y departamento Pasco, en marzo y agosto de 2020</t>
  </si>
  <si>
    <t>00012-8-2020-412</t>
  </si>
  <si>
    <t>Evaluación de seguimiento de la calidad del aire en el área de influencia de la unidad minera Cerro de Pasco ubicada en el centro poblado Paragsha, distrito Simón Bolívar, provincia y departamento Pasco, en agosto de 2020</t>
  </si>
  <si>
    <t>Evaluación de seguimiento de la calidad del aire en el área de influencia de la unidad minera Cerro de Pasco ubicada en el centro poblado Paragsha, distrito Simón Bolívar, provincia y departamento Pasco, en setiembre de 2020</t>
  </si>
  <si>
    <t>00017-9-2020-412</t>
  </si>
  <si>
    <t>Tabla 3.2. Concentraciones horarias de PM₁₀</t>
  </si>
  <si>
    <t>Tabla 3.3. Concentraciones horarias de PM₁₀</t>
  </si>
  <si>
    <t>Tabla 3.4. Concentraciones horarias de PM₁₀</t>
  </si>
  <si>
    <t>Tabla 3.5. Concentraciones horarias y de 24 horas de PM₁₀</t>
  </si>
  <si>
    <t>Tabla 3.6. Concentraciones horarias y de 24 horas de PM₁₀</t>
  </si>
  <si>
    <r>
      <t>Tabla 3.7. Concentraciones horarias de PM</t>
    </r>
    <r>
      <rPr>
        <b/>
        <sz val="12"/>
        <color theme="0"/>
        <rFont val="Calibri"/>
        <family val="2"/>
      </rPr>
      <t>₁₀</t>
    </r>
  </si>
  <si>
    <r>
      <t>Tabla 3.8. Concentraciones horarias de PM</t>
    </r>
    <r>
      <rPr>
        <b/>
        <sz val="12"/>
        <color theme="0"/>
        <rFont val="Calibri"/>
        <family val="2"/>
      </rPr>
      <t>₁₀</t>
    </r>
  </si>
  <si>
    <r>
      <t>Tabla 3.9. Concentraciones horarias de PM</t>
    </r>
    <r>
      <rPr>
        <b/>
        <sz val="12"/>
        <color theme="0"/>
        <rFont val="Calibri"/>
        <family val="2"/>
      </rPr>
      <t>₁₀</t>
    </r>
  </si>
  <si>
    <r>
      <t>Tabla 3.10. Concentraciones horarias de PM</t>
    </r>
    <r>
      <rPr>
        <b/>
        <sz val="12"/>
        <color theme="0"/>
        <rFont val="Calibri"/>
        <family val="2"/>
      </rPr>
      <t>₁₀</t>
    </r>
  </si>
  <si>
    <t xml:space="preserve">Tabla 3.11. Datos Meteorológicos </t>
  </si>
  <si>
    <t>2020-01-01 00:00:00 UTC</t>
  </si>
  <si>
    <t>2020-01-01 01:00:00 UTC</t>
  </si>
  <si>
    <t>2020-01-01 02:00:00 UTC</t>
  </si>
  <si>
    <t>2020-01-01 03:00:00 UTC</t>
  </si>
  <si>
    <t>2020-01-01 04:00:00 UTC</t>
  </si>
  <si>
    <t>2020-01-01 05:00:00 UTC</t>
  </si>
  <si>
    <t>2020-01-01 06:00:00 UTC</t>
  </si>
  <si>
    <t>2020-01-01 07:00:00 UTC</t>
  </si>
  <si>
    <t>2020-01-01 08:00:00 UTC</t>
  </si>
  <si>
    <t>2020-01-01 09:00:00 UTC</t>
  </si>
  <si>
    <t>2020-01-01 10:00:00 UTC</t>
  </si>
  <si>
    <t>2020-01-01 11:00:00 UTC</t>
  </si>
  <si>
    <t>2020-01-01 12:00:00 UTC</t>
  </si>
  <si>
    <t>2020-01-01 13:00:00 UTC</t>
  </si>
  <si>
    <t>2020-01-01 14:00:00 UTC</t>
  </si>
  <si>
    <t>2020-01-01 15:00:00 UTC</t>
  </si>
  <si>
    <t>2020-01-01 16:00:00 UTC</t>
  </si>
  <si>
    <t>2020-01-01 17:00:00 UTC</t>
  </si>
  <si>
    <t>2020-01-01 18:00:00 UTC</t>
  </si>
  <si>
    <t>2020-01-01 19:00:00 UTC</t>
  </si>
  <si>
    <t>2020-01-01 20:00:00 UTC</t>
  </si>
  <si>
    <t>2020-01-01 21:00:00 UTC</t>
  </si>
  <si>
    <t>2020-01-01 22:00:00 UTC</t>
  </si>
  <si>
    <t>2020-01-01 23:00:00 UTC</t>
  </si>
  <si>
    <t>2020-01-02 00:00:00 UTC</t>
  </si>
  <si>
    <t>2020-01-02 01:00:00 UTC</t>
  </si>
  <si>
    <t>2020-01-02 02:00:00 UTC</t>
  </si>
  <si>
    <t>2020-01-02 03:00:00 UTC</t>
  </si>
  <si>
    <t>2020-01-02 04:00:00 UTC</t>
  </si>
  <si>
    <t>2020-01-02 05:00:00 UTC</t>
  </si>
  <si>
    <t>2020-01-02 06:00:00 UTC</t>
  </si>
  <si>
    <t>2020-01-02 07:00:00 UTC</t>
  </si>
  <si>
    <t>2020-01-02 08:00:00 UTC</t>
  </si>
  <si>
    <t>2020-01-02 09:00:00 UTC</t>
  </si>
  <si>
    <t>2020-01-02 10:00:00 UTC</t>
  </si>
  <si>
    <t>2020-01-02 11:00:00 UTC</t>
  </si>
  <si>
    <t>2020-01-02 12:00:00 UTC</t>
  </si>
  <si>
    <t>2020-01-02 13:00:00 UTC</t>
  </si>
  <si>
    <t>2020-01-02 14:00:00 UTC</t>
  </si>
  <si>
    <t>2020-01-02 15:00:00 UTC</t>
  </si>
  <si>
    <t>2020-01-02 16:00:00 UTC</t>
  </si>
  <si>
    <t>2020-01-02 17:00:00 UTC</t>
  </si>
  <si>
    <t>2020-01-02 18:00:00 UTC</t>
  </si>
  <si>
    <t>2020-01-02 19:00:00 UTC</t>
  </si>
  <si>
    <t>2020-01-02 20:00:00 UTC</t>
  </si>
  <si>
    <t>2020-01-02 21:00:00 UTC</t>
  </si>
  <si>
    <t>2020-01-02 22:00:00 UTC</t>
  </si>
  <si>
    <t>2020-01-02 23:00:00 UTC</t>
  </si>
  <si>
    <t>2020-01-03 00:00:00 UTC</t>
  </si>
  <si>
    <t>2020-01-03 01:00:00 UTC</t>
  </si>
  <si>
    <t>2020-01-03 02:00:00 UTC</t>
  </si>
  <si>
    <t>2020-01-03 03:00:00 UTC</t>
  </si>
  <si>
    <t>2020-01-03 04:00:00 UTC</t>
  </si>
  <si>
    <t>2020-01-03 05:00:00 UTC</t>
  </si>
  <si>
    <t>2020-01-03 06:00:00 UTC</t>
  </si>
  <si>
    <t>2020-01-03 07:00:00 UTC</t>
  </si>
  <si>
    <t>2020-01-03 08:00:00 UTC</t>
  </si>
  <si>
    <t>2020-01-03 09:00:00 UTC</t>
  </si>
  <si>
    <t>2020-01-03 10:00:00 UTC</t>
  </si>
  <si>
    <t>2020-01-03 11:00:00 UTC</t>
  </si>
  <si>
    <t>2020-01-03 12:00:00 UTC</t>
  </si>
  <si>
    <t>2020-01-03 13:00:00 UTC</t>
  </si>
  <si>
    <t>2020-01-03 14:00:00 UTC</t>
  </si>
  <si>
    <t>2020-01-03 15:00:00 UTC</t>
  </si>
  <si>
    <t>2020-01-03 16:00:00 UTC</t>
  </si>
  <si>
    <t>2020-01-03 17:00:00 UTC</t>
  </si>
  <si>
    <t>2020-01-03 18:00:00 UTC</t>
  </si>
  <si>
    <t>2020-01-03 19:00:00 UTC</t>
  </si>
  <si>
    <t>2020-01-03 20:00:00 UTC</t>
  </si>
  <si>
    <t>2020-01-03 21:00:00 UTC</t>
  </si>
  <si>
    <t>2020-01-03 22:00:00 UTC</t>
  </si>
  <si>
    <t>2020-01-03 23:00:00 UTC</t>
  </si>
  <si>
    <t>2020-01-04 00:00:00 UTC</t>
  </si>
  <si>
    <t>2020-01-04 01:00:00 UTC</t>
  </si>
  <si>
    <t>2020-01-04 02:00:00 UTC</t>
  </si>
  <si>
    <t>2020-01-04 03:00:00 UTC</t>
  </si>
  <si>
    <t>2020-01-04 04:00:00 UTC</t>
  </si>
  <si>
    <t>2020-01-04 05:00:00 UTC</t>
  </si>
  <si>
    <t>2020-01-04 06:00:00 UTC</t>
  </si>
  <si>
    <t>2020-01-04 07:00:00 UTC</t>
  </si>
  <si>
    <t>2020-01-04 08:00:00 UTC</t>
  </si>
  <si>
    <t>2020-01-04 09:00:00 UTC</t>
  </si>
  <si>
    <t>2020-01-04 10:00:00 UTC</t>
  </si>
  <si>
    <t>2020-01-04 11:00:00 UTC</t>
  </si>
  <si>
    <t>2020-01-04 12:00:00 UTC</t>
  </si>
  <si>
    <t>2020-01-04 13:00:00 UTC</t>
  </si>
  <si>
    <t>2020-01-04 14:00:00 UTC</t>
  </si>
  <si>
    <t>2020-01-04 15:00:00 UTC</t>
  </si>
  <si>
    <t>2020-01-04 16:00:00 UTC</t>
  </si>
  <si>
    <t>2020-01-04 17:00:00 UTC</t>
  </si>
  <si>
    <t>2020-01-04 18:00:00 UTC</t>
  </si>
  <si>
    <t>2020-01-04 19:00:00 UTC</t>
  </si>
  <si>
    <t>2020-01-04 20:00:00 UTC</t>
  </si>
  <si>
    <t>2020-01-04 21:00:00 UTC</t>
  </si>
  <si>
    <t>2020-01-04 22:00:00 UTC</t>
  </si>
  <si>
    <t>2020-01-04 23:00:00 UTC</t>
  </si>
  <si>
    <t>2020-01-05 00:00:00 UTC</t>
  </si>
  <si>
    <t>2020-01-05 01:00:00 UTC</t>
  </si>
  <si>
    <t>2020-01-05 02:00:00 UTC</t>
  </si>
  <si>
    <t>2020-01-05 03:00:00 UTC</t>
  </si>
  <si>
    <t>2020-01-05 04:00:00 UTC</t>
  </si>
  <si>
    <t>2020-01-05 05:00:00 UTC</t>
  </si>
  <si>
    <t>2020-01-05 06:00:00 UTC</t>
  </si>
  <si>
    <t>2020-01-05 07:00:00 UTC</t>
  </si>
  <si>
    <t>2020-01-05 08:00:00 UTC</t>
  </si>
  <si>
    <t>2020-01-05 09:00:00 UTC</t>
  </si>
  <si>
    <t>2020-01-05 10:00:00 UTC</t>
  </si>
  <si>
    <t>2020-01-05 11:00:00 UTC</t>
  </si>
  <si>
    <t>2020-01-05 12:00:00 UTC</t>
  </si>
  <si>
    <t>2020-01-05 13:00:00 UTC</t>
  </si>
  <si>
    <t>2020-01-05 14:00:00 UTC</t>
  </si>
  <si>
    <t>2020-01-05 15:00:00 UTC</t>
  </si>
  <si>
    <t>2020-01-05 16:00:00 UTC</t>
  </si>
  <si>
    <t>2020-01-05 17:00:00 UTC</t>
  </si>
  <si>
    <t>2020-01-05 18:00:00 UTC</t>
  </si>
  <si>
    <t>2020-01-05 19:00:00 UTC</t>
  </si>
  <si>
    <t>2020-01-05 20:00:00 UTC</t>
  </si>
  <si>
    <t>2020-01-05 21:00:00 UTC</t>
  </si>
  <si>
    <t>2020-01-05 22:00:00 UTC</t>
  </si>
  <si>
    <t>2020-01-05 23:00:00 UTC</t>
  </si>
  <si>
    <t>2020-01-06 00:00:00 UTC</t>
  </si>
  <si>
    <t>2020-01-06 01:00:00 UTC</t>
  </si>
  <si>
    <t>2020-01-06 02:00:00 UTC</t>
  </si>
  <si>
    <t>2020-01-06 03:00:00 UTC</t>
  </si>
  <si>
    <t>2020-01-06 04:00:00 UTC</t>
  </si>
  <si>
    <t>2020-01-06 05:00:00 UTC</t>
  </si>
  <si>
    <t>2020-01-06 06:00:00 UTC</t>
  </si>
  <si>
    <t>2020-01-06 07:00:00 UTC</t>
  </si>
  <si>
    <t>2020-01-06 08:00:00 UTC</t>
  </si>
  <si>
    <t>2020-01-06 09:00:00 UTC</t>
  </si>
  <si>
    <t>2020-01-06 10:00:00 UTC</t>
  </si>
  <si>
    <t>2020-01-06 11:00:00 UTC</t>
  </si>
  <si>
    <t>2020-01-06 12:00:00 UTC</t>
  </si>
  <si>
    <t>2020-01-06 13:00:00 UTC</t>
  </si>
  <si>
    <t>2020-01-06 14:00:00 UTC</t>
  </si>
  <si>
    <t>2020-01-06 15:00:00 UTC</t>
  </si>
  <si>
    <t>2020-01-06 16:00:00 UTC</t>
  </si>
  <si>
    <t>2020-01-06 17:00:00 UTC</t>
  </si>
  <si>
    <t>2020-01-06 18:00:00 UTC</t>
  </si>
  <si>
    <t>2020-01-06 19:00:00 UTC</t>
  </si>
  <si>
    <t>2020-01-06 20:00:00 UTC</t>
  </si>
  <si>
    <t>2020-01-06 21:00:00 UTC</t>
  </si>
  <si>
    <t>2020-01-06 22:00:00 UTC</t>
  </si>
  <si>
    <t>2020-01-06 23:00:00 UTC</t>
  </si>
  <si>
    <t>2020-01-07 00:00:00 UTC</t>
  </si>
  <si>
    <t>2020-01-07 01:00:00 UTC</t>
  </si>
  <si>
    <t>2020-01-07 02:00:00 UTC</t>
  </si>
  <si>
    <t>2020-01-07 03:00:00 UTC</t>
  </si>
  <si>
    <t>2020-01-07 04:00:00 UTC</t>
  </si>
  <si>
    <t>2020-01-07 05:00:00 UTC</t>
  </si>
  <si>
    <t>2020-01-07 06:00:00 UTC</t>
  </si>
  <si>
    <t>2020-01-07 07:00:00 UTC</t>
  </si>
  <si>
    <t>2020-01-07 08:00:00 UTC</t>
  </si>
  <si>
    <t>2020-01-07 09:00:00 UTC</t>
  </si>
  <si>
    <t>2020-01-07 10:00:00 UTC</t>
  </si>
  <si>
    <t>2020-01-07 11:00:00 UTC</t>
  </si>
  <si>
    <t>2020-01-07 12:00:00 UTC</t>
  </si>
  <si>
    <t>2020-01-07 13:00:00 UTC</t>
  </si>
  <si>
    <t>2020-01-07 14:00:00 UTC</t>
  </si>
  <si>
    <t>2020-01-07 15:00:00 UTC</t>
  </si>
  <si>
    <t>2020-01-07 16:00:00 UTC</t>
  </si>
  <si>
    <t>2020-01-07 17:00:00 UTC</t>
  </si>
  <si>
    <t>2020-01-07 18:00:00 UTC</t>
  </si>
  <si>
    <t>2020-01-07 19:00:00 UTC</t>
  </si>
  <si>
    <t>2020-01-07 20:00:00 UTC</t>
  </si>
  <si>
    <t>2020-01-07 21:00:00 UTC</t>
  </si>
  <si>
    <t>2020-01-07 22:00:00 UTC</t>
  </si>
  <si>
    <t>2020-01-07 23:00:00 UTC</t>
  </si>
  <si>
    <t>2020-01-08 00:00:00 UTC</t>
  </si>
  <si>
    <t>2020-01-08 01:00:00 UTC</t>
  </si>
  <si>
    <t>2020-01-08 02:00:00 UTC</t>
  </si>
  <si>
    <t>2020-01-08 03:00:00 UTC</t>
  </si>
  <si>
    <t>2020-01-08 04:00:00 UTC</t>
  </si>
  <si>
    <t>2020-01-08 05:00:00 UTC</t>
  </si>
  <si>
    <t>2020-01-08 06:00:00 UTC</t>
  </si>
  <si>
    <t>2020-01-08 07:00:00 UTC</t>
  </si>
  <si>
    <t>2020-01-08 08:00:00 UTC</t>
  </si>
  <si>
    <t>2020-01-08 09:00:00 UTC</t>
  </si>
  <si>
    <t>2020-01-08 10:00:00 UTC</t>
  </si>
  <si>
    <t>2020-01-08 11:00:00 UTC</t>
  </si>
  <si>
    <t>2020-01-08 12:00:00 UTC</t>
  </si>
  <si>
    <t>2020-01-08 13:00:00 UTC</t>
  </si>
  <si>
    <t>2020-01-08 14:00:00 UTC</t>
  </si>
  <si>
    <t>2020-01-08 15:00:00 UTC</t>
  </si>
  <si>
    <t>2020-01-08 16:00:00 UTC</t>
  </si>
  <si>
    <t>2020-01-08 17:00:00 UTC</t>
  </si>
  <si>
    <t>2020-01-08 18:00:00 UTC</t>
  </si>
  <si>
    <t>2020-01-08 19:00:00 UTC</t>
  </si>
  <si>
    <t>2020-01-08 20:00:00 UTC</t>
  </si>
  <si>
    <t>2020-01-08 21:00:00 UTC</t>
  </si>
  <si>
    <t>2020-01-08 22:00:00 UTC</t>
  </si>
  <si>
    <t>2020-01-08 23:00:00 UTC</t>
  </si>
  <si>
    <t>2020-01-09 00:00:00 UTC</t>
  </si>
  <si>
    <t>2020-01-09 01:00:00 UTC</t>
  </si>
  <si>
    <t>2020-01-09 02:00:00 UTC</t>
  </si>
  <si>
    <t>2020-01-09 03:00:00 UTC</t>
  </si>
  <si>
    <t>2020-01-09 04:00:00 UTC</t>
  </si>
  <si>
    <t>2020-01-09 05:00:00 UTC</t>
  </si>
  <si>
    <t>2020-01-09 06:00:00 UTC</t>
  </si>
  <si>
    <t>2020-01-09 07:00:00 UTC</t>
  </si>
  <si>
    <t>2020-01-09 08:00:00 UTC</t>
  </si>
  <si>
    <t>2020-01-09 09:00:00 UTC</t>
  </si>
  <si>
    <t>2020-01-09 10:00:00 UTC</t>
  </si>
  <si>
    <t>2020-01-09 11:00:00 UTC</t>
  </si>
  <si>
    <t>2020-01-09 12:00:00 UTC</t>
  </si>
  <si>
    <t>2020-01-09 13:00:00 UTC</t>
  </si>
  <si>
    <t>2020-01-09 14:00:00 UTC</t>
  </si>
  <si>
    <t>2020-01-09 15:00:00 UTC</t>
  </si>
  <si>
    <t>2020-01-09 16:00:00 UTC</t>
  </si>
  <si>
    <t>2020-01-09 17:00:00 UTC</t>
  </si>
  <si>
    <t>2020-01-09 18:00:00 UTC</t>
  </si>
  <si>
    <t>2020-01-09 19:00:00 UTC</t>
  </si>
  <si>
    <t>2020-01-09 20:00:00 UTC</t>
  </si>
  <si>
    <t>2020-01-09 21:00:00 UTC</t>
  </si>
  <si>
    <t>2020-01-09 22:00:00 UTC</t>
  </si>
  <si>
    <t>2020-01-09 23:00:00 UTC</t>
  </si>
  <si>
    <t>2020-01-10 00:00:00 UTC</t>
  </si>
  <si>
    <t>2020-01-10 01:00:00 UTC</t>
  </si>
  <si>
    <t>2020-01-10 02:00:00 UTC</t>
  </si>
  <si>
    <t>2020-01-10 03:00:00 UTC</t>
  </si>
  <si>
    <t>2020-01-10 04:00:00 UTC</t>
  </si>
  <si>
    <t>2020-01-10 05:00:00 UTC</t>
  </si>
  <si>
    <t>2020-01-10 06:00:00 UTC</t>
  </si>
  <si>
    <t>2020-01-10 07:00:00 UTC</t>
  </si>
  <si>
    <t>2020-01-10 08:00:00 UTC</t>
  </si>
  <si>
    <t>2020-01-10 09:00:00 UTC</t>
  </si>
  <si>
    <t>2020-01-10 10:00:00 UTC</t>
  </si>
  <si>
    <t>2020-01-10 11:00:00 UTC</t>
  </si>
  <si>
    <t>2020-01-10 12:00:00 UTC</t>
  </si>
  <si>
    <t>2020-01-10 13:00:00 UTC</t>
  </si>
  <si>
    <t>2020-01-10 14:00:00 UTC</t>
  </si>
  <si>
    <t>2020-01-10 15:00:00 UTC</t>
  </si>
  <si>
    <t>2020-01-10 16:00:00 UTC</t>
  </si>
  <si>
    <t>2020-01-10 17:00:00 UTC</t>
  </si>
  <si>
    <t>2020-01-10 18:00:00 UTC</t>
  </si>
  <si>
    <t>2020-01-10 19:00:00 UTC</t>
  </si>
  <si>
    <t>2020-01-10 20:00:00 UTC</t>
  </si>
  <si>
    <t>2020-01-10 21:00:00 UTC</t>
  </si>
  <si>
    <t>2020-01-10 22:00:00 UTC</t>
  </si>
  <si>
    <t>2020-01-10 23:00:00 UTC</t>
  </si>
  <si>
    <t>2020-01-11 00:00:00 UTC</t>
  </si>
  <si>
    <t>2020-01-11 01:00:00 UTC</t>
  </si>
  <si>
    <t>2020-01-11 02:00:00 UTC</t>
  </si>
  <si>
    <t>2020-01-11 03:00:00 UTC</t>
  </si>
  <si>
    <t>2020-01-11 04:00:00 UTC</t>
  </si>
  <si>
    <t>2020-01-11 05:00:00 UTC</t>
  </si>
  <si>
    <t>2020-01-11 06:00:00 UTC</t>
  </si>
  <si>
    <t>2020-01-11 07:00:00 UTC</t>
  </si>
  <si>
    <t>2020-01-11 08:00:00 UTC</t>
  </si>
  <si>
    <t>2020-01-11 09:00:00 UTC</t>
  </si>
  <si>
    <t>2020-01-11 10:00:00 UTC</t>
  </si>
  <si>
    <t>2020-01-11 11:00:00 UTC</t>
  </si>
  <si>
    <t>2020-01-11 12:00:00 UTC</t>
  </si>
  <si>
    <t>2020-01-11 13:00:00 UTC</t>
  </si>
  <si>
    <t>2020-01-11 14:00:00 UTC</t>
  </si>
  <si>
    <t>2020-01-11 15:00:00 UTC</t>
  </si>
  <si>
    <t>2020-01-11 16:00:00 UTC</t>
  </si>
  <si>
    <t>2020-01-11 17:00:00 UTC</t>
  </si>
  <si>
    <t>2020-01-11 18:00:00 UTC</t>
  </si>
  <si>
    <t>2020-01-11 19:00:00 UTC</t>
  </si>
  <si>
    <t>2020-01-11 20:00:00 UTC</t>
  </si>
  <si>
    <t>2020-01-11 21:00:00 UTC</t>
  </si>
  <si>
    <t>2020-01-11 22:00:00 UTC</t>
  </si>
  <si>
    <t>2020-01-11 23:00:00 UTC</t>
  </si>
  <si>
    <t>2020-01-12 00:00:00 UTC</t>
  </si>
  <si>
    <t>2020-01-12 01:00:00 UTC</t>
  </si>
  <si>
    <t>2020-01-12 02:00:00 UTC</t>
  </si>
  <si>
    <t>2020-01-12 03:00:00 UTC</t>
  </si>
  <si>
    <t>2020-01-12 04:00:00 UTC</t>
  </si>
  <si>
    <t>2020-01-12 05:00:00 UTC</t>
  </si>
  <si>
    <t>2020-01-12 06:00:00 UTC</t>
  </si>
  <si>
    <t>2020-01-12 07:00:00 UTC</t>
  </si>
  <si>
    <t>2020-01-12 08:00:00 UTC</t>
  </si>
  <si>
    <t>2020-01-12 09:00:00 UTC</t>
  </si>
  <si>
    <t>2020-01-12 10:00:00 UTC</t>
  </si>
  <si>
    <t>2020-01-12 11:00:00 UTC</t>
  </si>
  <si>
    <t>2020-01-12 12:00:00 UTC</t>
  </si>
  <si>
    <t>2020-01-12 13:00:00 UTC</t>
  </si>
  <si>
    <t>2020-01-12 14:00:00 UTC</t>
  </si>
  <si>
    <t>2020-01-12 15:00:00 UTC</t>
  </si>
  <si>
    <t>2020-01-12 16:00:00 UTC</t>
  </si>
  <si>
    <t>2020-01-12 17:00:00 UTC</t>
  </si>
  <si>
    <t>2020-01-12 18:00:00 UTC</t>
  </si>
  <si>
    <t>2020-01-12 19:00:00 UTC</t>
  </si>
  <si>
    <t>2020-01-12 20:00:00 UTC</t>
  </si>
  <si>
    <t>2020-01-12 21:00:00 UTC</t>
  </si>
  <si>
    <t>2020-01-12 22:00:00 UTC</t>
  </si>
  <si>
    <t>2020-01-12 23:00:00 UTC</t>
  </si>
  <si>
    <t>2020-01-13 00:00:00 UTC</t>
  </si>
  <si>
    <t>2020-01-13 01:00:00 UTC</t>
  </si>
  <si>
    <t>2020-01-13 02:00:00 UTC</t>
  </si>
  <si>
    <t>2020-01-13 03:00:00 UTC</t>
  </si>
  <si>
    <t>2020-01-13 04:00:00 UTC</t>
  </si>
  <si>
    <t>2020-01-13 05:00:00 UTC</t>
  </si>
  <si>
    <t>2020-01-13 06:00:00 UTC</t>
  </si>
  <si>
    <t>2020-01-13 07:00:00 UTC</t>
  </si>
  <si>
    <t>2020-01-13 08:00:00 UTC</t>
  </si>
  <si>
    <t>2020-01-13 09:00:00 UTC</t>
  </si>
  <si>
    <t>2020-01-13 10:00:00 UTC</t>
  </si>
  <si>
    <t>2020-01-13 11:00:00 UTC</t>
  </si>
  <si>
    <t>2020-01-13 12:00:00 UTC</t>
  </si>
  <si>
    <t>2020-01-13 13:00:00 UTC</t>
  </si>
  <si>
    <t>2020-01-13 14:00:00 UTC</t>
  </si>
  <si>
    <t>2020-01-13 15:00:00 UTC</t>
  </si>
  <si>
    <t>2020-01-13 16:00:00 UTC</t>
  </si>
  <si>
    <t>2020-01-13 17:00:00 UTC</t>
  </si>
  <si>
    <t>2020-01-13 18:00:00 UTC</t>
  </si>
  <si>
    <t>2020-01-13 19:00:00 UTC</t>
  </si>
  <si>
    <t>2020-01-13 20:00:00 UTC</t>
  </si>
  <si>
    <t>2020-01-13 21:00:00 UTC</t>
  </si>
  <si>
    <t>2020-01-13 22:00:00 UTC</t>
  </si>
  <si>
    <t>2020-01-13 23:00:00 UTC</t>
  </si>
  <si>
    <t>2020-01-14 00:00:00 UTC</t>
  </si>
  <si>
    <t>2020-01-14 01:00:00 UTC</t>
  </si>
  <si>
    <t>2020-01-14 02:00:00 UTC</t>
  </si>
  <si>
    <t>2020-01-14 03:00:00 UTC</t>
  </si>
  <si>
    <t>2020-01-14 04:00:00 UTC</t>
  </si>
  <si>
    <t>2020-01-14 05:00:00 UTC</t>
  </si>
  <si>
    <t>2020-01-14 06:00:00 UTC</t>
  </si>
  <si>
    <t>2020-01-14 07:00:00 UTC</t>
  </si>
  <si>
    <t>2020-01-14 08:00:00 UTC</t>
  </si>
  <si>
    <t>2020-01-14 09:00:00 UTC</t>
  </si>
  <si>
    <t>2020-01-14 10:00:00 UTC</t>
  </si>
  <si>
    <t>2020-01-14 11:00:00 UTC</t>
  </si>
  <si>
    <t>2020-01-14 12:00:00 UTC</t>
  </si>
  <si>
    <t>2020-01-14 13:00:00 UTC</t>
  </si>
  <si>
    <t>2020-01-14 14:00:00 UTC</t>
  </si>
  <si>
    <t>2020-01-14 15:00:00 UTC</t>
  </si>
  <si>
    <t>2020-01-14 16:00:00 UTC</t>
  </si>
  <si>
    <t>2020-01-14 17:00:00 UTC</t>
  </si>
  <si>
    <t>2020-01-14 18:00:00 UTC</t>
  </si>
  <si>
    <t>2020-01-14 19:00:00 UTC</t>
  </si>
  <si>
    <t>2020-01-14 20:00:00 UTC</t>
  </si>
  <si>
    <t>2020-01-14 21:00:00 UTC</t>
  </si>
  <si>
    <t>2020-01-14 22:00:00 UTC</t>
  </si>
  <si>
    <t>2020-01-14 23:00:00 UTC</t>
  </si>
  <si>
    <t>2020-01-15 00:00:00 UTC</t>
  </si>
  <si>
    <t>2020-01-15 01:00:00 UTC</t>
  </si>
  <si>
    <t>2020-01-15 02:00:00 UTC</t>
  </si>
  <si>
    <t>2020-01-15 03:00:00 UTC</t>
  </si>
  <si>
    <t>2020-01-15 04:00:00 UTC</t>
  </si>
  <si>
    <t>2020-01-15 05:00:00 UTC</t>
  </si>
  <si>
    <t>2020-01-15 06:00:00 UTC</t>
  </si>
  <si>
    <t>2020-01-15 07:00:00 UTC</t>
  </si>
  <si>
    <t>2020-01-15 08:00:00 UTC</t>
  </si>
  <si>
    <t>2020-01-15 09:00:00 UTC</t>
  </si>
  <si>
    <t>2020-01-15 10:00:00 UTC</t>
  </si>
  <si>
    <t>2020-01-15 11:00:00 UTC</t>
  </si>
  <si>
    <t>2020-01-15 12:00:00 UTC</t>
  </si>
  <si>
    <t>2020-01-15 13:00:00 UTC</t>
  </si>
  <si>
    <t>2020-01-15 14:00:00 UTC</t>
  </si>
  <si>
    <t>2020-01-15 15:00:00 UTC</t>
  </si>
  <si>
    <t>2020-01-15 16:00:00 UTC</t>
  </si>
  <si>
    <t>2020-01-15 17:00:00 UTC</t>
  </si>
  <si>
    <t>2020-01-15 18:00:00 UTC</t>
  </si>
  <si>
    <t>2020-01-15 19:00:00 UTC</t>
  </si>
  <si>
    <t>2020-01-15 20:00:00 UTC</t>
  </si>
  <si>
    <t>2020-01-15 21:00:00 UTC</t>
  </si>
  <si>
    <t>2020-01-15 22:00:00 UTC</t>
  </si>
  <si>
    <t>2020-01-15 23:00:00 UTC</t>
  </si>
  <si>
    <t>2020-01-16 00:00:00 UTC</t>
  </si>
  <si>
    <t>2020-01-16 01:00:00 UTC</t>
  </si>
  <si>
    <t>2020-01-16 02:00:00 UTC</t>
  </si>
  <si>
    <t>2020-01-16 03:00:00 UTC</t>
  </si>
  <si>
    <t>2020-01-16 04:00:00 UTC</t>
  </si>
  <si>
    <t>2020-01-16 05:00:00 UTC</t>
  </si>
  <si>
    <t>2020-01-16 06:00:00 UTC</t>
  </si>
  <si>
    <t>2020-01-16 07:00:00 UTC</t>
  </si>
  <si>
    <t>2020-01-16 08:00:00 UTC</t>
  </si>
  <si>
    <t>2020-01-16 09:00:00 UTC</t>
  </si>
  <si>
    <t>2020-01-16 10:00:00 UTC</t>
  </si>
  <si>
    <t>2020-01-16 11:00:00 UTC</t>
  </si>
  <si>
    <t>2020-01-16 12:00:00 UTC</t>
  </si>
  <si>
    <t>2020-01-16 13:00:00 UTC</t>
  </si>
  <si>
    <t>2020-01-16 14:00:00 UTC</t>
  </si>
  <si>
    <t>2020-01-16 15:00:00 UTC</t>
  </si>
  <si>
    <t>2020-01-16 16:00:00 UTC</t>
  </si>
  <si>
    <t>2020-01-16 17:00:00 UTC</t>
  </si>
  <si>
    <t>2020-01-16 18:00:00 UTC</t>
  </si>
  <si>
    <t>2020-01-16 19:00:00 UTC</t>
  </si>
  <si>
    <t>2020-01-16 20:00:00 UTC</t>
  </si>
  <si>
    <t>2020-01-16 21:00:00 UTC</t>
  </si>
  <si>
    <t>2020-01-16 22:00:00 UTC</t>
  </si>
  <si>
    <t>2020-01-16 23:00:00 UTC</t>
  </si>
  <si>
    <t>2020-01-17 00:00:00 UTC</t>
  </si>
  <si>
    <t>2020-01-17 01:00:00 UTC</t>
  </si>
  <si>
    <t>2020-01-17 02:00:00 UTC</t>
  </si>
  <si>
    <t>2020-01-17 03:00:00 UTC</t>
  </si>
  <si>
    <t>2020-01-17 04:00:00 UTC</t>
  </si>
  <si>
    <t>2020-01-17 05:00:00 UTC</t>
  </si>
  <si>
    <t>2020-01-17 06:00:00 UTC</t>
  </si>
  <si>
    <t>2020-01-17 07:00:00 UTC</t>
  </si>
  <si>
    <t>2020-01-17 08:00:00 UTC</t>
  </si>
  <si>
    <t>2020-01-17 09:00:00 UTC</t>
  </si>
  <si>
    <t>2020-01-17 10:00:00 UTC</t>
  </si>
  <si>
    <t>2020-01-17 11:00:00 UTC</t>
  </si>
  <si>
    <t>2020-01-17 12:00:00 UTC</t>
  </si>
  <si>
    <t>2020-01-17 13:00:00 UTC</t>
  </si>
  <si>
    <t>2020-01-17 14:00:00 UTC</t>
  </si>
  <si>
    <t>2020-01-17 15:00:00 UTC</t>
  </si>
  <si>
    <t>2020-01-17 16:00:00 UTC</t>
  </si>
  <si>
    <t>2020-01-17 17:00:00 UTC</t>
  </si>
  <si>
    <t>2020-01-17 18:00:00 UTC</t>
  </si>
  <si>
    <t>2020-01-17 19:00:00 UTC</t>
  </si>
  <si>
    <t>2020-01-17 20:00:00 UTC</t>
  </si>
  <si>
    <t>2020-01-17 21:00:00 UTC</t>
  </si>
  <si>
    <t>2020-01-17 22:00:00 UTC</t>
  </si>
  <si>
    <t>2020-01-17 23:00:00 UTC</t>
  </si>
  <si>
    <t>2020-01-18 00:00:00 UTC</t>
  </si>
  <si>
    <t>2020-01-18 01:00:00 UTC</t>
  </si>
  <si>
    <t>2020-01-18 02:00:00 UTC</t>
  </si>
  <si>
    <t>2020-01-18 03:00:00 UTC</t>
  </si>
  <si>
    <t>2020-01-18 04:00:00 UTC</t>
  </si>
  <si>
    <t>2020-01-18 05:00:00 UTC</t>
  </si>
  <si>
    <t>2020-01-18 06:00:00 UTC</t>
  </si>
  <si>
    <t>2020-01-18 07:00:00 UTC</t>
  </si>
  <si>
    <t>2020-01-18 08:00:00 UTC</t>
  </si>
  <si>
    <t>2020-01-18 09:00:00 UTC</t>
  </si>
  <si>
    <t>2020-01-18 10:00:00 UTC</t>
  </si>
  <si>
    <t>2020-01-18 11:00:00 UTC</t>
  </si>
  <si>
    <t>2020-01-18 12:00:00 UTC</t>
  </si>
  <si>
    <t>2020-01-18 13:00:00 UTC</t>
  </si>
  <si>
    <t>2020-01-18 14:00:00 UTC</t>
  </si>
  <si>
    <t>2020-01-18 15:00:00 UTC</t>
  </si>
  <si>
    <t>2020-01-18 16:00:00 UTC</t>
  </si>
  <si>
    <t>2020-01-18 17:00:00 UTC</t>
  </si>
  <si>
    <t>2020-01-18 18:00:00 UTC</t>
  </si>
  <si>
    <t>2020-01-18 19:00:00 UTC</t>
  </si>
  <si>
    <t>2020-01-18 20:00:00 UTC</t>
  </si>
  <si>
    <t>2020-01-18 21:00:00 UTC</t>
  </si>
  <si>
    <t>2020-01-18 22:00:00 UTC</t>
  </si>
  <si>
    <t>2020-01-18 23:00:00 UTC</t>
  </si>
  <si>
    <t>2020-01-19 00:00:00 UTC</t>
  </si>
  <si>
    <t>2020-01-19 01:00:00 UTC</t>
  </si>
  <si>
    <t>2020-01-19 02:00:00 UTC</t>
  </si>
  <si>
    <t>2020-01-19 03:00:00 UTC</t>
  </si>
  <si>
    <t>2020-01-19 04:00:00 UTC</t>
  </si>
  <si>
    <t>2020-01-19 05:00:00 UTC</t>
  </si>
  <si>
    <t>2020-01-19 06:00:00 UTC</t>
  </si>
  <si>
    <t>2020-01-19 07:00:00 UTC</t>
  </si>
  <si>
    <t>2020-01-19 08:00:00 UTC</t>
  </si>
  <si>
    <t>2020-01-19 09:00:00 UTC</t>
  </si>
  <si>
    <t>2020-01-19 10:00:00 UTC</t>
  </si>
  <si>
    <t>2020-01-19 11:00:00 UTC</t>
  </si>
  <si>
    <t>2020-01-19 12:00:00 UTC</t>
  </si>
  <si>
    <t>2020-01-19 13:00:00 UTC</t>
  </si>
  <si>
    <t>2020-01-19 14:00:00 UTC</t>
  </si>
  <si>
    <t>2020-01-19 15:00:00 UTC</t>
  </si>
  <si>
    <t>2020-01-19 16:00:00 UTC</t>
  </si>
  <si>
    <t>2020-01-19 17:00:00 UTC</t>
  </si>
  <si>
    <t>2020-01-19 18:00:00 UTC</t>
  </si>
  <si>
    <t>2020-01-19 19:00:00 UTC</t>
  </si>
  <si>
    <t>2020-01-19 20:00:00 UTC</t>
  </si>
  <si>
    <t>2020-01-19 21:00:00 UTC</t>
  </si>
  <si>
    <t>2020-01-19 22:00:00 UTC</t>
  </si>
  <si>
    <t>2020-01-19 23:00:00 UTC</t>
  </si>
  <si>
    <t>2020-01-20 00:00:00 UTC</t>
  </si>
  <si>
    <t>2020-01-20 01:00:00 UTC</t>
  </si>
  <si>
    <t>2020-01-20 02:00:00 UTC</t>
  </si>
  <si>
    <t>2020-01-20 03:00:00 UTC</t>
  </si>
  <si>
    <t>2020-01-20 04:00:00 UTC</t>
  </si>
  <si>
    <t>2020-01-20 05:00:00 UTC</t>
  </si>
  <si>
    <t>2020-01-20 06:00:00 UTC</t>
  </si>
  <si>
    <t>2020-01-20 07:00:00 UTC</t>
  </si>
  <si>
    <t>2020-01-20 08:00:00 UTC</t>
  </si>
  <si>
    <t>2020-01-20 09:00:00 UTC</t>
  </si>
  <si>
    <t>2020-01-20 10:00:00 UTC</t>
  </si>
  <si>
    <t>2020-01-20 11:00:00 UTC</t>
  </si>
  <si>
    <t>2020-01-20 12:00:00 UTC</t>
  </si>
  <si>
    <t>2020-01-20 13:00:00 UTC</t>
  </si>
  <si>
    <t>2020-01-20 14:00:00 UTC</t>
  </si>
  <si>
    <t>2020-01-20 15:00:00 UTC</t>
  </si>
  <si>
    <t>2020-01-20 16:00:00 UTC</t>
  </si>
  <si>
    <t>2020-01-20 17:00:00 UTC</t>
  </si>
  <si>
    <t>2020-01-20 18:00:00 UTC</t>
  </si>
  <si>
    <t>2020-01-20 19:00:00 UTC</t>
  </si>
  <si>
    <t>2020-01-20 20:00:00 UTC</t>
  </si>
  <si>
    <t>2020-01-20 21:00:00 UTC</t>
  </si>
  <si>
    <t>2020-01-20 22:00:00 UTC</t>
  </si>
  <si>
    <t>2020-01-20 23:00:00 UTC</t>
  </si>
  <si>
    <t>2020-01-21 00:00:00 UTC</t>
  </si>
  <si>
    <t>2020-01-21 01:00:00 UTC</t>
  </si>
  <si>
    <t>2020-01-21 02:00:00 UTC</t>
  </si>
  <si>
    <t>2020-01-21 03:00:00 UTC</t>
  </si>
  <si>
    <t>2020-01-21 04:00:00 UTC</t>
  </si>
  <si>
    <t>2020-01-21 05:00:00 UTC</t>
  </si>
  <si>
    <t>2020-01-21 06:00:00 UTC</t>
  </si>
  <si>
    <t>2020-01-21 07:00:00 UTC</t>
  </si>
  <si>
    <t>2020-01-21 08:00:00 UTC</t>
  </si>
  <si>
    <t>2020-01-21 09:00:00 UTC</t>
  </si>
  <si>
    <t>2020-01-21 10:00:00 UTC</t>
  </si>
  <si>
    <t>2020-01-21 11:00:00 UTC</t>
  </si>
  <si>
    <t>2020-01-21 12:00:00 UTC</t>
  </si>
  <si>
    <t>2020-01-21 13:00:00 UTC</t>
  </si>
  <si>
    <t>2020-01-21 14:00:00 UTC</t>
  </si>
  <si>
    <t>2020-01-21 15:00:00 UTC</t>
  </si>
  <si>
    <t>2020-01-21 16:00:00 UTC</t>
  </si>
  <si>
    <t>2020-01-21 17:00:00 UTC</t>
  </si>
  <si>
    <t>2020-01-21 18:00:00 UTC</t>
  </si>
  <si>
    <t>2020-01-21 19:00:00 UTC</t>
  </si>
  <si>
    <t>2020-01-21 20:00:00 UTC</t>
  </si>
  <si>
    <t>2020-01-21 21:00:00 UTC</t>
  </si>
  <si>
    <t>2020-01-21 22:00:00 UTC</t>
  </si>
  <si>
    <t>2020-01-21 23:00:00 UTC</t>
  </si>
  <si>
    <t>2020-01-22 00:00:00 UTC</t>
  </si>
  <si>
    <t>2020-01-22 01:00:00 UTC</t>
  </si>
  <si>
    <t>2020-01-22 02:00:00 UTC</t>
  </si>
  <si>
    <t>2020-01-22 03:00:00 UTC</t>
  </si>
  <si>
    <t>2020-01-22 04:00:00 UTC</t>
  </si>
  <si>
    <t>2020-01-22 05:00:00 UTC</t>
  </si>
  <si>
    <t>2020-01-22 06:00:00 UTC</t>
  </si>
  <si>
    <t>2020-01-22 07:00:00 UTC</t>
  </si>
  <si>
    <t>2020-01-22 08:00:00 UTC</t>
  </si>
  <si>
    <t>2020-01-22 09:00:00 UTC</t>
  </si>
  <si>
    <t>2020-01-22 10:00:00 UTC</t>
  </si>
  <si>
    <t>2020-01-22 11:00:00 UTC</t>
  </si>
  <si>
    <t>2020-01-22 12:00:00 UTC</t>
  </si>
  <si>
    <t>2020-01-22 13:00:00 UTC</t>
  </si>
  <si>
    <t>2020-01-22 14:00:00 UTC</t>
  </si>
  <si>
    <t>2020-01-22 15:00:00 UTC</t>
  </si>
  <si>
    <t>2020-01-22 16:00:00 UTC</t>
  </si>
  <si>
    <t>2020-01-22 17:00:00 UTC</t>
  </si>
  <si>
    <t>2020-01-22 18:00:00 UTC</t>
  </si>
  <si>
    <t>2020-01-22 19:00:00 UTC</t>
  </si>
  <si>
    <t>2020-01-22 20:00:00 UTC</t>
  </si>
  <si>
    <t>2020-01-22 21:00:00 UTC</t>
  </si>
  <si>
    <t>2020-01-22 22:00:00 UTC</t>
  </si>
  <si>
    <t>2020-01-22 23:00:00 UTC</t>
  </si>
  <si>
    <t>2020-01-23 00:00:00 UTC</t>
  </si>
  <si>
    <t>2020-01-23 01:00:00 UTC</t>
  </si>
  <si>
    <t>2020-01-23 02:00:00 UTC</t>
  </si>
  <si>
    <t>2020-01-23 03:00:00 UTC</t>
  </si>
  <si>
    <t>2020-01-23 04:00:00 UTC</t>
  </si>
  <si>
    <t>2020-01-23 05:00:00 UTC</t>
  </si>
  <si>
    <t>2020-01-23 06:00:00 UTC</t>
  </si>
  <si>
    <t>2020-01-23 07:00:00 UTC</t>
  </si>
  <si>
    <t>2020-01-23 08:00:00 UTC</t>
  </si>
  <si>
    <t>2020-01-23 09:00:00 UTC</t>
  </si>
  <si>
    <t>2020-01-23 10:00:00 UTC</t>
  </si>
  <si>
    <t>2020-01-23 11:00:00 UTC</t>
  </si>
  <si>
    <t>2020-01-23 12:00:00 UTC</t>
  </si>
  <si>
    <t>2020-01-23 13:00:00 UTC</t>
  </si>
  <si>
    <t>2020-01-23 14:00:00 UTC</t>
  </si>
  <si>
    <t>2020-01-23 15:00:00 UTC</t>
  </si>
  <si>
    <t>2020-01-23 16:00:00 UTC</t>
  </si>
  <si>
    <t>2020-01-23 17:00:00 UTC</t>
  </si>
  <si>
    <t>2020-01-23 18:00:00 UTC</t>
  </si>
  <si>
    <t>2020-01-23 19:00:00 UTC</t>
  </si>
  <si>
    <t>2020-01-23 20:00:00 UTC</t>
  </si>
  <si>
    <t>2020-01-23 21:00:00 UTC</t>
  </si>
  <si>
    <t>2020-01-23 22:00:00 UTC</t>
  </si>
  <si>
    <t>2020-01-23 23:00:00 UTC</t>
  </si>
  <si>
    <t>2020-01-24 00:00:00 UTC</t>
  </si>
  <si>
    <t>2020-01-24 01:00:00 UTC</t>
  </si>
  <si>
    <t>2020-01-24 02:00:00 UTC</t>
  </si>
  <si>
    <t>2020-01-24 03:00:00 UTC</t>
  </si>
  <si>
    <t>2020-01-24 04:00:00 UTC</t>
  </si>
  <si>
    <t>2020-01-24 05:00:00 UTC</t>
  </si>
  <si>
    <t>2020-01-24 06:00:00 UTC</t>
  </si>
  <si>
    <t>2020-01-24 07:00:00 UTC</t>
  </si>
  <si>
    <t>2020-01-24 08:00:00 UTC</t>
  </si>
  <si>
    <t>2020-01-24 09:00:00 UTC</t>
  </si>
  <si>
    <t>2020-01-24 10:00:00 UTC</t>
  </si>
  <si>
    <t>2020-01-24 11:00:00 UTC</t>
  </si>
  <si>
    <t>2020-01-24 12:00:00 UTC</t>
  </si>
  <si>
    <t>2020-01-24 13:00:00 UTC</t>
  </si>
  <si>
    <t>2020-01-24 14:00:00 UTC</t>
  </si>
  <si>
    <t>2020-01-24 15:00:00 UTC</t>
  </si>
  <si>
    <t>2020-01-24 16:00:00 UTC</t>
  </si>
  <si>
    <t>2020-01-24 17:00:00 UTC</t>
  </si>
  <si>
    <t>2020-01-24 18:00:00 UTC</t>
  </si>
  <si>
    <t>2020-01-24 19:00:00 UTC</t>
  </si>
  <si>
    <t>2020-01-24 20:00:00 UTC</t>
  </si>
  <si>
    <t>2020-01-24 21:00:00 UTC</t>
  </si>
  <si>
    <t>2020-01-24 22:00:00 UTC</t>
  </si>
  <si>
    <t>2020-01-24 23:00:00 UTC</t>
  </si>
  <si>
    <t>2020-01-25 00:00:00 UTC</t>
  </si>
  <si>
    <t>2020-01-25 01:00:00 UTC</t>
  </si>
  <si>
    <t>2020-01-25 02:00:00 UTC</t>
  </si>
  <si>
    <t>2020-01-25 03:00:00 UTC</t>
  </si>
  <si>
    <t>2020-01-25 04:00:00 UTC</t>
  </si>
  <si>
    <t>2020-01-25 05:00:00 UTC</t>
  </si>
  <si>
    <t>2020-01-25 06:00:00 UTC</t>
  </si>
  <si>
    <t>2020-01-25 07:00:00 UTC</t>
  </si>
  <si>
    <t>2020-01-25 08:00:00 UTC</t>
  </si>
  <si>
    <t>2020-01-25 09:00:00 UTC</t>
  </si>
  <si>
    <t>2020-01-25 10:00:00 UTC</t>
  </si>
  <si>
    <t>2020-01-25 11:00:00 UTC</t>
  </si>
  <si>
    <t>2020-01-25 12:00:00 UTC</t>
  </si>
  <si>
    <t>2020-01-25 13:00:00 UTC</t>
  </si>
  <si>
    <t>2020-01-25 14:00:00 UTC</t>
  </si>
  <si>
    <t>2020-01-25 15:00:00 UTC</t>
  </si>
  <si>
    <t>2020-01-25 16:00:00 UTC</t>
  </si>
  <si>
    <t>2020-01-25 17:00:00 UTC</t>
  </si>
  <si>
    <t>2020-01-25 18:00:00 UTC</t>
  </si>
  <si>
    <t>2020-01-25 19:00:00 UTC</t>
  </si>
  <si>
    <t>2020-01-25 20:00:00 UTC</t>
  </si>
  <si>
    <t>2020-01-25 21:00:00 UTC</t>
  </si>
  <si>
    <t>2020-01-25 22:00:00 UTC</t>
  </si>
  <si>
    <t>2020-01-25 23:00:00 UTC</t>
  </si>
  <si>
    <t>2020-01-26 00:00:00 UTC</t>
  </si>
  <si>
    <t>2020-01-26 01:00:00 UTC</t>
  </si>
  <si>
    <t>2020-01-26 02:00:00 UTC</t>
  </si>
  <si>
    <t>2020-01-26 03:00:00 UTC</t>
  </si>
  <si>
    <t>2020-01-26 04:00:00 UTC</t>
  </si>
  <si>
    <t>2020-01-26 05:00:00 UTC</t>
  </si>
  <si>
    <t>2020-01-26 06:00:00 UTC</t>
  </si>
  <si>
    <t>2020-01-26 07:00:00 UTC</t>
  </si>
  <si>
    <t>2020-01-26 08:00:00 UTC</t>
  </si>
  <si>
    <t>2020-01-26 09:00:00 UTC</t>
  </si>
  <si>
    <t>2020-01-26 10:00:00 UTC</t>
  </si>
  <si>
    <t>2020-01-26 11:00:00 UTC</t>
  </si>
  <si>
    <t>2020-01-26 12:00:00 UTC</t>
  </si>
  <si>
    <t>2020-01-26 13:00:00 UTC</t>
  </si>
  <si>
    <t>2020-01-26 14:00:00 UTC</t>
  </si>
  <si>
    <t>2020-01-26 15:00:00 UTC</t>
  </si>
  <si>
    <t>2020-01-26 16:00:00 UTC</t>
  </si>
  <si>
    <t>2020-01-26 17:00:00 UTC</t>
  </si>
  <si>
    <t>2020-01-26 18:00:00 UTC</t>
  </si>
  <si>
    <t>2020-01-26 19:00:00 UTC</t>
  </si>
  <si>
    <t>2020-01-26 20:00:00 UTC</t>
  </si>
  <si>
    <t>2020-01-26 21:00:00 UTC</t>
  </si>
  <si>
    <t>2020-01-26 22:00:00 UTC</t>
  </si>
  <si>
    <t>2020-01-26 23:00:00 UTC</t>
  </si>
  <si>
    <t>2020-01-27 00:00:00 UTC</t>
  </si>
  <si>
    <t>2020-01-27 01:00:00 UTC</t>
  </si>
  <si>
    <t>2020-01-27 02:00:00 UTC</t>
  </si>
  <si>
    <t>2020-01-27 03:00:00 UTC</t>
  </si>
  <si>
    <t>2020-01-27 04:00:00 UTC</t>
  </si>
  <si>
    <t>2020-01-27 05:00:00 UTC</t>
  </si>
  <si>
    <t>2020-01-27 06:00:00 UTC</t>
  </si>
  <si>
    <t>2020-01-27 07:00:00 UTC</t>
  </si>
  <si>
    <t>2020-01-27 08:00:00 UTC</t>
  </si>
  <si>
    <t>2020-01-27 09:00:00 UTC</t>
  </si>
  <si>
    <t>2020-01-27 10:00:00 UTC</t>
  </si>
  <si>
    <t>2020-01-27 11:00:00 UTC</t>
  </si>
  <si>
    <t>2020-01-27 12:00:00 UTC</t>
  </si>
  <si>
    <t>2020-01-27 13:00:00 UTC</t>
  </si>
  <si>
    <t>2020-01-27 14:00:00 UTC</t>
  </si>
  <si>
    <t>2020-01-27 15:00:00 UTC</t>
  </si>
  <si>
    <t>2020-01-27 16:00:00 UTC</t>
  </si>
  <si>
    <t>2020-01-27 17:00:00 UTC</t>
  </si>
  <si>
    <t>2020-01-27 18:00:00 UTC</t>
  </si>
  <si>
    <t>2020-01-27 19:00:00 UTC</t>
  </si>
  <si>
    <t>2020-01-27 20:00:00 UTC</t>
  </si>
  <si>
    <t>2020-01-27 21:00:00 UTC</t>
  </si>
  <si>
    <t>2020-01-27 22:00:00 UTC</t>
  </si>
  <si>
    <t>2020-01-27 23:00:00 UTC</t>
  </si>
  <si>
    <t>2020-01-28 00:00:00 UTC</t>
  </si>
  <si>
    <t>2020-01-28 01:00:00 UTC</t>
  </si>
  <si>
    <t>2020-01-28 02:00:00 UTC</t>
  </si>
  <si>
    <t>2020-01-28 03:00:00 UTC</t>
  </si>
  <si>
    <t>2020-01-28 04:00:00 UTC</t>
  </si>
  <si>
    <t>2020-01-28 05:00:00 UTC</t>
  </si>
  <si>
    <t>2020-01-28 06:00:00 UTC</t>
  </si>
  <si>
    <t>2020-01-28 07:00:00 UTC</t>
  </si>
  <si>
    <t>2020-01-28 08:00:00 UTC</t>
  </si>
  <si>
    <t>2020-01-28 09:00:00 UTC</t>
  </si>
  <si>
    <t>2020-01-28 10:00:00 UTC</t>
  </si>
  <si>
    <t>2020-01-28 11:00:00 UTC</t>
  </si>
  <si>
    <t>2020-01-28 12:00:00 UTC</t>
  </si>
  <si>
    <t>2020-01-28 13:00:00 UTC</t>
  </si>
  <si>
    <t>2020-01-28 14:00:00 UTC</t>
  </si>
  <si>
    <t>2020-01-28 15:00:00 UTC</t>
  </si>
  <si>
    <t>2020-01-28 16:00:00 UTC</t>
  </si>
  <si>
    <t>2020-01-28 17:00:00 UTC</t>
  </si>
  <si>
    <t>2020-01-28 18:00:00 UTC</t>
  </si>
  <si>
    <t>2020-01-28 19:00:00 UTC</t>
  </si>
  <si>
    <t>2020-01-28 20:00:00 UTC</t>
  </si>
  <si>
    <t>2020-01-28 21:00:00 UTC</t>
  </si>
  <si>
    <t>2020-01-28 22:00:00 UTC</t>
  </si>
  <si>
    <t>2020-01-28 23:00:00 UTC</t>
  </si>
  <si>
    <t>2020-01-29 00:00:00 UTC</t>
  </si>
  <si>
    <t>2020-01-29 01:00:00 UTC</t>
  </si>
  <si>
    <t>2020-01-29 02:00:00 UTC</t>
  </si>
  <si>
    <t>2020-01-29 03:00:00 UTC</t>
  </si>
  <si>
    <t>2020-01-29 04:00:00 UTC</t>
  </si>
  <si>
    <t>2020-01-29 05:00:00 UTC</t>
  </si>
  <si>
    <t>2020-01-29 06:00:00 UTC</t>
  </si>
  <si>
    <t>2020-01-29 07:00:00 UTC</t>
  </si>
  <si>
    <t>2020-01-29 08:00:00 UTC</t>
  </si>
  <si>
    <t>2020-01-29 09:00:00 UTC</t>
  </si>
  <si>
    <t>2020-01-29 10:00:00 UTC</t>
  </si>
  <si>
    <t>2020-01-29 11:00:00 UTC</t>
  </si>
  <si>
    <t>2020-01-29 12:00:00 UTC</t>
  </si>
  <si>
    <t>2020-01-29 13:00:00 UTC</t>
  </si>
  <si>
    <t>2020-01-29 14:00:00 UTC</t>
  </si>
  <si>
    <t>2020-01-29 15:00:00 UTC</t>
  </si>
  <si>
    <t>2020-01-29 16:00:00 UTC</t>
  </si>
  <si>
    <t>2020-01-29 17:00:00 UTC</t>
  </si>
  <si>
    <t>2020-01-29 18:00:00 UTC</t>
  </si>
  <si>
    <t>2020-01-29 19:00:00 UTC</t>
  </si>
  <si>
    <t>2020-01-29 20:00:00 UTC</t>
  </si>
  <si>
    <t>2020-01-29 21:00:00 UTC</t>
  </si>
  <si>
    <t>2020-01-29 22:00:00 UTC</t>
  </si>
  <si>
    <t>2020-01-29 23:00:00 UTC</t>
  </si>
  <si>
    <t>2020-01-30 00:00:00 UTC</t>
  </si>
  <si>
    <t>2020-01-30 01:00:00 UTC</t>
  </si>
  <si>
    <t>2020-01-30 02:00:00 UTC</t>
  </si>
  <si>
    <t>2020-01-30 03:00:00 UTC</t>
  </si>
  <si>
    <t>2020-01-30 04:00:00 UTC</t>
  </si>
  <si>
    <t>2020-01-30 05:00:00 UTC</t>
  </si>
  <si>
    <t>2020-01-30 06:00:00 UTC</t>
  </si>
  <si>
    <t>2020-01-30 07:00:00 UTC</t>
  </si>
  <si>
    <t>2020-01-30 08:00:00 UTC</t>
  </si>
  <si>
    <t>2020-01-30 09:00:00 UTC</t>
  </si>
  <si>
    <t>2020-01-30 10:00:00 UTC</t>
  </si>
  <si>
    <t>2020-01-30 11:00:00 UTC</t>
  </si>
  <si>
    <t>2020-01-30 12:00:00 UTC</t>
  </si>
  <si>
    <t>2020-01-30 13:00:00 UTC</t>
  </si>
  <si>
    <t>2020-01-30 14:00:00 UTC</t>
  </si>
  <si>
    <t>2020-01-30 15:00:00 UTC</t>
  </si>
  <si>
    <t>2020-01-30 16:00:00 UTC</t>
  </si>
  <si>
    <t>2020-01-30 17:00:00 UTC</t>
  </si>
  <si>
    <t>2020-01-30 18:00:00 UTC</t>
  </si>
  <si>
    <t>2020-01-30 19:00:00 UTC</t>
  </si>
  <si>
    <t>2020-01-30 20:00:00 UTC</t>
  </si>
  <si>
    <t>2020-01-30 21:00:00 UTC</t>
  </si>
  <si>
    <t>2020-01-30 22:00:00 UTC</t>
  </si>
  <si>
    <t>2020-01-30 23:00:00 UTC</t>
  </si>
  <si>
    <t>2020-01-31 00:00:00 UTC</t>
  </si>
  <si>
    <t>2020-01-31 01:00:00 UTC</t>
  </si>
  <si>
    <t>2020-01-31 02:00:00 UTC</t>
  </si>
  <si>
    <t>2020-01-31 03:00:00 UTC</t>
  </si>
  <si>
    <t>2020-01-31 04:00:00 UTC</t>
  </si>
  <si>
    <t>2020-01-31 05:00:00 UTC</t>
  </si>
  <si>
    <t>2020-01-31 06:00:00 UTC</t>
  </si>
  <si>
    <t>2020-01-31 07:00:00 UTC</t>
  </si>
  <si>
    <t>2020-01-31 08:00:00 UTC</t>
  </si>
  <si>
    <t>2020-01-31 09:00:00 UTC</t>
  </si>
  <si>
    <t>2020-01-31 10:00:00 UTC</t>
  </si>
  <si>
    <t>2020-01-31 11:00:00 UTC</t>
  </si>
  <si>
    <t>2020-01-31 12:00:00 UTC</t>
  </si>
  <si>
    <t>2020-01-31 13:00:00 UTC</t>
  </si>
  <si>
    <t>2020-01-31 14:00:00 UTC</t>
  </si>
  <si>
    <t>2020-01-31 15:00:00 UTC</t>
  </si>
  <si>
    <t>2020-01-31 16:00:00 UTC</t>
  </si>
  <si>
    <t>2020-01-31 17:00:00 UTC</t>
  </si>
  <si>
    <t>2020-01-31 18:00:00 UTC</t>
  </si>
  <si>
    <t>2020-01-31 19:00:00 UTC</t>
  </si>
  <si>
    <t>2020-01-31 20:00:00 UTC</t>
  </si>
  <si>
    <t>2020-01-31 21:00:00 UTC</t>
  </si>
  <si>
    <t>2020-01-31 22:00:00 UTC</t>
  </si>
  <si>
    <t>2020-01-31 23:00:00 UTC</t>
  </si>
  <si>
    <t>2020-02-01 00:00:00 UTC</t>
  </si>
  <si>
    <t>2020-02-01 01:00:00 UTC</t>
  </si>
  <si>
    <t>2020-02-01 02:00:00 UTC</t>
  </si>
  <si>
    <t>2020-02-01 03:00:00 UTC</t>
  </si>
  <si>
    <t>2020-02-01 04:00:00 UTC</t>
  </si>
  <si>
    <t>2020-02-01 05:00:00 UTC</t>
  </si>
  <si>
    <t>2020-02-01 06:00:00 UTC</t>
  </si>
  <si>
    <t>2020-02-01 07:00:00 UTC</t>
  </si>
  <si>
    <t>2020-02-01 08:00:00 UTC</t>
  </si>
  <si>
    <t>2020-02-01 09:00:00 UTC</t>
  </si>
  <si>
    <t>2020-02-01 10:00:00 UTC</t>
  </si>
  <si>
    <t>2020-02-01 11:00:00 UTC</t>
  </si>
  <si>
    <t>2020-02-01 12:00:00 UTC</t>
  </si>
  <si>
    <t>2020-02-01 13:00:00 UTC</t>
  </si>
  <si>
    <t>2020-02-01 14:00:00 UTC</t>
  </si>
  <si>
    <t>2020-02-01 15:00:00 UTC</t>
  </si>
  <si>
    <t>2020-02-01 16:00:00 UTC</t>
  </si>
  <si>
    <t>2020-02-01 17:00:00 UTC</t>
  </si>
  <si>
    <t>2020-02-01 18:00:00 UTC</t>
  </si>
  <si>
    <t>2020-02-01 19:00:00 UTC</t>
  </si>
  <si>
    <t>2020-02-01 20:00:00 UTC</t>
  </si>
  <si>
    <t>2020-02-01 21:00:00 UTC</t>
  </si>
  <si>
    <t>2020-02-01 22:00:00 UTC</t>
  </si>
  <si>
    <t>2020-02-01 23:00:00 UTC</t>
  </si>
  <si>
    <t>2020-02-02 00:00:00 UTC</t>
  </si>
  <si>
    <t>2020-02-02 01:00:00 UTC</t>
  </si>
  <si>
    <t>2020-02-02 02:00:00 UTC</t>
  </si>
  <si>
    <t>2020-02-02 03:00:00 UTC</t>
  </si>
  <si>
    <t>2020-02-02 04:00:00 UTC</t>
  </si>
  <si>
    <t>2020-02-02 05:00:00 UTC</t>
  </si>
  <si>
    <t>2020-02-02 06:00:00 UTC</t>
  </si>
  <si>
    <t>2020-02-02 07:00:00 UTC</t>
  </si>
  <si>
    <t>2020-02-02 08:00:00 UTC</t>
  </si>
  <si>
    <t>2020-02-02 09:00:00 UTC</t>
  </si>
  <si>
    <t>2020-02-02 10:00:00 UTC</t>
  </si>
  <si>
    <t>2020-02-02 11:00:00 UTC</t>
  </si>
  <si>
    <t>2020-02-02 12:00:00 UTC</t>
  </si>
  <si>
    <t>2020-02-02 13:00:00 UTC</t>
  </si>
  <si>
    <t>2020-02-02 14:00:00 UTC</t>
  </si>
  <si>
    <t>2020-02-02 15:00:00 UTC</t>
  </si>
  <si>
    <t>2020-02-02 16:00:00 UTC</t>
  </si>
  <si>
    <t>2020-02-02 17:00:00 UTC</t>
  </si>
  <si>
    <t>2020-02-02 18:00:00 UTC</t>
  </si>
  <si>
    <t>2020-02-02 19:00:00 UTC</t>
  </si>
  <si>
    <t>2020-02-02 20:00:00 UTC</t>
  </si>
  <si>
    <t>2020-02-02 21:00:00 UTC</t>
  </si>
  <si>
    <t>2020-02-02 22:00:00 UTC</t>
  </si>
  <si>
    <t>2020-02-02 23:00:00 UTC</t>
  </si>
  <si>
    <t>2020-02-03 00:00:00 UTC</t>
  </si>
  <si>
    <t>2020-02-03 01:00:00 UTC</t>
  </si>
  <si>
    <t>2020-02-03 02:00:00 UTC</t>
  </si>
  <si>
    <t>2020-02-03 03:00:00 UTC</t>
  </si>
  <si>
    <t>2020-02-03 04:00:00 UTC</t>
  </si>
  <si>
    <t>2020-02-03 05:00:00 UTC</t>
  </si>
  <si>
    <t>2020-02-03 06:00:00 UTC</t>
  </si>
  <si>
    <t>2020-02-03 07:00:00 UTC</t>
  </si>
  <si>
    <t>2020-02-03 08:00:00 UTC</t>
  </si>
  <si>
    <t>2020-02-03 09:00:00 UTC</t>
  </si>
  <si>
    <t>2020-02-03 10:00:00 UTC</t>
  </si>
  <si>
    <t>2020-02-03 11:00:00 UTC</t>
  </si>
  <si>
    <t>2020-02-03 12:00:00 UTC</t>
  </si>
  <si>
    <t>2020-02-03 13:00:00 UTC</t>
  </si>
  <si>
    <t>2020-02-03 14:00:00 UTC</t>
  </si>
  <si>
    <t>2020-02-03 15:00:00 UTC</t>
  </si>
  <si>
    <t>2020-02-03 16:00:00 UTC</t>
  </si>
  <si>
    <t>2020-02-03 17:00:00 UTC</t>
  </si>
  <si>
    <t>2020-02-03 18:00:00 UTC</t>
  </si>
  <si>
    <t>2020-02-03 19:00:00 UTC</t>
  </si>
  <si>
    <t>2020-02-03 20:00:00 UTC</t>
  </si>
  <si>
    <t>2020-02-03 21:00:00 UTC</t>
  </si>
  <si>
    <t>2020-02-03 22:00:00 UTC</t>
  </si>
  <si>
    <t>2020-02-03 23:00:00 UTC</t>
  </si>
  <si>
    <t>2020-02-04 00:00:00 UTC</t>
  </si>
  <si>
    <t>2020-02-04 01:00:00 UTC</t>
  </si>
  <si>
    <t>2020-02-04 02:00:00 UTC</t>
  </si>
  <si>
    <t>2020-02-04 03:00:00 UTC</t>
  </si>
  <si>
    <t>2020-02-04 04:00:00 UTC</t>
  </si>
  <si>
    <t>2020-02-04 05:00:00 UTC</t>
  </si>
  <si>
    <t>2020-02-04 06:00:00 UTC</t>
  </si>
  <si>
    <t>2020-02-04 07:00:00 UTC</t>
  </si>
  <si>
    <t>2020-02-04 08:00:00 UTC</t>
  </si>
  <si>
    <t>2020-02-04 09:00:00 UTC</t>
  </si>
  <si>
    <t>2020-02-04 10:00:00 UTC</t>
  </si>
  <si>
    <t>2020-02-04 11:00:00 UTC</t>
  </si>
  <si>
    <t>2020-02-04 12:00:00 UTC</t>
  </si>
  <si>
    <t>2020-02-04 13:00:00 UTC</t>
  </si>
  <si>
    <t>2020-02-04 14:00:00 UTC</t>
  </si>
  <si>
    <t>2020-02-04 15:00:00 UTC</t>
  </si>
  <si>
    <t>2020-02-04 16:00:00 UTC</t>
  </si>
  <si>
    <t>2020-02-04 17:00:00 UTC</t>
  </si>
  <si>
    <t>2020-02-04 18:00:00 UTC</t>
  </si>
  <si>
    <t>2020-02-04 19:00:00 UTC</t>
  </si>
  <si>
    <t>2020-02-04 20:00:00 UTC</t>
  </si>
  <si>
    <t>2020-02-04 21:00:00 UTC</t>
  </si>
  <si>
    <t>2020-02-04 22:00:00 UTC</t>
  </si>
  <si>
    <t>2020-02-04 23:00:00 UTC</t>
  </si>
  <si>
    <t>2020-02-05 00:00:00 UTC</t>
  </si>
  <si>
    <t>2020-02-05 01:00:00 UTC</t>
  </si>
  <si>
    <t>2020-02-05 02:00:00 UTC</t>
  </si>
  <si>
    <t>2020-02-05 03:00:00 UTC</t>
  </si>
  <si>
    <t>2020-02-05 04:00:00 UTC</t>
  </si>
  <si>
    <t>2020-02-05 05:00:00 UTC</t>
  </si>
  <si>
    <t>2020-02-05 06:00:00 UTC</t>
  </si>
  <si>
    <t>2020-02-05 07:00:00 UTC</t>
  </si>
  <si>
    <t>2020-02-05 08:00:00 UTC</t>
  </si>
  <si>
    <t>2020-02-05 09:00:00 UTC</t>
  </si>
  <si>
    <t>2020-02-05 10:00:00 UTC</t>
  </si>
  <si>
    <t>2020-02-05 11:00:00 UTC</t>
  </si>
  <si>
    <t>2020-02-05 12:00:00 UTC</t>
  </si>
  <si>
    <t>2020-02-05 13:00:00 UTC</t>
  </si>
  <si>
    <t>2020-02-05 14:00:00 UTC</t>
  </si>
  <si>
    <t>2020-02-05 15:00:00 UTC</t>
  </si>
  <si>
    <t>2020-02-05 16:00:00 UTC</t>
  </si>
  <si>
    <t>2020-02-05 17:00:00 UTC</t>
  </si>
  <si>
    <t>2020-02-05 18:00:00 UTC</t>
  </si>
  <si>
    <t>2020-02-05 19:00:00 UTC</t>
  </si>
  <si>
    <t>2020-02-05 20:00:00 UTC</t>
  </si>
  <si>
    <t>2020-02-05 21:00:00 UTC</t>
  </si>
  <si>
    <t>2020-02-05 22:00:00 UTC</t>
  </si>
  <si>
    <t>2020-02-05 23:00:00 UTC</t>
  </si>
  <si>
    <t>2020-02-06 00:00:00 UTC</t>
  </si>
  <si>
    <t>2020-02-06 01:00:00 UTC</t>
  </si>
  <si>
    <t>2020-02-06 02:00:00 UTC</t>
  </si>
  <si>
    <t>2020-02-06 03:00:00 UTC</t>
  </si>
  <si>
    <t>2020-02-06 04:00:00 UTC</t>
  </si>
  <si>
    <t>2020-02-06 05:00:00 UTC</t>
  </si>
  <si>
    <t>2020-02-06 06:00:00 UTC</t>
  </si>
  <si>
    <t>2020-02-06 07:00:00 UTC</t>
  </si>
  <si>
    <t>2020-02-06 08:00:00 UTC</t>
  </si>
  <si>
    <t>2020-02-06 09:00:00 UTC</t>
  </si>
  <si>
    <t>2020-02-06 10:00:00 UTC</t>
  </si>
  <si>
    <t>2020-02-06 11:00:00 UTC</t>
  </si>
  <si>
    <t>2020-02-06 12:00:00 UTC</t>
  </si>
  <si>
    <t>2020-02-06 13:00:00 UTC</t>
  </si>
  <si>
    <t>2020-02-06 14:00:00 UTC</t>
  </si>
  <si>
    <t>2020-02-06 15:00:00 UTC</t>
  </si>
  <si>
    <t>2020-02-06 16:00:00 UTC</t>
  </si>
  <si>
    <t>2020-02-06 17:00:00 UTC</t>
  </si>
  <si>
    <t>2020-02-06 18:00:00 UTC</t>
  </si>
  <si>
    <t>2020-02-06 19:00:00 UTC</t>
  </si>
  <si>
    <t>2020-02-06 20:00:00 UTC</t>
  </si>
  <si>
    <t>2020-02-06 21:00:00 UTC</t>
  </si>
  <si>
    <t>2020-02-06 22:00:00 UTC</t>
  </si>
  <si>
    <t>2020-02-06 23:00:00 UTC</t>
  </si>
  <si>
    <t>2020-02-07 00:00:00 UTC</t>
  </si>
  <si>
    <t>2020-02-07 01:00:00 UTC</t>
  </si>
  <si>
    <t>2020-02-07 02:00:00 UTC</t>
  </si>
  <si>
    <t>2020-02-07 03:00:00 UTC</t>
  </si>
  <si>
    <t>2020-02-07 04:00:00 UTC</t>
  </si>
  <si>
    <t>2020-02-07 05:00:00 UTC</t>
  </si>
  <si>
    <t>2020-02-07 06:00:00 UTC</t>
  </si>
  <si>
    <t>2020-02-07 07:00:00 UTC</t>
  </si>
  <si>
    <t>2020-02-07 08:00:00 UTC</t>
  </si>
  <si>
    <t>2020-02-07 09:00:00 UTC</t>
  </si>
  <si>
    <t>2020-02-07 10:00:00 UTC</t>
  </si>
  <si>
    <t>2020-02-07 11:00:00 UTC</t>
  </si>
  <si>
    <t>2020-02-07 12:00:00 UTC</t>
  </si>
  <si>
    <t>2020-02-07 13:00:00 UTC</t>
  </si>
  <si>
    <t>2020-02-07 14:00:00 UTC</t>
  </si>
  <si>
    <t>2020-02-07 15:00:00 UTC</t>
  </si>
  <si>
    <t>2020-02-07 16:00:00 UTC</t>
  </si>
  <si>
    <t>2020-02-07 17:00:00 UTC</t>
  </si>
  <si>
    <t>2020-02-07 18:00:00 UTC</t>
  </si>
  <si>
    <t>2020-02-07 19:00:00 UTC</t>
  </si>
  <si>
    <t>2020-02-07 20:00:00 UTC</t>
  </si>
  <si>
    <t>2020-02-07 21:00:00 UTC</t>
  </si>
  <si>
    <t>2020-02-07 22:00:00 UTC</t>
  </si>
  <si>
    <t>2020-02-07 23:00:00 UTC</t>
  </si>
  <si>
    <t>2020-02-08 00:00:00 UTC</t>
  </si>
  <si>
    <t>2020-02-08 01:00:00 UTC</t>
  </si>
  <si>
    <t>2020-02-08 02:00:00 UTC</t>
  </si>
  <si>
    <t>2020-02-08 03:00:00 UTC</t>
  </si>
  <si>
    <t>2020-02-08 04:00:00 UTC</t>
  </si>
  <si>
    <t>2020-02-08 05:00:00 UTC</t>
  </si>
  <si>
    <t>2020-02-08 06:00:00 UTC</t>
  </si>
  <si>
    <t>2020-02-08 07:00:00 UTC</t>
  </si>
  <si>
    <t>2020-02-08 08:00:00 UTC</t>
  </si>
  <si>
    <t>2020-02-08 09:00:00 UTC</t>
  </si>
  <si>
    <t>2020-02-08 10:00:00 UTC</t>
  </si>
  <si>
    <t>2020-02-08 11:00:00 UTC</t>
  </si>
  <si>
    <t>2020-02-08 12:00:00 UTC</t>
  </si>
  <si>
    <t>2020-02-08 13:00:00 UTC</t>
  </si>
  <si>
    <t>2020-02-08 14:00:00 UTC</t>
  </si>
  <si>
    <t>2020-02-08 15:00:00 UTC</t>
  </si>
  <si>
    <t>2020-02-08 16:00:00 UTC</t>
  </si>
  <si>
    <t>2020-02-08 17:00:00 UTC</t>
  </si>
  <si>
    <t>2020-02-08 18:00:00 UTC</t>
  </si>
  <si>
    <t>2020-02-08 19:00:00 UTC</t>
  </si>
  <si>
    <t>2020-02-08 20:00:00 UTC</t>
  </si>
  <si>
    <t>2020-02-08 21:00:00 UTC</t>
  </si>
  <si>
    <t>2020-02-08 22:00:00 UTC</t>
  </si>
  <si>
    <t>2020-02-08 23:00:00 UTC</t>
  </si>
  <si>
    <t>2020-02-09 00:00:00 UTC</t>
  </si>
  <si>
    <t>2020-02-09 01:00:00 UTC</t>
  </si>
  <si>
    <t>2020-02-09 02:00:00 UTC</t>
  </si>
  <si>
    <t>2020-02-09 03:00:00 UTC</t>
  </si>
  <si>
    <t>2020-02-09 04:00:00 UTC</t>
  </si>
  <si>
    <t>2020-02-09 05:00:00 UTC</t>
  </si>
  <si>
    <t>2020-02-09 06:00:00 UTC</t>
  </si>
  <si>
    <t>2020-02-09 07:00:00 UTC</t>
  </si>
  <si>
    <t>2020-02-09 08:00:00 UTC</t>
  </si>
  <si>
    <t>2020-02-09 09:00:00 UTC</t>
  </si>
  <si>
    <t>2020-02-09 10:00:00 UTC</t>
  </si>
  <si>
    <t>2020-02-09 11:00:00 UTC</t>
  </si>
  <si>
    <t>2020-02-09 12:00:00 UTC</t>
  </si>
  <si>
    <t>2020-02-09 13:00:00 UTC</t>
  </si>
  <si>
    <t>2020-02-09 14:00:00 UTC</t>
  </si>
  <si>
    <t>2020-02-09 15:00:00 UTC</t>
  </si>
  <si>
    <t>2020-02-09 16:00:00 UTC</t>
  </si>
  <si>
    <t>2020-02-09 17:00:00 UTC</t>
  </si>
  <si>
    <t>2020-02-09 18:00:00 UTC</t>
  </si>
  <si>
    <t>2020-02-09 19:00:00 UTC</t>
  </si>
  <si>
    <t>2020-02-09 20:00:00 UTC</t>
  </si>
  <si>
    <t>2020-02-09 21:00:00 UTC</t>
  </si>
  <si>
    <t>2020-02-09 22:00:00 UTC</t>
  </si>
  <si>
    <t>2020-02-09 23:00:00 UTC</t>
  </si>
  <si>
    <t>2020-02-10 00:00:00 UTC</t>
  </si>
  <si>
    <t>2020-02-10 01:00:00 UTC</t>
  </si>
  <si>
    <t>2020-02-10 02:00:00 UTC</t>
  </si>
  <si>
    <t>2020-02-10 03:00:00 UTC</t>
  </si>
  <si>
    <t>2020-02-10 04:00:00 UTC</t>
  </si>
  <si>
    <t>2020-02-10 05:00:00 UTC</t>
  </si>
  <si>
    <t>2020-02-10 06:00:00 UTC</t>
  </si>
  <si>
    <t>2020-02-10 07:00:00 UTC</t>
  </si>
  <si>
    <t>2020-02-10 08:00:00 UTC</t>
  </si>
  <si>
    <t>2020-02-10 09:00:00 UTC</t>
  </si>
  <si>
    <t>2020-02-10 10:00:00 UTC</t>
  </si>
  <si>
    <t>2020-02-10 11:00:00 UTC</t>
  </si>
  <si>
    <t>2020-02-10 12:00:00 UTC</t>
  </si>
  <si>
    <t>2020-02-10 13:00:00 UTC</t>
  </si>
  <si>
    <t>2020-02-10 14:00:00 UTC</t>
  </si>
  <si>
    <t>2020-02-10 15:00:00 UTC</t>
  </si>
  <si>
    <t>2020-02-10 16:00:00 UTC</t>
  </si>
  <si>
    <t>2020-02-10 17:00:00 UTC</t>
  </si>
  <si>
    <t>2020-02-10 18:00:00 UTC</t>
  </si>
  <si>
    <t>2020-02-10 19:00:00 UTC</t>
  </si>
  <si>
    <t>2020-02-10 20:00:00 UTC</t>
  </si>
  <si>
    <t>2020-02-10 21:00:00 UTC</t>
  </si>
  <si>
    <t>2020-02-10 22:00:00 UTC</t>
  </si>
  <si>
    <t>2020-02-10 23:00:00 UTC</t>
  </si>
  <si>
    <t>2020-02-11 00:00:00 UTC</t>
  </si>
  <si>
    <t>2020-02-11 01:00:00 UTC</t>
  </si>
  <si>
    <t>2020-02-11 02:00:00 UTC</t>
  </si>
  <si>
    <t>2020-02-11 03:00:00 UTC</t>
  </si>
  <si>
    <t>2020-02-11 04:00:00 UTC</t>
  </si>
  <si>
    <t>2020-02-11 05:00:00 UTC</t>
  </si>
  <si>
    <t>2020-02-11 06:00:00 UTC</t>
  </si>
  <si>
    <t>2020-02-11 07:00:00 UTC</t>
  </si>
  <si>
    <t>2020-02-11 08:00:00 UTC</t>
  </si>
  <si>
    <t>2020-02-11 09:00:00 UTC</t>
  </si>
  <si>
    <t>2020-02-11 10:00:00 UTC</t>
  </si>
  <si>
    <t>2020-02-11 11:00:00 UTC</t>
  </si>
  <si>
    <t>2020-02-11 12:00:00 UTC</t>
  </si>
  <si>
    <t>2020-02-11 13:00:00 UTC</t>
  </si>
  <si>
    <t>2020-02-11 14:00:00 UTC</t>
  </si>
  <si>
    <t>2020-02-11 15:00:00 UTC</t>
  </si>
  <si>
    <t>2020-02-11 16:00:00 UTC</t>
  </si>
  <si>
    <t>2020-02-11 17:00:00 UTC</t>
  </si>
  <si>
    <t>2020-02-11 18:00:00 UTC</t>
  </si>
  <si>
    <t>2020-02-11 19:00:00 UTC</t>
  </si>
  <si>
    <t>2020-02-11 20:00:00 UTC</t>
  </si>
  <si>
    <t>2020-02-11 21:00:00 UTC</t>
  </si>
  <si>
    <t>2020-02-11 22:00:00 UTC</t>
  </si>
  <si>
    <t>2020-02-11 23:00:00 UTC</t>
  </si>
  <si>
    <t>2020-02-12 00:00:00 UTC</t>
  </si>
  <si>
    <t>2020-02-12 01:00:00 UTC</t>
  </si>
  <si>
    <t>2020-02-12 02:00:00 UTC</t>
  </si>
  <si>
    <t>2020-02-12 03:00:00 UTC</t>
  </si>
  <si>
    <t>2020-02-12 04:00:00 UTC</t>
  </si>
  <si>
    <t>2020-02-12 05:00:00 UTC</t>
  </si>
  <si>
    <t>2020-02-12 06:00:00 UTC</t>
  </si>
  <si>
    <t>2020-02-12 07:00:00 UTC</t>
  </si>
  <si>
    <t>2020-02-12 08:00:00 UTC</t>
  </si>
  <si>
    <t>2020-02-12 09:00:00 UTC</t>
  </si>
  <si>
    <t>2020-02-12 10:00:00 UTC</t>
  </si>
  <si>
    <t>2020-02-12 11:00:00 UTC</t>
  </si>
  <si>
    <t>2020-02-12 12:00:00 UTC</t>
  </si>
  <si>
    <t>2020-02-12 13:00:00 UTC</t>
  </si>
  <si>
    <t>2020-02-12 14:00:00 UTC</t>
  </si>
  <si>
    <t>2020-02-12 15:00:00 UTC</t>
  </si>
  <si>
    <t>2020-02-12 16:00:00 UTC</t>
  </si>
  <si>
    <t>2020-02-12 17:00:00 UTC</t>
  </si>
  <si>
    <t>2020-02-12 18:00:00 UTC</t>
  </si>
  <si>
    <t>2020-02-12 19:00:00 UTC</t>
  </si>
  <si>
    <t>2020-02-12 20:00:00 UTC</t>
  </si>
  <si>
    <t>2020-02-12 21:00:00 UTC</t>
  </si>
  <si>
    <t>2020-02-12 22:00:00 UTC</t>
  </si>
  <si>
    <t>2020-02-12 23:00:00 UTC</t>
  </si>
  <si>
    <t>2020-02-13 00:00:00 UTC</t>
  </si>
  <si>
    <t>2020-02-13 01:00:00 UTC</t>
  </si>
  <si>
    <t>2020-02-13 02:00:00 UTC</t>
  </si>
  <si>
    <t>2020-02-13 03:00:00 UTC</t>
  </si>
  <si>
    <t>2020-02-13 04:00:00 UTC</t>
  </si>
  <si>
    <t>2020-02-13 05:00:00 UTC</t>
  </si>
  <si>
    <t>2020-02-13 06:00:00 UTC</t>
  </si>
  <si>
    <t>2020-02-13 07:00:00 UTC</t>
  </si>
  <si>
    <t>2020-02-13 08:00:00 UTC</t>
  </si>
  <si>
    <t>2020-02-13 09:00:00 UTC</t>
  </si>
  <si>
    <t>2020-02-13 10:00:00 UTC</t>
  </si>
  <si>
    <t>2020-02-13 11:00:00 UTC</t>
  </si>
  <si>
    <t>2020-02-13 12:00:00 UTC</t>
  </si>
  <si>
    <t>2020-02-13 13:00:00 UTC</t>
  </si>
  <si>
    <t>2020-02-13 14:00:00 UTC</t>
  </si>
  <si>
    <t>2020-02-13 15:00:00 UTC</t>
  </si>
  <si>
    <t>2020-02-13 16:00:00 UTC</t>
  </si>
  <si>
    <t>2020-02-13 17:00:00 UTC</t>
  </si>
  <si>
    <t>2020-02-13 18:00:00 UTC</t>
  </si>
  <si>
    <t>2020-02-13 19:00:00 UTC</t>
  </si>
  <si>
    <t>2020-02-13 20:00:00 UTC</t>
  </si>
  <si>
    <t>2020-02-13 21:00:00 UTC</t>
  </si>
  <si>
    <t>2020-02-13 22:00:00 UTC</t>
  </si>
  <si>
    <t>2020-02-13 23:00:00 UTC</t>
  </si>
  <si>
    <t>2020-02-14 00:00:00 UTC</t>
  </si>
  <si>
    <t>2020-02-14 01:00:00 UTC</t>
  </si>
  <si>
    <t>2020-02-14 02:00:00 UTC</t>
  </si>
  <si>
    <t>2020-02-14 03:00:00 UTC</t>
  </si>
  <si>
    <t>2020-02-14 04:00:00 UTC</t>
  </si>
  <si>
    <t>2020-02-14 05:00:00 UTC</t>
  </si>
  <si>
    <t>2020-02-14 06:00:00 UTC</t>
  </si>
  <si>
    <t>2020-02-14 07:00:00 UTC</t>
  </si>
  <si>
    <t>2020-02-14 08:00:00 UTC</t>
  </si>
  <si>
    <t>2020-02-14 09:00:00 UTC</t>
  </si>
  <si>
    <t>2020-02-14 10:00:00 UTC</t>
  </si>
  <si>
    <t>2020-02-14 11:00:00 UTC</t>
  </si>
  <si>
    <t>2020-02-14 12:00:00 UTC</t>
  </si>
  <si>
    <t>2020-02-14 13:00:00 UTC</t>
  </si>
  <si>
    <t>2020-02-14 14:00:00 UTC</t>
  </si>
  <si>
    <t>2020-02-14 15:00:00 UTC</t>
  </si>
  <si>
    <t>2020-02-14 16:00:00 UTC</t>
  </si>
  <si>
    <t>2020-02-14 17:00:00 UTC</t>
  </si>
  <si>
    <t>2020-02-14 18:00:00 UTC</t>
  </si>
  <si>
    <t>2020-02-14 19:00:00 UTC</t>
  </si>
  <si>
    <t>2020-02-14 20:00:00 UTC</t>
  </si>
  <si>
    <t>2020-02-14 21:00:00 UTC</t>
  </si>
  <si>
    <t>2020-02-14 22:00:00 UTC</t>
  </si>
  <si>
    <t>2020-02-14 23:00:00 UTC</t>
  </si>
  <si>
    <t>2020-02-15 00:00:00 UTC</t>
  </si>
  <si>
    <t>2020-02-15 01:00:00 UTC</t>
  </si>
  <si>
    <t>2020-02-15 02:00:00 UTC</t>
  </si>
  <si>
    <t>2020-02-15 03:00:00 UTC</t>
  </si>
  <si>
    <t>2020-02-15 04:00:00 UTC</t>
  </si>
  <si>
    <t>2020-02-15 05:00:00 UTC</t>
  </si>
  <si>
    <t>2020-02-15 06:00:00 UTC</t>
  </si>
  <si>
    <t>2020-02-15 07:00:00 UTC</t>
  </si>
  <si>
    <t>2020-02-15 08:00:00 UTC</t>
  </si>
  <si>
    <t>2020-02-15 09:00:00 UTC</t>
  </si>
  <si>
    <t>2020-02-15 10:00:00 UTC</t>
  </si>
  <si>
    <t>2020-02-15 11:00:00 UTC</t>
  </si>
  <si>
    <t>2020-02-15 12:00:00 UTC</t>
  </si>
  <si>
    <t>2020-02-15 13:00:00 UTC</t>
  </si>
  <si>
    <t>2020-02-15 14:00:00 UTC</t>
  </si>
  <si>
    <t>2020-02-15 15:00:00 UTC</t>
  </si>
  <si>
    <t>2020-02-15 16:00:00 UTC</t>
  </si>
  <si>
    <t>2020-02-15 17:00:00 UTC</t>
  </si>
  <si>
    <t>2020-02-15 18:00:00 UTC</t>
  </si>
  <si>
    <t>2020-02-15 19:00:00 UTC</t>
  </si>
  <si>
    <t>2020-02-15 20:00:00 UTC</t>
  </si>
  <si>
    <t>2020-02-15 21:00:00 UTC</t>
  </si>
  <si>
    <t>2020-02-15 22:00:00 UTC</t>
  </si>
  <si>
    <t>2020-02-15 23:00:00 UTC</t>
  </si>
  <si>
    <t>2020-02-16 00:00:00 UTC</t>
  </si>
  <si>
    <t>2020-02-16 01:00:00 UTC</t>
  </si>
  <si>
    <t>2020-02-16 02:00:00 UTC</t>
  </si>
  <si>
    <t>2020-02-16 03:00:00 UTC</t>
  </si>
  <si>
    <t>2020-02-16 04:00:00 UTC</t>
  </si>
  <si>
    <t>2020-02-16 05:00:00 UTC</t>
  </si>
  <si>
    <t>2020-02-16 06:00:00 UTC</t>
  </si>
  <si>
    <t>2020-02-16 07:00:00 UTC</t>
  </si>
  <si>
    <t>2020-02-16 08:00:00 UTC</t>
  </si>
  <si>
    <t>2020-02-16 09:00:00 UTC</t>
  </si>
  <si>
    <t>2020-02-16 10:00:00 UTC</t>
  </si>
  <si>
    <t>2020-02-16 11:00:00 UTC</t>
  </si>
  <si>
    <t>2020-02-16 12:00:00 UTC</t>
  </si>
  <si>
    <t>2020-02-16 13:00:00 UTC</t>
  </si>
  <si>
    <t>2020-02-16 14:00:00 UTC</t>
  </si>
  <si>
    <t>2020-02-16 15:00:00 UTC</t>
  </si>
  <si>
    <t>2020-02-16 16:00:00 UTC</t>
  </si>
  <si>
    <t>2020-02-16 17:00:00 UTC</t>
  </si>
  <si>
    <t>2020-02-16 18:00:00 UTC</t>
  </si>
  <si>
    <t>2020-02-16 19:00:00 UTC</t>
  </si>
  <si>
    <t>2020-02-16 20:00:00 UTC</t>
  </si>
  <si>
    <t>2020-02-16 21:00:00 UTC</t>
  </si>
  <si>
    <t>2020-02-16 22:00:00 UTC</t>
  </si>
  <si>
    <t>2020-02-16 23:00:00 UTC</t>
  </si>
  <si>
    <t>2020-02-17 00:00:00 UTC</t>
  </si>
  <si>
    <t>2020-02-17 01:00:00 UTC</t>
  </si>
  <si>
    <t>2020-02-17 02:00:00 UTC</t>
  </si>
  <si>
    <t>2020-02-17 03:00:00 UTC</t>
  </si>
  <si>
    <t>2020-02-17 04:00:00 UTC</t>
  </si>
  <si>
    <t>2020-02-17 05:00:00 UTC</t>
  </si>
  <si>
    <t>2020-02-17 06:00:00 UTC</t>
  </si>
  <si>
    <t>2020-02-17 07:00:00 UTC</t>
  </si>
  <si>
    <t>2020-02-17 08:00:00 UTC</t>
  </si>
  <si>
    <t>2020-02-17 09:00:00 UTC</t>
  </si>
  <si>
    <t>2020-02-17 10:00:00 UTC</t>
  </si>
  <si>
    <t>2020-02-17 11:00:00 UTC</t>
  </si>
  <si>
    <t>2020-02-17 12:00:00 UTC</t>
  </si>
  <si>
    <t>2020-02-17 13:00:00 UTC</t>
  </si>
  <si>
    <t>2020-02-17 14:00:00 UTC</t>
  </si>
  <si>
    <t>2020-02-17 15:00:00 UTC</t>
  </si>
  <si>
    <t>2020-02-17 16:00:00 UTC</t>
  </si>
  <si>
    <t>2020-02-17 17:00:00 UTC</t>
  </si>
  <si>
    <t>2020-02-17 18:00:00 UTC</t>
  </si>
  <si>
    <t>2020-02-17 19:00:00 UTC</t>
  </si>
  <si>
    <t>2020-02-17 20:00:00 UTC</t>
  </si>
  <si>
    <t>2020-02-17 21:00:00 UTC</t>
  </si>
  <si>
    <t>2020-02-17 22:00:00 UTC</t>
  </si>
  <si>
    <t>2020-02-17 23:00:00 UTC</t>
  </si>
  <si>
    <t>2020-02-18 00:00:00 UTC</t>
  </si>
  <si>
    <t>2020-02-18 01:00:00 UTC</t>
  </si>
  <si>
    <t>2020-02-18 02:00:00 UTC</t>
  </si>
  <si>
    <t>2020-02-18 03:00:00 UTC</t>
  </si>
  <si>
    <t>2020-02-18 04:00:00 UTC</t>
  </si>
  <si>
    <t>2020-02-18 05:00:00 UTC</t>
  </si>
  <si>
    <t>2020-02-18 06:00:00 UTC</t>
  </si>
  <si>
    <t>2020-02-18 07:00:00 UTC</t>
  </si>
  <si>
    <t>2020-02-18 08:00:00 UTC</t>
  </si>
  <si>
    <t>2020-02-18 09:00:00 UTC</t>
  </si>
  <si>
    <t>2020-02-18 10:00:00 UTC</t>
  </si>
  <si>
    <t>2020-02-18 11:00:00 UTC</t>
  </si>
  <si>
    <t>2020-02-18 12:00:00 UTC</t>
  </si>
  <si>
    <t>2020-02-18 13:00:00 UTC</t>
  </si>
  <si>
    <t>2020-02-18 14:00:00 UTC</t>
  </si>
  <si>
    <t>2020-02-18 15:00:00 UTC</t>
  </si>
  <si>
    <t>2020-02-18 16:00:00 UTC</t>
  </si>
  <si>
    <t>2020-02-18 17:00:00 UTC</t>
  </si>
  <si>
    <t>2020-02-18 18:00:00 UTC</t>
  </si>
  <si>
    <t>2020-02-18 19:00:00 UTC</t>
  </si>
  <si>
    <t>2020-02-18 20:00:00 UTC</t>
  </si>
  <si>
    <t>2020-02-18 21:00:00 UTC</t>
  </si>
  <si>
    <t>2020-02-18 22:00:00 UTC</t>
  </si>
  <si>
    <t>2020-02-18 23:00:00 UTC</t>
  </si>
  <si>
    <t>2020-02-19 00:00:00 UTC</t>
  </si>
  <si>
    <t>2020-02-19 01:00:00 UTC</t>
  </si>
  <si>
    <t>2020-02-19 02:00:00 UTC</t>
  </si>
  <si>
    <t>2020-02-19 03:00:00 UTC</t>
  </si>
  <si>
    <t>2020-02-19 04:00:00 UTC</t>
  </si>
  <si>
    <t>2020-02-19 05:00:00 UTC</t>
  </si>
  <si>
    <t>2020-02-19 06:00:00 UTC</t>
  </si>
  <si>
    <t>2020-02-19 07:00:00 UTC</t>
  </si>
  <si>
    <t>2020-02-19 08:00:00 UTC</t>
  </si>
  <si>
    <t>2020-02-19 09:00:00 UTC</t>
  </si>
  <si>
    <t>2020-02-19 10:00:00 UTC</t>
  </si>
  <si>
    <t>2020-02-19 11:00:00 UTC</t>
  </si>
  <si>
    <t>2020-02-19 12:00:00 UTC</t>
  </si>
  <si>
    <t>2020-02-19 13:00:00 UTC</t>
  </si>
  <si>
    <t>2020-02-19 14:00:00 UTC</t>
  </si>
  <si>
    <t>2020-02-19 15:00:00 UTC</t>
  </si>
  <si>
    <t>2020-02-19 16:00:00 UTC</t>
  </si>
  <si>
    <t>2020-02-19 17:00:00 UTC</t>
  </si>
  <si>
    <t>2020-02-19 18:00:00 UTC</t>
  </si>
  <si>
    <t>2020-02-19 19:00:00 UTC</t>
  </si>
  <si>
    <t>2020-02-19 20:00:00 UTC</t>
  </si>
  <si>
    <t>2020-02-19 21:00:00 UTC</t>
  </si>
  <si>
    <t>2020-02-19 22:00:00 UTC</t>
  </si>
  <si>
    <t>2020-02-19 23:00:00 UTC</t>
  </si>
  <si>
    <t>2020-02-20 00:00:00 UTC</t>
  </si>
  <si>
    <t>2020-02-20 01:00:00 UTC</t>
  </si>
  <si>
    <t>2020-02-20 02:00:00 UTC</t>
  </si>
  <si>
    <t>2020-02-20 03:00:00 UTC</t>
  </si>
  <si>
    <t>2020-02-20 04:00:00 UTC</t>
  </si>
  <si>
    <t>2020-02-20 05:00:00 UTC</t>
  </si>
  <si>
    <t>2020-02-20 06:00:00 UTC</t>
  </si>
  <si>
    <t>2020-02-20 07:00:00 UTC</t>
  </si>
  <si>
    <t>2020-02-20 08:00:00 UTC</t>
  </si>
  <si>
    <t>2020-02-20 09:00:00 UTC</t>
  </si>
  <si>
    <t>2020-02-20 10:00:00 UTC</t>
  </si>
  <si>
    <t>2020-02-20 11:00:00 UTC</t>
  </si>
  <si>
    <t>2020-02-20 12:00:00 UTC</t>
  </si>
  <si>
    <t>2020-02-20 13:00:00 UTC</t>
  </si>
  <si>
    <t>2020-02-20 14:00:00 UTC</t>
  </si>
  <si>
    <t>2020-02-20 15:00:00 UTC</t>
  </si>
  <si>
    <t>2020-02-20 16:00:00 UTC</t>
  </si>
  <si>
    <t>2020-02-20 17:00:00 UTC</t>
  </si>
  <si>
    <t>2020-02-20 18:00:00 UTC</t>
  </si>
  <si>
    <t>2020-02-20 19:00:00 UTC</t>
  </si>
  <si>
    <t>2020-02-20 20:00:00 UTC</t>
  </si>
  <si>
    <t>2020-02-20 21:00:00 UTC</t>
  </si>
  <si>
    <t>2020-02-20 22:00:00 UTC</t>
  </si>
  <si>
    <t>2020-02-20 23:00:00 UTC</t>
  </si>
  <si>
    <t>2020-02-21 00:00:00 UTC</t>
  </si>
  <si>
    <t>2020-02-21 01:00:00 UTC</t>
  </si>
  <si>
    <t>2020-02-21 02:00:00 UTC</t>
  </si>
  <si>
    <t>2020-02-21 03:00:00 UTC</t>
  </si>
  <si>
    <t>2020-02-21 04:00:00 UTC</t>
  </si>
  <si>
    <t>2020-02-21 05:00:00 UTC</t>
  </si>
  <si>
    <t>2020-02-21 06:00:00 UTC</t>
  </si>
  <si>
    <t>2020-02-21 07:00:00 UTC</t>
  </si>
  <si>
    <t>2020-02-21 08:00:00 UTC</t>
  </si>
  <si>
    <t>2020-02-21 09:00:00 UTC</t>
  </si>
  <si>
    <t>2020-02-21 10:00:00 UTC</t>
  </si>
  <si>
    <t>2020-02-21 11:00:00 UTC</t>
  </si>
  <si>
    <t>2020-02-21 12:00:00 UTC</t>
  </si>
  <si>
    <t>2020-02-21 13:00:00 UTC</t>
  </si>
  <si>
    <t>2020-02-21 14:00:00 UTC</t>
  </si>
  <si>
    <t>2020-02-21 15:00:00 UTC</t>
  </si>
  <si>
    <t>2020-02-21 16:00:00 UTC</t>
  </si>
  <si>
    <t>2020-02-21 17:00:00 UTC</t>
  </si>
  <si>
    <t>2020-02-21 18:00:00 UTC</t>
  </si>
  <si>
    <t>2020-02-21 19:00:00 UTC</t>
  </si>
  <si>
    <t>2020-02-21 20:00:00 UTC</t>
  </si>
  <si>
    <t>2020-02-21 21:00:00 UTC</t>
  </si>
  <si>
    <t>2020-02-21 22:00:00 UTC</t>
  </si>
  <si>
    <t>2020-02-21 23:00:00 UTC</t>
  </si>
  <si>
    <t>2020-02-22 00:00:00 UTC</t>
  </si>
  <si>
    <t>2020-02-22 01:00:00 UTC</t>
  </si>
  <si>
    <t>2020-02-22 02:00:00 UTC</t>
  </si>
  <si>
    <t>2020-02-22 03:00:00 UTC</t>
  </si>
  <si>
    <t>2020-02-22 04:00:00 UTC</t>
  </si>
  <si>
    <t>2020-02-22 05:00:00 UTC</t>
  </si>
  <si>
    <t>2020-02-22 06:00:00 UTC</t>
  </si>
  <si>
    <t>2020-02-22 07:00:00 UTC</t>
  </si>
  <si>
    <t>2020-02-22 08:00:00 UTC</t>
  </si>
  <si>
    <t>2020-02-22 09:00:00 UTC</t>
  </si>
  <si>
    <t>2020-02-22 10:00:00 UTC</t>
  </si>
  <si>
    <t>2020-02-22 11:00:00 UTC</t>
  </si>
  <si>
    <t>2020-02-22 12:00:00 UTC</t>
  </si>
  <si>
    <t>2020-02-22 13:00:00 UTC</t>
  </si>
  <si>
    <t>2020-02-22 14:00:00 UTC</t>
  </si>
  <si>
    <t>2020-02-22 15:00:00 UTC</t>
  </si>
  <si>
    <t>2020-02-22 16:00:00 UTC</t>
  </si>
  <si>
    <t>2020-02-22 17:00:00 UTC</t>
  </si>
  <si>
    <t>2020-02-22 18:00:00 UTC</t>
  </si>
  <si>
    <t>2020-02-22 19:00:00 UTC</t>
  </si>
  <si>
    <t>2020-02-22 20:00:00 UTC</t>
  </si>
  <si>
    <t>2020-02-22 21:00:00 UTC</t>
  </si>
  <si>
    <t>2020-02-22 22:00:00 UTC</t>
  </si>
  <si>
    <t>2020-02-22 23:00:00 UTC</t>
  </si>
  <si>
    <t>2020-02-23 00:00:00 UTC</t>
  </si>
  <si>
    <t>2020-02-23 01:00:00 UTC</t>
  </si>
  <si>
    <t>2020-02-23 02:00:00 UTC</t>
  </si>
  <si>
    <t>2020-02-23 03:00:00 UTC</t>
  </si>
  <si>
    <t>2020-02-23 04:00:00 UTC</t>
  </si>
  <si>
    <t>2020-02-23 05:00:00 UTC</t>
  </si>
  <si>
    <t>2020-02-23 06:00:00 UTC</t>
  </si>
  <si>
    <t>2020-02-23 07:00:00 UTC</t>
  </si>
  <si>
    <t>2020-02-23 08:00:00 UTC</t>
  </si>
  <si>
    <t>2020-02-23 09:00:00 UTC</t>
  </si>
  <si>
    <t>2020-02-23 10:00:00 UTC</t>
  </si>
  <si>
    <t>2020-02-23 11:00:00 UTC</t>
  </si>
  <si>
    <t>2020-02-23 12:00:00 UTC</t>
  </si>
  <si>
    <t>2020-02-23 13:00:00 UTC</t>
  </si>
  <si>
    <t>2020-02-23 14:00:00 UTC</t>
  </si>
  <si>
    <t>2020-02-23 15:00:00 UTC</t>
  </si>
  <si>
    <t>2020-02-23 16:00:00 UTC</t>
  </si>
  <si>
    <t>2020-02-23 17:00:00 UTC</t>
  </si>
  <si>
    <t>2020-02-23 18:00:00 UTC</t>
  </si>
  <si>
    <t>2020-02-23 19:00:00 UTC</t>
  </si>
  <si>
    <t>2020-02-23 20:00:00 UTC</t>
  </si>
  <si>
    <t>2020-02-23 21:00:00 UTC</t>
  </si>
  <si>
    <t>2020-02-23 22:00:00 UTC</t>
  </si>
  <si>
    <t>2020-02-23 23:00:00 UTC</t>
  </si>
  <si>
    <t>2020-02-24 00:00:00 UTC</t>
  </si>
  <si>
    <t>2020-02-24 01:00:00 UTC</t>
  </si>
  <si>
    <t>2020-02-24 02:00:00 UTC</t>
  </si>
  <si>
    <t>2020-02-24 03:00:00 UTC</t>
  </si>
  <si>
    <t>2020-02-24 04:00:00 UTC</t>
  </si>
  <si>
    <t>2020-02-24 05:00:00 UTC</t>
  </si>
  <si>
    <t>2020-02-24 06:00:00 UTC</t>
  </si>
  <si>
    <t>2020-02-24 07:00:00 UTC</t>
  </si>
  <si>
    <t>2020-02-24 08:00:00 UTC</t>
  </si>
  <si>
    <t>2020-02-24 09:00:00 UTC</t>
  </si>
  <si>
    <t>2020-02-24 10:00:00 UTC</t>
  </si>
  <si>
    <t>2020-02-24 11:00:00 UTC</t>
  </si>
  <si>
    <t>2020-02-24 12:00:00 UTC</t>
  </si>
  <si>
    <t>2020-02-24 13:00:00 UTC</t>
  </si>
  <si>
    <t>2020-02-24 14:00:00 UTC</t>
  </si>
  <si>
    <t>2020-02-24 15:00:00 UTC</t>
  </si>
  <si>
    <t>2020-02-24 16:00:00 UTC</t>
  </si>
  <si>
    <t>2020-02-24 17:00:00 UTC</t>
  </si>
  <si>
    <t>2020-02-24 18:00:00 UTC</t>
  </si>
  <si>
    <t>2020-02-24 19:00:00 UTC</t>
  </si>
  <si>
    <t>2020-02-24 20:00:00 UTC</t>
  </si>
  <si>
    <t>2020-02-24 21:00:00 UTC</t>
  </si>
  <si>
    <t>2020-02-24 22:00:00 UTC</t>
  </si>
  <si>
    <t>2020-02-24 23:00:00 UTC</t>
  </si>
  <si>
    <t>2020-02-25 00:00:00 UTC</t>
  </si>
  <si>
    <t>2020-02-25 01:00:00 UTC</t>
  </si>
  <si>
    <t>2020-02-25 02:00:00 UTC</t>
  </si>
  <si>
    <t>2020-02-25 03:00:00 UTC</t>
  </si>
  <si>
    <t>2020-02-25 04:00:00 UTC</t>
  </si>
  <si>
    <t>2020-02-25 05:00:00 UTC</t>
  </si>
  <si>
    <t>2020-02-25 06:00:00 UTC</t>
  </si>
  <si>
    <t>2020-02-25 07:00:00 UTC</t>
  </si>
  <si>
    <t>2020-02-25 08:00:00 UTC</t>
  </si>
  <si>
    <t>2020-02-25 09:00:00 UTC</t>
  </si>
  <si>
    <t>2020-02-25 10:00:00 UTC</t>
  </si>
  <si>
    <t>2020-02-25 11:00:00 UTC</t>
  </si>
  <si>
    <t>2020-02-25 12:00:00 UTC</t>
  </si>
  <si>
    <t>2020-02-25 13:00:00 UTC</t>
  </si>
  <si>
    <t>2020-02-25 14:00:00 UTC</t>
  </si>
  <si>
    <t>2020-02-25 15:00:00 UTC</t>
  </si>
  <si>
    <t>2020-02-25 16:00:00 UTC</t>
  </si>
  <si>
    <t>2020-02-25 17:00:00 UTC</t>
  </si>
  <si>
    <t>2020-02-25 18:00:00 UTC</t>
  </si>
  <si>
    <t>2020-02-25 19:00:00 UTC</t>
  </si>
  <si>
    <t>2020-02-25 20:00:00 UTC</t>
  </si>
  <si>
    <t>2020-02-25 21:00:00 UTC</t>
  </si>
  <si>
    <t>2020-02-25 22:00:00 UTC</t>
  </si>
  <si>
    <t>2020-02-25 23:00:00 UTC</t>
  </si>
  <si>
    <t>2020-02-26 00:00:00 UTC</t>
  </si>
  <si>
    <t>2020-02-26 01:00:00 UTC</t>
  </si>
  <si>
    <t>2020-02-26 02:00:00 UTC</t>
  </si>
  <si>
    <t>2020-02-26 03:00:00 UTC</t>
  </si>
  <si>
    <t>2020-02-26 04:00:00 UTC</t>
  </si>
  <si>
    <t>2020-02-26 05:00:00 UTC</t>
  </si>
  <si>
    <t>2020-02-26 06:00:00 UTC</t>
  </si>
  <si>
    <t>2020-02-26 07:00:00 UTC</t>
  </si>
  <si>
    <t>2020-02-26 08:00:00 UTC</t>
  </si>
  <si>
    <t>2020-02-26 09:00:00 UTC</t>
  </si>
  <si>
    <t>2020-02-26 10:00:00 UTC</t>
  </si>
  <si>
    <t>2020-02-26 11:00:00 UTC</t>
  </si>
  <si>
    <t>2020-02-26 12:00:00 UTC</t>
  </si>
  <si>
    <t>2020-02-26 13:00:00 UTC</t>
  </si>
  <si>
    <t>2020-02-26 14:00:00 UTC</t>
  </si>
  <si>
    <t>2020-02-26 15:00:00 UTC</t>
  </si>
  <si>
    <t>2020-02-26 16:00:00 UTC</t>
  </si>
  <si>
    <t>2020-02-26 17:00:00 UTC</t>
  </si>
  <si>
    <t>2020-02-26 18:00:00 UTC</t>
  </si>
  <si>
    <t>2020-02-26 19:00:00 UTC</t>
  </si>
  <si>
    <t>2020-02-26 20:00:00 UTC</t>
  </si>
  <si>
    <t>2020-02-26 21:00:00 UTC</t>
  </si>
  <si>
    <t>2020-02-26 22:00:00 UTC</t>
  </si>
  <si>
    <t>2020-02-26 23:00:00 UTC</t>
  </si>
  <si>
    <t>2020-02-27 00:00:00 UTC</t>
  </si>
  <si>
    <t>2020-02-27 01:00:00 UTC</t>
  </si>
  <si>
    <t>2020-02-27 02:00:00 UTC</t>
  </si>
  <si>
    <t>2020-02-27 03:00:00 UTC</t>
  </si>
  <si>
    <t>2020-02-27 04:00:00 UTC</t>
  </si>
  <si>
    <t>2020-02-27 05:00:00 UTC</t>
  </si>
  <si>
    <t>2020-02-27 06:00:00 UTC</t>
  </si>
  <si>
    <t>2020-02-27 07:00:00 UTC</t>
  </si>
  <si>
    <t>2020-02-27 08:00:00 UTC</t>
  </si>
  <si>
    <t>2020-02-27 09:00:00 UTC</t>
  </si>
  <si>
    <t>2020-02-27 10:00:00 UTC</t>
  </si>
  <si>
    <t>2020-02-27 11:00:00 UTC</t>
  </si>
  <si>
    <t>2020-02-27 12:00:00 UTC</t>
  </si>
  <si>
    <t>2020-02-27 13:00:00 UTC</t>
  </si>
  <si>
    <t>2020-02-27 14:00:00 UTC</t>
  </si>
  <si>
    <t>2020-02-27 15:00:00 UTC</t>
  </si>
  <si>
    <t>2020-02-27 16:00:00 UTC</t>
  </si>
  <si>
    <t>2020-02-27 17:00:00 UTC</t>
  </si>
  <si>
    <t>2020-02-27 18:00:00 UTC</t>
  </si>
  <si>
    <t>2020-02-27 19:00:00 UTC</t>
  </si>
  <si>
    <t>2020-02-27 20:00:00 UTC</t>
  </si>
  <si>
    <t>2020-02-27 21:00:00 UTC</t>
  </si>
  <si>
    <t>2020-02-27 22:00:00 UTC</t>
  </si>
  <si>
    <t>2020-02-27 23:00:00 UTC</t>
  </si>
  <si>
    <t>2020-02-28 00:00:00 UTC</t>
  </si>
  <si>
    <t>2020-02-28 01:00:00 UTC</t>
  </si>
  <si>
    <t>2020-02-28 02:00:00 UTC</t>
  </si>
  <si>
    <t>2020-02-28 03:00:00 UTC</t>
  </si>
  <si>
    <t>2020-02-28 04:00:00 UTC</t>
  </si>
  <si>
    <t>2020-02-28 05:00:00 UTC</t>
  </si>
  <si>
    <t>2020-02-28 06:00:00 UTC</t>
  </si>
  <si>
    <t>2020-02-28 07:00:00 UTC</t>
  </si>
  <si>
    <t>2020-02-28 08:00:00 UTC</t>
  </si>
  <si>
    <t>2020-02-28 09:00:00 UTC</t>
  </si>
  <si>
    <t>2020-02-28 10:00:00 UTC</t>
  </si>
  <si>
    <t>2020-02-28 11:00:00 UTC</t>
  </si>
  <si>
    <t>2020-02-28 12:00:00 UTC</t>
  </si>
  <si>
    <t>2020-02-28 13:00:00 UTC</t>
  </si>
  <si>
    <t>2020-02-28 14:00:00 UTC</t>
  </si>
  <si>
    <t>2020-02-28 15:00:00 UTC</t>
  </si>
  <si>
    <t>2020-02-28 16:00:00 UTC</t>
  </si>
  <si>
    <t>2020-02-28 17:00:00 UTC</t>
  </si>
  <si>
    <t>2020-02-28 18:00:00 UTC</t>
  </si>
  <si>
    <t>2020-02-28 19:00:00 UTC</t>
  </si>
  <si>
    <t>2020-02-28 20:00:00 UTC</t>
  </si>
  <si>
    <t>2020-02-28 21:00:00 UTC</t>
  </si>
  <si>
    <t>2020-02-28 22:00:00 UTC</t>
  </si>
  <si>
    <t>2020-02-28 23:00:00 UTC</t>
  </si>
  <si>
    <t>2020-02-29 00:00:00 UTC</t>
  </si>
  <si>
    <t>2020-02-29 01:00:00 UTC</t>
  </si>
  <si>
    <t>2020-02-29 02:00:00 UTC</t>
  </si>
  <si>
    <t>2020-02-29 03:00:00 UTC</t>
  </si>
  <si>
    <t>2020-02-29 04:00:00 UTC</t>
  </si>
  <si>
    <t>2020-02-29 05:00:00 UTC</t>
  </si>
  <si>
    <t>2020-02-29 06:00:00 UTC</t>
  </si>
  <si>
    <t>2020-02-29 07:00:00 UTC</t>
  </si>
  <si>
    <t>2020-02-29 08:00:00 UTC</t>
  </si>
  <si>
    <t>2020-02-29 09:00:00 UTC</t>
  </si>
  <si>
    <t>2020-02-29 10:00:00 UTC</t>
  </si>
  <si>
    <t>2020-02-29 11:00:00 UTC</t>
  </si>
  <si>
    <t>2020-02-29 12:00:00 UTC</t>
  </si>
  <si>
    <t>2020-02-29 13:00:00 UTC</t>
  </si>
  <si>
    <t>2020-02-29 14:00:00 UTC</t>
  </si>
  <si>
    <t>2020-02-29 15:00:00 UTC</t>
  </si>
  <si>
    <t>2020-02-29 16:00:00 UTC</t>
  </si>
  <si>
    <t>2020-02-29 17:00:00 UTC</t>
  </si>
  <si>
    <t>2020-02-29 18:00:00 UTC</t>
  </si>
  <si>
    <t>2020-02-29 19:00:00 UTC</t>
  </si>
  <si>
    <t>2020-02-29 20:00:00 UTC</t>
  </si>
  <si>
    <t>2020-02-29 21:00:00 UTC</t>
  </si>
  <si>
    <t>2020-02-29 22:00:00 UTC</t>
  </si>
  <si>
    <t>2020-02-29 23:00:00 UTC</t>
  </si>
  <si>
    <t>2020-03-01 00:00:00 UTC</t>
  </si>
  <si>
    <t>2020-03-01 01:00:00 UTC</t>
  </si>
  <si>
    <t>2020-03-01 02:00:00 UTC</t>
  </si>
  <si>
    <t>2020-03-01 03:00:00 UTC</t>
  </si>
  <si>
    <t>2020-03-01 04:00:00 UTC</t>
  </si>
  <si>
    <t>2020-03-01 05:00:00 UTC</t>
  </si>
  <si>
    <t>2020-03-01 06:00:00 UTC</t>
  </si>
  <si>
    <t>2020-03-01 07:00:00 UTC</t>
  </si>
  <si>
    <t>2020-03-01 08:00:00 UTC</t>
  </si>
  <si>
    <t>2020-03-01 09:00:00 UTC</t>
  </si>
  <si>
    <t>2020-03-01 10:00:00 UTC</t>
  </si>
  <si>
    <t>2020-03-01 11:00:00 UTC</t>
  </si>
  <si>
    <t>2020-03-01 12:00:00 UTC</t>
  </si>
  <si>
    <t>2020-03-01 13:00:00 UTC</t>
  </si>
  <si>
    <t>2020-03-01 14:00:00 UTC</t>
  </si>
  <si>
    <t>2020-03-01 15:00:00 UTC</t>
  </si>
  <si>
    <t>2020-03-01 16:00:00 UTC</t>
  </si>
  <si>
    <t>2020-03-01 17:00:00 UTC</t>
  </si>
  <si>
    <t>2020-03-01 18:00:00 UTC</t>
  </si>
  <si>
    <t>2020-03-01 19:00:00 UTC</t>
  </si>
  <si>
    <t>2020-03-01 20:00:00 UTC</t>
  </si>
  <si>
    <t>2020-03-01 21:00:00 UTC</t>
  </si>
  <si>
    <t>2020-03-01 22:00:00 UTC</t>
  </si>
  <si>
    <t>2020-03-01 23:00:00 UTC</t>
  </si>
  <si>
    <t>2020-03-02 00:00:00 UTC</t>
  </si>
  <si>
    <t>2020-03-02 01:00:00 UTC</t>
  </si>
  <si>
    <t>2020-03-02 02:00:00 UTC</t>
  </si>
  <si>
    <t>2020-03-02 03:00:00 UTC</t>
  </si>
  <si>
    <t>2020-03-02 04:00:00 UTC</t>
  </si>
  <si>
    <t>2020-03-02 05:00:00 UTC</t>
  </si>
  <si>
    <t>2020-03-02 06:00:00 UTC</t>
  </si>
  <si>
    <t>2020-03-02 07:00:00 UTC</t>
  </si>
  <si>
    <t>2020-03-02 08:00:00 UTC</t>
  </si>
  <si>
    <t>2020-03-02 09:00:00 UTC</t>
  </si>
  <si>
    <t>2020-03-02 10:00:00 UTC</t>
  </si>
  <si>
    <t>2020-03-02 11:00:00 UTC</t>
  </si>
  <si>
    <t>2020-03-02 12:00:00 UTC</t>
  </si>
  <si>
    <t>2020-03-02 13:00:00 UTC</t>
  </si>
  <si>
    <t>2020-03-02 14:00:00 UTC</t>
  </si>
  <si>
    <t>2020-03-02 15:00:00 UTC</t>
  </si>
  <si>
    <t>2020-03-02 16:00:00 UTC</t>
  </si>
  <si>
    <t>2020-03-02 17:00:00 UTC</t>
  </si>
  <si>
    <t>2020-03-02 18:00:00 UTC</t>
  </si>
  <si>
    <t>2020-03-02 19:00:00 UTC</t>
  </si>
  <si>
    <t>2020-03-02 20:00:00 UTC</t>
  </si>
  <si>
    <t>2020-03-02 21:00:00 UTC</t>
  </si>
  <si>
    <t>2020-03-02 22:00:00 UTC</t>
  </si>
  <si>
    <t>2020-03-02 23:00:00 UTC</t>
  </si>
  <si>
    <t>2020-03-03 00:00:00 UTC</t>
  </si>
  <si>
    <t>2020-03-03 01:00:00 UTC</t>
  </si>
  <si>
    <t>2020-03-03 02:00:00 UTC</t>
  </si>
  <si>
    <t>2020-03-03 03:00:00 UTC</t>
  </si>
  <si>
    <t>2020-03-03 04:00:00 UTC</t>
  </si>
  <si>
    <t>2020-03-03 05:00:00 UTC</t>
  </si>
  <si>
    <t>2020-03-03 06:00:00 UTC</t>
  </si>
  <si>
    <t>2020-03-03 07:00:00 UTC</t>
  </si>
  <si>
    <t>2020-03-03 08:00:00 UTC</t>
  </si>
  <si>
    <t>2020-03-03 09:00:00 UTC</t>
  </si>
  <si>
    <t>2020-03-03 10:00:00 UTC</t>
  </si>
  <si>
    <t>2020-03-03 11:00:00 UTC</t>
  </si>
  <si>
    <t>2020-03-03 12:00:00 UTC</t>
  </si>
  <si>
    <t>2020-03-03 13:00:00 UTC</t>
  </si>
  <si>
    <t>2020-03-03 14:00:00 UTC</t>
  </si>
  <si>
    <t>2020-03-03 15:00:00 UTC</t>
  </si>
  <si>
    <t>2020-03-03 16:00:00 UTC</t>
  </si>
  <si>
    <t>2020-03-03 17:00:00 UTC</t>
  </si>
  <si>
    <t>2020-03-03 18:00:00 UTC</t>
  </si>
  <si>
    <t>2020-03-03 19:00:00 UTC</t>
  </si>
  <si>
    <t>2020-03-03 20:00:00 UTC</t>
  </si>
  <si>
    <t>2020-03-03 21:00:00 UTC</t>
  </si>
  <si>
    <t>2020-03-03 22:00:00 UTC</t>
  </si>
  <si>
    <t>2020-03-03 23:00:00 UTC</t>
  </si>
  <si>
    <t>2020-03-04 00:00:00 UTC</t>
  </si>
  <si>
    <t>2020-03-04 01:00:00 UTC</t>
  </si>
  <si>
    <t>2020-03-04 02:00:00 UTC</t>
  </si>
  <si>
    <t>2020-03-04 03:00:00 UTC</t>
  </si>
  <si>
    <t>2020-03-04 04:00:00 UTC</t>
  </si>
  <si>
    <t>2020-03-04 05:00:00 UTC</t>
  </si>
  <si>
    <t>2020-03-04 06:00:00 UTC</t>
  </si>
  <si>
    <t>2020-03-04 07:00:00 UTC</t>
  </si>
  <si>
    <t>2020-03-04 08:00:00 UTC</t>
  </si>
  <si>
    <t>2020-03-04 09:00:00 UTC</t>
  </si>
  <si>
    <t>2020-03-04 10:00:00 UTC</t>
  </si>
  <si>
    <t>2020-03-04 11:00:00 UTC</t>
  </si>
  <si>
    <t>2020-03-04 12:00:00 UTC</t>
  </si>
  <si>
    <t>2020-03-04 13:00:00 UTC</t>
  </si>
  <si>
    <t>2020-03-04 14:00:00 UTC</t>
  </si>
  <si>
    <t>2020-03-04 15:00:00 UTC</t>
  </si>
  <si>
    <t>2020-03-04 16:00:00 UTC</t>
  </si>
  <si>
    <t>2020-03-04 17:00:00 UTC</t>
  </si>
  <si>
    <t>2020-03-04 18:00:00 UTC</t>
  </si>
  <si>
    <t>2020-03-04 19:00:00 UTC</t>
  </si>
  <si>
    <t>2020-03-04 20:00:00 UTC</t>
  </si>
  <si>
    <t>2020-03-04 21:00:00 UTC</t>
  </si>
  <si>
    <t>2020-03-04 22:00:00 UTC</t>
  </si>
  <si>
    <t>2020-03-04 23:00:00 UTC</t>
  </si>
  <si>
    <t>2020-03-05 00:00:00 UTC</t>
  </si>
  <si>
    <t>2020-03-05 01:00:00 UTC</t>
  </si>
  <si>
    <t>2020-03-05 02:00:00 UTC</t>
  </si>
  <si>
    <t>2020-03-05 03:00:00 UTC</t>
  </si>
  <si>
    <t>2020-03-05 04:00:00 UTC</t>
  </si>
  <si>
    <t>2020-03-05 05:00:00 UTC</t>
  </si>
  <si>
    <t>2020-03-05 06:00:00 UTC</t>
  </si>
  <si>
    <t>2020-03-05 07:00:00 UTC</t>
  </si>
  <si>
    <t>2020-03-05 08:00:00 UTC</t>
  </si>
  <si>
    <t>2020-03-05 09:00:00 UTC</t>
  </si>
  <si>
    <t>2020-03-05 10:00:00 UTC</t>
  </si>
  <si>
    <t>2020-03-05 11:00:00 UTC</t>
  </si>
  <si>
    <t>2020-03-05 12:00:00 UTC</t>
  </si>
  <si>
    <t>2020-03-05 13:00:00 UTC</t>
  </si>
  <si>
    <t>2020-03-05 14:00:00 UTC</t>
  </si>
  <si>
    <t>2020-03-05 15:00:00 UTC</t>
  </si>
  <si>
    <t>2020-03-05 16:00:00 UTC</t>
  </si>
  <si>
    <t>2020-03-05 17:00:00 UTC</t>
  </si>
  <si>
    <t>2020-03-05 18:00:00 UTC</t>
  </si>
  <si>
    <t>2020-03-05 19:00:00 UTC</t>
  </si>
  <si>
    <t>2020-03-05 20:00:00 UTC</t>
  </si>
  <si>
    <t>2020-03-05 21:00:00 UTC</t>
  </si>
  <si>
    <t>2020-03-05 22:00:00 UTC</t>
  </si>
  <si>
    <t>2020-03-05 23:00:00 UTC</t>
  </si>
  <si>
    <t>2020-03-06 00:00:00 UTC</t>
  </si>
  <si>
    <t>2020-03-06 01:00:00 UTC</t>
  </si>
  <si>
    <t>2020-03-06 02:00:00 UTC</t>
  </si>
  <si>
    <t>2020-03-06 03:00:00 UTC</t>
  </si>
  <si>
    <t>2020-03-06 04:00:00 UTC</t>
  </si>
  <si>
    <t>2020-03-06 05:00:00 UTC</t>
  </si>
  <si>
    <t>2020-03-06 06:00:00 UTC</t>
  </si>
  <si>
    <t>2020-03-06 07:00:00 UTC</t>
  </si>
  <si>
    <t>2020-03-06 08:00:00 UTC</t>
  </si>
  <si>
    <t>2020-03-06 09:00:00 UTC</t>
  </si>
  <si>
    <t>2020-03-06 10:00:00 UTC</t>
  </si>
  <si>
    <t>2020-03-06 11:00:00 UTC</t>
  </si>
  <si>
    <t>2020-03-06 12:00:00 UTC</t>
  </si>
  <si>
    <t>2020-03-06 13:00:00 UTC</t>
  </si>
  <si>
    <t>2020-03-06 14:00:00 UTC</t>
  </si>
  <si>
    <t>2020-03-06 15:00:00 UTC</t>
  </si>
  <si>
    <t>2020-03-06 16:00:00 UTC</t>
  </si>
  <si>
    <t>2020-03-06 17:00:00 UTC</t>
  </si>
  <si>
    <t>2020-03-06 18:00:00 UTC</t>
  </si>
  <si>
    <t>2020-03-06 19:00:00 UTC</t>
  </si>
  <si>
    <t>2020-03-06 20:00:00 UTC</t>
  </si>
  <si>
    <t>2020-03-06 21:00:00 UTC</t>
  </si>
  <si>
    <t>2020-03-06 22:00:00 UTC</t>
  </si>
  <si>
    <t>2020-03-06 23:00:00 UTC</t>
  </si>
  <si>
    <t>2020-03-07 00:00:00 UTC</t>
  </si>
  <si>
    <t>2020-03-07 01:00:00 UTC</t>
  </si>
  <si>
    <t>2020-03-07 02:00:00 UTC</t>
  </si>
  <si>
    <t>2020-03-07 03:00:00 UTC</t>
  </si>
  <si>
    <t>2020-03-07 04:00:00 UTC</t>
  </si>
  <si>
    <t>2020-03-07 05:00:00 UTC</t>
  </si>
  <si>
    <t>2020-03-07 06:00:00 UTC</t>
  </si>
  <si>
    <t>2020-03-07 07:00:00 UTC</t>
  </si>
  <si>
    <t>2020-03-07 08:00:00 UTC</t>
  </si>
  <si>
    <t>2020-03-07 09:00:00 UTC</t>
  </si>
  <si>
    <t>2020-03-07 10:00:00 UTC</t>
  </si>
  <si>
    <t>2020-03-07 11:00:00 UTC</t>
  </si>
  <si>
    <t>2020-03-07 12:00:00 UTC</t>
  </si>
  <si>
    <t>2020-03-07 13:00:00 UTC</t>
  </si>
  <si>
    <t>2020-03-07 14:00:00 UTC</t>
  </si>
  <si>
    <t>2020-03-07 15:00:00 UTC</t>
  </si>
  <si>
    <t>2020-03-07 16:00:00 UTC</t>
  </si>
  <si>
    <t>2020-03-07 17:00:00 UTC</t>
  </si>
  <si>
    <t>2020-03-07 18:00:00 UTC</t>
  </si>
  <si>
    <t>2020-03-07 19:00:00 UTC</t>
  </si>
  <si>
    <t>2020-03-07 20:00:00 UTC</t>
  </si>
  <si>
    <t>2020-03-07 21:00:00 UTC</t>
  </si>
  <si>
    <t>2020-03-07 22:00:00 UTC</t>
  </si>
  <si>
    <t>2020-03-07 23:00:00 UTC</t>
  </si>
  <si>
    <t>2020-03-08 00:00:00 UTC</t>
  </si>
  <si>
    <t>2020-03-08 01:00:00 UTC</t>
  </si>
  <si>
    <t>2020-03-08 02:00:00 UTC</t>
  </si>
  <si>
    <t>2020-03-08 03:00:00 UTC</t>
  </si>
  <si>
    <t>2020-03-08 04:00:00 UTC</t>
  </si>
  <si>
    <t>2020-03-08 05:00:00 UTC</t>
  </si>
  <si>
    <t>2020-03-08 06:00:00 UTC</t>
  </si>
  <si>
    <t>2020-03-08 07:00:00 UTC</t>
  </si>
  <si>
    <t>2020-03-08 08:00:00 UTC</t>
  </si>
  <si>
    <t>2020-03-08 09:00:00 UTC</t>
  </si>
  <si>
    <t>2020-03-08 10:00:00 UTC</t>
  </si>
  <si>
    <t>2020-03-08 11:00:00 UTC</t>
  </si>
  <si>
    <t>2020-03-08 12:00:00 UTC</t>
  </si>
  <si>
    <t>2020-03-08 13:00:00 UTC</t>
  </si>
  <si>
    <t>2020-03-08 14:00:00 UTC</t>
  </si>
  <si>
    <t>2020-03-08 15:00:00 UTC</t>
  </si>
  <si>
    <t>2020-03-08 16:00:00 UTC</t>
  </si>
  <si>
    <t>2020-03-08 17:00:00 UTC</t>
  </si>
  <si>
    <t>2020-03-08 18:00:00 UTC</t>
  </si>
  <si>
    <t>2020-03-08 19:00:00 UTC</t>
  </si>
  <si>
    <t>2020-03-08 20:00:00 UTC</t>
  </si>
  <si>
    <t>2020-03-08 21:00:00 UTC</t>
  </si>
  <si>
    <t>2020-03-08 22:00:00 UTC</t>
  </si>
  <si>
    <t>2020-03-08 23:00:00 UTC</t>
  </si>
  <si>
    <t>2020-03-09 00:00:00 UTC</t>
  </si>
  <si>
    <t>2020-03-09 01:00:00 UTC</t>
  </si>
  <si>
    <t>2020-03-09 02:00:00 UTC</t>
  </si>
  <si>
    <t>2020-03-09 03:00:00 UTC</t>
  </si>
  <si>
    <t>2020-03-09 04:00:00 UTC</t>
  </si>
  <si>
    <t>2020-03-09 05:00:00 UTC</t>
  </si>
  <si>
    <t>2020-03-09 06:00:00 UTC</t>
  </si>
  <si>
    <t>2020-03-09 07:00:00 UTC</t>
  </si>
  <si>
    <t>2020-03-09 08:00:00 UTC</t>
  </si>
  <si>
    <t>2020-03-09 09:00:00 UTC</t>
  </si>
  <si>
    <t>2020-03-09 10:00:00 UTC</t>
  </si>
  <si>
    <t>2020-03-09 11:00:00 UTC</t>
  </si>
  <si>
    <t>2020-03-09 12:00:00 UTC</t>
  </si>
  <si>
    <t>2020-03-09 13:00:00 UTC</t>
  </si>
  <si>
    <t>2020-03-09 14:00:00 UTC</t>
  </si>
  <si>
    <t>2020-03-09 15:00:00 UTC</t>
  </si>
  <si>
    <t>2020-03-09 16:00:00 UTC</t>
  </si>
  <si>
    <t>2020-03-09 17:00:00 UTC</t>
  </si>
  <si>
    <t>2020-03-09 18:00:00 UTC</t>
  </si>
  <si>
    <t>2020-03-09 19:00:00 UTC</t>
  </si>
  <si>
    <t>2020-03-09 20:00:00 UTC</t>
  </si>
  <si>
    <t>2020-03-09 21:00:00 UTC</t>
  </si>
  <si>
    <t>2020-03-09 22:00:00 UTC</t>
  </si>
  <si>
    <t>2020-03-09 23:00:00 UTC</t>
  </si>
  <si>
    <t>2020-03-10 00:00:00 UTC</t>
  </si>
  <si>
    <t>2020-03-10 01:00:00 UTC</t>
  </si>
  <si>
    <t>2020-03-10 02:00:00 UTC</t>
  </si>
  <si>
    <t>2020-03-10 03:00:00 UTC</t>
  </si>
  <si>
    <t>2020-03-10 04:00:00 UTC</t>
  </si>
  <si>
    <t>2020-03-10 05:00:00 UTC</t>
  </si>
  <si>
    <t>2020-03-10 06:00:00 UTC</t>
  </si>
  <si>
    <t>2020-03-10 07:00:00 UTC</t>
  </si>
  <si>
    <t>2020-03-10 08:00:00 UTC</t>
  </si>
  <si>
    <t>2020-03-10 09:00:00 UTC</t>
  </si>
  <si>
    <t>2020-03-10 10:00:00 UTC</t>
  </si>
  <si>
    <t>2020-03-10 11:00:00 UTC</t>
  </si>
  <si>
    <t>2020-03-10 12:00:00 UTC</t>
  </si>
  <si>
    <t>2020-03-10 13:00:00 UTC</t>
  </si>
  <si>
    <t>2020-03-10 14:00:00 UTC</t>
  </si>
  <si>
    <t>2020-03-10 15:00:00 UTC</t>
  </si>
  <si>
    <t>2020-03-10 16:00:00 UTC</t>
  </si>
  <si>
    <t>2020-03-10 17:00:00 UTC</t>
  </si>
  <si>
    <t>2020-03-10 18:00:00 UTC</t>
  </si>
  <si>
    <t>2020-03-10 19:00:00 UTC</t>
  </si>
  <si>
    <t>2020-03-10 20:00:00 UTC</t>
  </si>
  <si>
    <t>2020-03-10 21:00:00 UTC</t>
  </si>
  <si>
    <t>2020-03-10 22:00:00 UTC</t>
  </si>
  <si>
    <t>2020-03-10 23:00:00 UTC</t>
  </si>
  <si>
    <t>2020-03-11 00:00:00 UTC</t>
  </si>
  <si>
    <t>2020-03-11 01:00:00 UTC</t>
  </si>
  <si>
    <t>2020-03-11 02:00:00 UTC</t>
  </si>
  <si>
    <t>2020-03-11 03:00:00 UTC</t>
  </si>
  <si>
    <t>2020-03-11 04:00:00 UTC</t>
  </si>
  <si>
    <t>2020-03-11 05:00:00 UTC</t>
  </si>
  <si>
    <t>2020-03-11 06:00:00 UTC</t>
  </si>
  <si>
    <t>2020-03-11 07:00:00 UTC</t>
  </si>
  <si>
    <t>2020-03-11 08:00:00 UTC</t>
  </si>
  <si>
    <t>2020-03-11 09:00:00 UTC</t>
  </si>
  <si>
    <t>2020-03-11 10:00:00 UTC</t>
  </si>
  <si>
    <t>2020-03-11 11:00:00 UTC</t>
  </si>
  <si>
    <t>2020-03-11 12:00:00 UTC</t>
  </si>
  <si>
    <t>2020-03-11 13:00:00 UTC</t>
  </si>
  <si>
    <t>2020-03-11 14:00:00 UTC</t>
  </si>
  <si>
    <t>2020-03-11 15:00:00 UTC</t>
  </si>
  <si>
    <t>2020-03-11 16:00:00 UTC</t>
  </si>
  <si>
    <t>2020-03-11 17:00:00 UTC</t>
  </si>
  <si>
    <t>2020-03-11 18:00:00 UTC</t>
  </si>
  <si>
    <t>2020-03-11 19:00:00 UTC</t>
  </si>
  <si>
    <t>2020-03-11 20:00:00 UTC</t>
  </si>
  <si>
    <t>2020-03-11 21:00:00 UTC</t>
  </si>
  <si>
    <t>2020-03-11 22:00:00 UTC</t>
  </si>
  <si>
    <t>2020-03-11 23:00:00 UTC</t>
  </si>
  <si>
    <t>2020-03-12 00:00:00 UTC</t>
  </si>
  <si>
    <t>2020-03-12 01:00:00 UTC</t>
  </si>
  <si>
    <t>2020-03-12 02:00:00 UTC</t>
  </si>
  <si>
    <t>2020-03-12 03:00:00 UTC</t>
  </si>
  <si>
    <t>2020-03-12 04:00:00 UTC</t>
  </si>
  <si>
    <t>2020-03-12 05:00:00 UTC</t>
  </si>
  <si>
    <t>2020-03-12 06:00:00 UTC</t>
  </si>
  <si>
    <t>2020-03-12 07:00:00 UTC</t>
  </si>
  <si>
    <t>2020-03-12 08:00:00 UTC</t>
  </si>
  <si>
    <t>2020-03-12 09:00:00 UTC</t>
  </si>
  <si>
    <t>2020-03-12 10:00:00 UTC</t>
  </si>
  <si>
    <t>2020-03-12 11:00:00 UTC</t>
  </si>
  <si>
    <t>2020-03-12 12:00:00 UTC</t>
  </si>
  <si>
    <t>2020-03-12 13:00:00 UTC</t>
  </si>
  <si>
    <t>2020-03-12 14:00:00 UTC</t>
  </si>
  <si>
    <t>2020-03-12 15:00:00 UTC</t>
  </si>
  <si>
    <t>2020-03-12 16:00:00 UTC</t>
  </si>
  <si>
    <t>2020-03-12 17:00:00 UTC</t>
  </si>
  <si>
    <t>2020-03-12 18:00:00 UTC</t>
  </si>
  <si>
    <t>2020-03-12 19:00:00 UTC</t>
  </si>
  <si>
    <t>2020-03-12 20:00:00 UTC</t>
  </si>
  <si>
    <t>2020-03-12 21:00:00 UTC</t>
  </si>
  <si>
    <t>2020-03-12 22:00:00 UTC</t>
  </si>
  <si>
    <t>2020-03-12 23:00:00 UTC</t>
  </si>
  <si>
    <t>2020-03-13 00:00:00 UTC</t>
  </si>
  <si>
    <t>2020-03-13 01:00:00 UTC</t>
  </si>
  <si>
    <t>2020-03-13 02:00:00 UTC</t>
  </si>
  <si>
    <t>2020-03-13 03:00:00 UTC</t>
  </si>
  <si>
    <t>2020-03-13 04:00:00 UTC</t>
  </si>
  <si>
    <t>2020-03-13 05:00:00 UTC</t>
  </si>
  <si>
    <t>2020-03-13 06:00:00 UTC</t>
  </si>
  <si>
    <t>2020-03-13 07:00:00 UTC</t>
  </si>
  <si>
    <t>2020-03-13 08:00:00 UTC</t>
  </si>
  <si>
    <t>2020-03-13 09:00:00 UTC</t>
  </si>
  <si>
    <t>2020-03-13 10:00:00 UTC</t>
  </si>
  <si>
    <t>2020-03-13 11:00:00 UTC</t>
  </si>
  <si>
    <t>2020-03-13 12:00:00 UTC</t>
  </si>
  <si>
    <t>2020-03-13 13:00:00 UTC</t>
  </si>
  <si>
    <t>2020-03-13 14:00:00 UTC</t>
  </si>
  <si>
    <t>2020-03-13 15:00:00 UTC</t>
  </si>
  <si>
    <t>2020-03-13 16:00:00 UTC</t>
  </si>
  <si>
    <t>2020-03-13 17:00:00 UTC</t>
  </si>
  <si>
    <t>2020-03-13 18:00:00 UTC</t>
  </si>
  <si>
    <t>2020-03-13 19:00:00 UTC</t>
  </si>
  <si>
    <t>2020-03-13 20:00:00 UTC</t>
  </si>
  <si>
    <t>2020-03-13 21:00:00 UTC</t>
  </si>
  <si>
    <t>2020-03-13 22:00:00 UTC</t>
  </si>
  <si>
    <t>2020-03-13 23:00:00 UTC</t>
  </si>
  <si>
    <t>2020-03-14 00:00:00 UTC</t>
  </si>
  <si>
    <t>2020-03-14 01:00:00 UTC</t>
  </si>
  <si>
    <t>2020-03-14 02:00:00 UTC</t>
  </si>
  <si>
    <t>2020-03-14 03:00:00 UTC</t>
  </si>
  <si>
    <t>2020-03-14 04:00:00 UTC</t>
  </si>
  <si>
    <t>2020-03-14 05:00:00 UTC</t>
  </si>
  <si>
    <t>2020-03-14 06:00:00 UTC</t>
  </si>
  <si>
    <t>2020-03-14 07:00:00 UTC</t>
  </si>
  <si>
    <t>2020-03-14 08:00:00 UTC</t>
  </si>
  <si>
    <t>2020-03-14 09:00:00 UTC</t>
  </si>
  <si>
    <t>2020-03-14 10:00:00 UTC</t>
  </si>
  <si>
    <t>2020-03-14 11:00:00 UTC</t>
  </si>
  <si>
    <t>2020-03-14 12:00:00 UTC</t>
  </si>
  <si>
    <t>2020-03-14 13:00:00 UTC</t>
  </si>
  <si>
    <t>2020-03-14 14:00:00 UTC</t>
  </si>
  <si>
    <t>2020-03-14 15:00:00 UTC</t>
  </si>
  <si>
    <t>2020-03-14 16:00:00 UTC</t>
  </si>
  <si>
    <t>2020-03-14 17:00:00 UTC</t>
  </si>
  <si>
    <t>2020-03-14 18:00:00 UTC</t>
  </si>
  <si>
    <t>2020-03-14 19:00:00 UTC</t>
  </si>
  <si>
    <t>2020-03-14 20:00:00 UTC</t>
  </si>
  <si>
    <t>2020-03-14 21:00:00 UTC</t>
  </si>
  <si>
    <t>2020-03-14 22:00:00 UTC</t>
  </si>
  <si>
    <t>2020-03-14 23:00:00 UTC</t>
  </si>
  <si>
    <t>2020-03-15 00:00:00 UTC</t>
  </si>
  <si>
    <t>2020-03-15 01:00:00 UTC</t>
  </si>
  <si>
    <t>2020-03-15 02:00:00 UTC</t>
  </si>
  <si>
    <t>2020-03-15 03:00:00 UTC</t>
  </si>
  <si>
    <t>2020-03-15 04:00:00 UTC</t>
  </si>
  <si>
    <t>2020-03-15 05:00:00 UTC</t>
  </si>
  <si>
    <t>2020-03-15 06:00:00 UTC</t>
  </si>
  <si>
    <t>2020-03-15 07:00:00 UTC</t>
  </si>
  <si>
    <t>2020-03-15 08:00:00 UTC</t>
  </si>
  <si>
    <t>2020-03-15 09:00:00 UTC</t>
  </si>
  <si>
    <t>2020-03-15 10:00:00 UTC</t>
  </si>
  <si>
    <t>2020-03-15 11:00:00 UTC</t>
  </si>
  <si>
    <t>2020-03-15 12:00:00 UTC</t>
  </si>
  <si>
    <t>2020-03-15 13:00:00 UTC</t>
  </si>
  <si>
    <t>2020-03-15 14:00:00 UTC</t>
  </si>
  <si>
    <t>2020-03-15 15:00:00 UTC</t>
  </si>
  <si>
    <t>2020-03-15 16:00:00 UTC</t>
  </si>
  <si>
    <t>2020-03-15 17:00:00 UTC</t>
  </si>
  <si>
    <t>2020-03-15 18:00:00 UTC</t>
  </si>
  <si>
    <t>2020-03-15 19:00:00 UTC</t>
  </si>
  <si>
    <t>2020-03-15 20:00:00 UTC</t>
  </si>
  <si>
    <t>2020-03-15 21:00:00 UTC</t>
  </si>
  <si>
    <t>2020-03-15 22:00:00 UTC</t>
  </si>
  <si>
    <t>2020-03-15 23:00:00 UTC</t>
  </si>
  <si>
    <t>2020-03-16 00:00:00 UTC</t>
  </si>
  <si>
    <t>2020-03-16 01:00:00 UTC</t>
  </si>
  <si>
    <t>2020-03-16 02:00:00 UTC</t>
  </si>
  <si>
    <t>2020-03-16 03:00:00 UTC</t>
  </si>
  <si>
    <t>2020-03-16 04:00:00 UTC</t>
  </si>
  <si>
    <t>2020-03-16 05:00:00 UTC</t>
  </si>
  <si>
    <t>2020-03-16 06:00:00 UTC</t>
  </si>
  <si>
    <t>2020-03-16 07:00:00 UTC</t>
  </si>
  <si>
    <t>2020-03-16 08:00:00 UTC</t>
  </si>
  <si>
    <t>2020-03-16 09:00:00 UTC</t>
  </si>
  <si>
    <t>2020-03-16 10:00:00 UTC</t>
  </si>
  <si>
    <t>2020-03-16 11:00:00 UTC</t>
  </si>
  <si>
    <t>2020-03-16 12:00:00 UTC</t>
  </si>
  <si>
    <t>2020-03-16 13:00:00 UTC</t>
  </si>
  <si>
    <t>2020-03-16 14:00:00 UTC</t>
  </si>
  <si>
    <t>2020-03-16 15:00:00 UTC</t>
  </si>
  <si>
    <t>2020-03-16 16:00:00 UTC</t>
  </si>
  <si>
    <t>2020-03-16 17:00:00 UTC</t>
  </si>
  <si>
    <t>2020-03-16 18:00:00 UTC</t>
  </si>
  <si>
    <t>2020-03-16 19:00:00 UTC</t>
  </si>
  <si>
    <t>2020-03-16 20:00:00 UTC</t>
  </si>
  <si>
    <t>2020-03-16 21:00:00 UTC</t>
  </si>
  <si>
    <t>2020-03-16 22:00:00 UTC</t>
  </si>
  <si>
    <t>2020-03-16 23:00:00 UTC</t>
  </si>
  <si>
    <t>2020-03-17 00:00:00 UTC</t>
  </si>
  <si>
    <t>2020-03-17 01:00:00 UTC</t>
  </si>
  <si>
    <t>2020-03-17 02:00:00 UTC</t>
  </si>
  <si>
    <t>2020-03-17 03:00:00 UTC</t>
  </si>
  <si>
    <t>2020-03-17 04:00:00 UTC</t>
  </si>
  <si>
    <t>2020-03-17 05:00:00 UTC</t>
  </si>
  <si>
    <t>2020-03-17 06:00:00 UTC</t>
  </si>
  <si>
    <t>2020-03-17 07:00:00 UTC</t>
  </si>
  <si>
    <t>2020-03-17 08:00:00 UTC</t>
  </si>
  <si>
    <t>2020-03-17 09:00:00 UTC</t>
  </si>
  <si>
    <t>2020-03-17 10:00:00 UTC</t>
  </si>
  <si>
    <t>2020-03-17 11:00:00 UTC</t>
  </si>
  <si>
    <t>2020-03-17 12:00:00 UTC</t>
  </si>
  <si>
    <t>2020-03-17 13:00:00 UTC</t>
  </si>
  <si>
    <t>2020-03-17 14:00:00 UTC</t>
  </si>
  <si>
    <t>2020-03-17 15:00:00 UTC</t>
  </si>
  <si>
    <t>2020-03-17 16:00:00 UTC</t>
  </si>
  <si>
    <t>2020-03-17 17:00:00 UTC</t>
  </si>
  <si>
    <t>2020-03-17 18:00:00 UTC</t>
  </si>
  <si>
    <t>2020-03-17 19:00:00 UTC</t>
  </si>
  <si>
    <t>2020-03-17 20:00:00 UTC</t>
  </si>
  <si>
    <t>2020-03-17 21:00:00 UTC</t>
  </si>
  <si>
    <t>2020-03-17 22:00:00 UTC</t>
  </si>
  <si>
    <t>2020-03-17 23:00:00 UTC</t>
  </si>
  <si>
    <t>2020-03-18 00:00:00 UTC</t>
  </si>
  <si>
    <t>2020-03-18 01:00:00 UTC</t>
  </si>
  <si>
    <t>2020-03-18 02:00:00 UTC</t>
  </si>
  <si>
    <t>2020-03-18 03:00:00 UTC</t>
  </si>
  <si>
    <t>2020-03-18 04:00:00 UTC</t>
  </si>
  <si>
    <t>2020-03-18 05:00:00 UTC</t>
  </si>
  <si>
    <t>2020-03-18 06:00:00 UTC</t>
  </si>
  <si>
    <t>2020-03-18 07:00:00 UTC</t>
  </si>
  <si>
    <t>2020-03-18 08:00:00 UTC</t>
  </si>
  <si>
    <t>2020-03-18 09:00:00 UTC</t>
  </si>
  <si>
    <t>2020-03-18 10:00:00 UTC</t>
  </si>
  <si>
    <t>2020-03-18 11:00:00 UTC</t>
  </si>
  <si>
    <t>2020-03-18 12:00:00 UTC</t>
  </si>
  <si>
    <t>2020-03-18 13:00:00 UTC</t>
  </si>
  <si>
    <t>2020-03-18 14:00:00 UTC</t>
  </si>
  <si>
    <t>2020-03-18 15:00:00 UTC</t>
  </si>
  <si>
    <t>2020-03-18 16:00:00 UTC</t>
  </si>
  <si>
    <t>2020-03-18 17:00:00 UTC</t>
  </si>
  <si>
    <t>2020-03-18 18:00:00 UTC</t>
  </si>
  <si>
    <t>2020-03-18 19:00:00 UTC</t>
  </si>
  <si>
    <t>2020-03-18 20:00:00 UTC</t>
  </si>
  <si>
    <t>2020-03-18 21:00:00 UTC</t>
  </si>
  <si>
    <t>2020-03-18 22:00:00 UTC</t>
  </si>
  <si>
    <t>2020-03-18 23:00:00 UTC</t>
  </si>
  <si>
    <t>2020-03-19 00:00:00 UTC</t>
  </si>
  <si>
    <t>2020-03-19 01:00:00 UTC</t>
  </si>
  <si>
    <t>2020-03-19 02:00:00 UTC</t>
  </si>
  <si>
    <t>2020-03-19 03:00:00 UTC</t>
  </si>
  <si>
    <t>2020-03-19 04:00:00 UTC</t>
  </si>
  <si>
    <t>2020-03-19 05:00:00 UTC</t>
  </si>
  <si>
    <t>2020-03-19 06:00:00 UTC</t>
  </si>
  <si>
    <t>2020-03-19 07:00:00 UTC</t>
  </si>
  <si>
    <t>2020-03-19 08:00:00 UTC</t>
  </si>
  <si>
    <t>2020-03-19 09:00:00 UTC</t>
  </si>
  <si>
    <t>2020-03-19 10:00:00 UTC</t>
  </si>
  <si>
    <t>2020-03-19 11:00:00 UTC</t>
  </si>
  <si>
    <t>2020-03-19 12:00:00 UTC</t>
  </si>
  <si>
    <t>2020-03-19 13:00:00 UTC</t>
  </si>
  <si>
    <t>2020-03-19 14:00:00 UTC</t>
  </si>
  <si>
    <t>2020-03-19 15:00:00 UTC</t>
  </si>
  <si>
    <t>2020-03-19 16:00:00 UTC</t>
  </si>
  <si>
    <t>2020-03-19 17:00:00 UTC</t>
  </si>
  <si>
    <t>2020-03-19 18:00:00 UTC</t>
  </si>
  <si>
    <t>2020-03-19 19:00:00 UTC</t>
  </si>
  <si>
    <t>2020-03-19 20:00:00 UTC</t>
  </si>
  <si>
    <t>2020-03-19 21:00:00 UTC</t>
  </si>
  <si>
    <t>2020-03-19 22:00:00 UTC</t>
  </si>
  <si>
    <t>2020-03-19 23:00:00 UTC</t>
  </si>
  <si>
    <t>2020-03-20 00:00:00 UTC</t>
  </si>
  <si>
    <t>2020-03-20 01:00:00 UTC</t>
  </si>
  <si>
    <t>2020-03-20 02:00:00 UTC</t>
  </si>
  <si>
    <t>2020-03-20 03:00:00 UTC</t>
  </si>
  <si>
    <t>2020-03-20 04:00:00 UTC</t>
  </si>
  <si>
    <t>2020-03-20 05:00:00 UTC</t>
  </si>
  <si>
    <t>2020-03-20 06:00:00 UTC</t>
  </si>
  <si>
    <t>2020-03-20 07:00:00 UTC</t>
  </si>
  <si>
    <t>2020-03-20 08:00:00 UTC</t>
  </si>
  <si>
    <t>2020-03-20 09:00:00 UTC</t>
  </si>
  <si>
    <t>2020-03-20 10:00:00 UTC</t>
  </si>
  <si>
    <t>2020-03-20 11:00:00 UTC</t>
  </si>
  <si>
    <t>2020-03-20 12:00:00 UTC</t>
  </si>
  <si>
    <t>2020-03-20 13:00:00 UTC</t>
  </si>
  <si>
    <t>2020-03-20 14:00:00 UTC</t>
  </si>
  <si>
    <t>2020-03-20 15:00:00 UTC</t>
  </si>
  <si>
    <t>2020-03-20 16:00:00 UTC</t>
  </si>
  <si>
    <t>2020-03-20 17:00:00 UTC</t>
  </si>
  <si>
    <t>2020-03-20 18:00:00 UTC</t>
  </si>
  <si>
    <t>2020-03-20 19:00:00 UTC</t>
  </si>
  <si>
    <t>2020-03-20 20:00:00 UTC</t>
  </si>
  <si>
    <t>2020-03-20 21:00:00 UTC</t>
  </si>
  <si>
    <t>2020-03-20 22:00:00 UTC</t>
  </si>
  <si>
    <t>2020-03-20 23:00:00 UTC</t>
  </si>
  <si>
    <t>2020-03-21 00:00:00 UTC</t>
  </si>
  <si>
    <t>2020-03-21 01:00:00 UTC</t>
  </si>
  <si>
    <t>2020-03-21 02:00:00 UTC</t>
  </si>
  <si>
    <t>2020-03-21 03:00:00 UTC</t>
  </si>
  <si>
    <t>2020-03-21 04:00:00 UTC</t>
  </si>
  <si>
    <t>2020-03-21 05:00:00 UTC</t>
  </si>
  <si>
    <t>2020-03-21 06:00:00 UTC</t>
  </si>
  <si>
    <t>2020-03-21 07:00:00 UTC</t>
  </si>
  <si>
    <t>2020-03-21 08:00:00 UTC</t>
  </si>
  <si>
    <t>2020-03-21 09:00:00 UTC</t>
  </si>
  <si>
    <t>2020-03-21 10:00:00 UTC</t>
  </si>
  <si>
    <t>2020-03-21 11:00:00 UTC</t>
  </si>
  <si>
    <t>2020-03-21 12:00:00 UTC</t>
  </si>
  <si>
    <t>2020-03-21 13:00:00 UTC</t>
  </si>
  <si>
    <t>2020-03-21 14:00:00 UTC</t>
  </si>
  <si>
    <t>2020-03-21 15:00:00 UTC</t>
  </si>
  <si>
    <t>2020-03-21 16:00:00 UTC</t>
  </si>
  <si>
    <t>2020-03-21 17:00:00 UTC</t>
  </si>
  <si>
    <t>2020-03-21 18:00:00 UTC</t>
  </si>
  <si>
    <t>2020-03-21 19:00:00 UTC</t>
  </si>
  <si>
    <t>2020-03-21 20:00:00 UTC</t>
  </si>
  <si>
    <t>2020-03-21 21:00:00 UTC</t>
  </si>
  <si>
    <t>2020-03-21 22:00:00 UTC</t>
  </si>
  <si>
    <t>2020-03-21 23:00:00 UTC</t>
  </si>
  <si>
    <t>2020-03-22 00:00:00 UTC</t>
  </si>
  <si>
    <t>2020-03-22 01:00:00 UTC</t>
  </si>
  <si>
    <t>2020-03-22 02:00:00 UTC</t>
  </si>
  <si>
    <t>2020-03-22 03:00:00 UTC</t>
  </si>
  <si>
    <t>2020-03-22 04:00:00 UTC</t>
  </si>
  <si>
    <t>2020-03-22 05:00:00 UTC</t>
  </si>
  <si>
    <t>2020-03-22 06:00:00 UTC</t>
  </si>
  <si>
    <t>2020-03-22 07:00:00 UTC</t>
  </si>
  <si>
    <t>2020-03-22 08:00:00 UTC</t>
  </si>
  <si>
    <t>2020-03-22 09:00:00 UTC</t>
  </si>
  <si>
    <t>2020-03-22 10:00:00 UTC</t>
  </si>
  <si>
    <t>2020-03-22 11:00:00 UTC</t>
  </si>
  <si>
    <t>2020-03-22 12:00:00 UTC</t>
  </si>
  <si>
    <t>2020-03-22 13:00:00 UTC</t>
  </si>
  <si>
    <t>2020-03-22 14:00:00 UTC</t>
  </si>
  <si>
    <t>2020-03-22 15:00:00 UTC</t>
  </si>
  <si>
    <t>2020-03-22 16:00:00 UTC</t>
  </si>
  <si>
    <t>2020-03-22 17:00:00 UTC</t>
  </si>
  <si>
    <t>2020-03-22 18:00:00 UTC</t>
  </si>
  <si>
    <t>2020-03-22 19:00:00 UTC</t>
  </si>
  <si>
    <t>2020-03-22 20:00:00 UTC</t>
  </si>
  <si>
    <t>2020-03-22 21:00:00 UTC</t>
  </si>
  <si>
    <t>2020-03-22 22:00:00 UTC</t>
  </si>
  <si>
    <t>2020-03-22 23:00:00 UTC</t>
  </si>
  <si>
    <t>2020-03-23 00:00:00 UTC</t>
  </si>
  <si>
    <t>2020-03-23 01:00:00 UTC</t>
  </si>
  <si>
    <t>2020-03-23 02:00:00 UTC</t>
  </si>
  <si>
    <t>2020-03-23 03:00:00 UTC</t>
  </si>
  <si>
    <t>2020-03-23 04:00:00 UTC</t>
  </si>
  <si>
    <t>2020-03-23 05:00:00 UTC</t>
  </si>
  <si>
    <t>2020-03-23 06:00:00 UTC</t>
  </si>
  <si>
    <t>2020-03-23 07:00:00 UTC</t>
  </si>
  <si>
    <t>2020-03-23 08:00:00 UTC</t>
  </si>
  <si>
    <t>2020-03-23 09:00:00 UTC</t>
  </si>
  <si>
    <t>2020-03-23 10:00:00 UTC</t>
  </si>
  <si>
    <t>2020-03-23 11:00:00 UTC</t>
  </si>
  <si>
    <t>2020-03-23 12:00:00 UTC</t>
  </si>
  <si>
    <t>2020-03-23 13:00:00 UTC</t>
  </si>
  <si>
    <t>2020-03-23 14:00:00 UTC</t>
  </si>
  <si>
    <t>2020-03-23 15:00:00 UTC</t>
  </si>
  <si>
    <t>2020-03-23 16:00:00 UTC</t>
  </si>
  <si>
    <t>2020-03-23 17:00:00 UTC</t>
  </si>
  <si>
    <t>2020-03-23 18:00:00 UTC</t>
  </si>
  <si>
    <t>2020-03-23 19:00:00 UTC</t>
  </si>
  <si>
    <t>2020-03-23 20:00:00 UTC</t>
  </si>
  <si>
    <t>2020-03-23 21:00:00 UTC</t>
  </si>
  <si>
    <t>2020-03-23 22:00:00 UTC</t>
  </si>
  <si>
    <t>2020-03-23 23:00:00 UTC</t>
  </si>
  <si>
    <t>2020-03-24 00:00:00 UTC</t>
  </si>
  <si>
    <t>2020-03-24 01:00:00 UTC</t>
  </si>
  <si>
    <t>2020-03-24 02:00:00 UTC</t>
  </si>
  <si>
    <t>2020-03-24 03:00:00 UTC</t>
  </si>
  <si>
    <t>2020-03-24 04:00:00 UTC</t>
  </si>
  <si>
    <t>2020-03-24 05:00:00 UTC</t>
  </si>
  <si>
    <t>2020-03-24 06:00:00 UTC</t>
  </si>
  <si>
    <t>2020-03-24 07:00:00 UTC</t>
  </si>
  <si>
    <t>2020-03-24 08:00:00 UTC</t>
  </si>
  <si>
    <t>2020-03-24 09:00:00 UTC</t>
  </si>
  <si>
    <t>2020-03-24 10:00:00 UTC</t>
  </si>
  <si>
    <t>2020-03-24 11:00:00 UTC</t>
  </si>
  <si>
    <t>2020-03-24 12:00:00 UTC</t>
  </si>
  <si>
    <t>2020-03-24 13:00:00 UTC</t>
  </si>
  <si>
    <t>2020-03-24 14:00:00 UTC</t>
  </si>
  <si>
    <t>2020-03-24 15:00:00 UTC</t>
  </si>
  <si>
    <t>2020-03-24 16:00:00 UTC</t>
  </si>
  <si>
    <t>2020-03-24 17:00:00 UTC</t>
  </si>
  <si>
    <t>2020-03-24 18:00:00 UTC</t>
  </si>
  <si>
    <t>2020-03-24 19:00:00 UTC</t>
  </si>
  <si>
    <t>2020-03-24 20:00:00 UTC</t>
  </si>
  <si>
    <t>2020-03-24 21:00:00 UTC</t>
  </si>
  <si>
    <t>2020-03-24 22:00:00 UTC</t>
  </si>
  <si>
    <t>2020-03-24 23:00:00 UTC</t>
  </si>
  <si>
    <t>2020-03-25 00:00:00 UTC</t>
  </si>
  <si>
    <t>2020-03-25 01:00:00 UTC</t>
  </si>
  <si>
    <t>2020-03-25 02:00:00 UTC</t>
  </si>
  <si>
    <t>2020-03-25 03:00:00 UTC</t>
  </si>
  <si>
    <t>2020-03-25 04:00:00 UTC</t>
  </si>
  <si>
    <t>2020-03-25 05:00:00 UTC</t>
  </si>
  <si>
    <t>2020-03-25 06:00:00 UTC</t>
  </si>
  <si>
    <t>2020-03-25 07:00:00 UTC</t>
  </si>
  <si>
    <t>2020-03-25 08:00:00 UTC</t>
  </si>
  <si>
    <t>2020-03-25 09:00:00 UTC</t>
  </si>
  <si>
    <t>2020-03-25 10:00:00 UTC</t>
  </si>
  <si>
    <t>2020-03-25 11:00:00 UTC</t>
  </si>
  <si>
    <t>2020-03-25 12:00:00 UTC</t>
  </si>
  <si>
    <t>2020-03-25 13:00:00 UTC</t>
  </si>
  <si>
    <t>2020-03-25 14:00:00 UTC</t>
  </si>
  <si>
    <t>2020-03-25 15:00:00 UTC</t>
  </si>
  <si>
    <t>2020-03-25 16:00:00 UTC</t>
  </si>
  <si>
    <t>2020-03-25 17:00:00 UTC</t>
  </si>
  <si>
    <t>2020-03-25 18:00:00 UTC</t>
  </si>
  <si>
    <t>2020-03-25 19:00:00 UTC</t>
  </si>
  <si>
    <t>2020-03-25 20:00:00 UTC</t>
  </si>
  <si>
    <t>2020-03-25 21:00:00 UTC</t>
  </si>
  <si>
    <t>2020-03-25 22:00:00 UTC</t>
  </si>
  <si>
    <t>2020-03-25 23:00:00 UTC</t>
  </si>
  <si>
    <t>2020-03-26 00:00:00 UTC</t>
  </si>
  <si>
    <t>2020-03-26 01:00:00 UTC</t>
  </si>
  <si>
    <t>2020-03-26 02:00:00 UTC</t>
  </si>
  <si>
    <t>2020-03-26 03:00:00 UTC</t>
  </si>
  <si>
    <t>2020-03-26 04:00:00 UTC</t>
  </si>
  <si>
    <t>2020-03-26 05:00:00 UTC</t>
  </si>
  <si>
    <t>2020-03-26 06:00:00 UTC</t>
  </si>
  <si>
    <t>2020-03-26 07:00:00 UTC</t>
  </si>
  <si>
    <t>2020-03-26 08:00:00 UTC</t>
  </si>
  <si>
    <t>2020-03-26 09:00:00 UTC</t>
  </si>
  <si>
    <t>2020-03-26 10:00:00 UTC</t>
  </si>
  <si>
    <t>2020-03-26 11:00:00 UTC</t>
  </si>
  <si>
    <t>2020-03-26 12:00:00 UTC</t>
  </si>
  <si>
    <t>2020-03-26 13:00:00 UTC</t>
  </si>
  <si>
    <t>2020-03-26 14:00:00 UTC</t>
  </si>
  <si>
    <t>2020-03-26 15:00:00 UTC</t>
  </si>
  <si>
    <t>2020-03-26 16:00:00 UTC</t>
  </si>
  <si>
    <t>2020-03-26 17:00:00 UTC</t>
  </si>
  <si>
    <t>2020-03-26 18:00:00 UTC</t>
  </si>
  <si>
    <t>2020-03-26 19:00:00 UTC</t>
  </si>
  <si>
    <t>2020-03-26 20:00:00 UTC</t>
  </si>
  <si>
    <t>2020-03-26 21:00:00 UTC</t>
  </si>
  <si>
    <t>2020-03-26 22:00:00 UTC</t>
  </si>
  <si>
    <t>2020-03-26 23:00:00 UTC</t>
  </si>
  <si>
    <t>2020-03-27 00:00:00 UTC</t>
  </si>
  <si>
    <t>2020-03-27 01:00:00 UTC</t>
  </si>
  <si>
    <t>2020-03-27 02:00:00 UTC</t>
  </si>
  <si>
    <t>2020-03-27 03:00:00 UTC</t>
  </si>
  <si>
    <t>2020-03-27 04:00:00 UTC</t>
  </si>
  <si>
    <t>2020-03-27 05:00:00 UTC</t>
  </si>
  <si>
    <t>2020-03-27 06:00:00 UTC</t>
  </si>
  <si>
    <t>2020-03-27 07:00:00 UTC</t>
  </si>
  <si>
    <t>2020-03-27 08:00:00 UTC</t>
  </si>
  <si>
    <t>2020-03-27 09:00:00 UTC</t>
  </si>
  <si>
    <t>2020-03-27 10:00:00 UTC</t>
  </si>
  <si>
    <t>2020-03-27 11:00:00 UTC</t>
  </si>
  <si>
    <t>2020-03-27 12:00:00 UTC</t>
  </si>
  <si>
    <t>2020-03-27 13:00:00 UTC</t>
  </si>
  <si>
    <t>2020-03-27 14:00:00 UTC</t>
  </si>
  <si>
    <t>2020-03-27 15:00:00 UTC</t>
  </si>
  <si>
    <t>2020-03-27 16:00:00 UTC</t>
  </si>
  <si>
    <t>2020-03-27 17:00:00 UTC</t>
  </si>
  <si>
    <t>2020-03-27 18:00:00 UTC</t>
  </si>
  <si>
    <t>2020-03-27 19:00:00 UTC</t>
  </si>
  <si>
    <t>2020-03-27 20:00:00 UTC</t>
  </si>
  <si>
    <t>2020-03-27 21:00:00 UTC</t>
  </si>
  <si>
    <t>2020-03-27 22:00:00 UTC</t>
  </si>
  <si>
    <t>2020-03-27 23:00:00 UTC</t>
  </si>
  <si>
    <t>2020-03-28 00:00:00 UTC</t>
  </si>
  <si>
    <t>2020-03-28 01:00:00 UTC</t>
  </si>
  <si>
    <t>2020-03-28 02:00:00 UTC</t>
  </si>
  <si>
    <t>2020-03-28 03:00:00 UTC</t>
  </si>
  <si>
    <t>2020-03-28 04:00:00 UTC</t>
  </si>
  <si>
    <t>2020-03-28 05:00:00 UTC</t>
  </si>
  <si>
    <t>2020-03-28 06:00:00 UTC</t>
  </si>
  <si>
    <t>2020-03-28 07:00:00 UTC</t>
  </si>
  <si>
    <t>2020-03-28 08:00:00 UTC</t>
  </si>
  <si>
    <t>2020-03-28 09:00:00 UTC</t>
  </si>
  <si>
    <t>2020-03-28 10:00:00 UTC</t>
  </si>
  <si>
    <t>2020-03-28 11:00:00 UTC</t>
  </si>
  <si>
    <t>2020-03-28 12:00:00 UTC</t>
  </si>
  <si>
    <t>2020-03-28 13:00:00 UTC</t>
  </si>
  <si>
    <t>2020-03-28 14:00:00 UTC</t>
  </si>
  <si>
    <t>2020-03-28 15:00:00 UTC</t>
  </si>
  <si>
    <t>2020-03-28 16:00:00 UTC</t>
  </si>
  <si>
    <t>2020-03-28 17:00:00 UTC</t>
  </si>
  <si>
    <t>2020-03-28 18:00:00 UTC</t>
  </si>
  <si>
    <t>2020-03-28 19:00:00 UTC</t>
  </si>
  <si>
    <t>2020-03-28 20:00:00 UTC</t>
  </si>
  <si>
    <t>2020-03-28 21:00:00 UTC</t>
  </si>
  <si>
    <t>2020-03-28 22:00:00 UTC</t>
  </si>
  <si>
    <t>2020-03-28 23:00:00 UTC</t>
  </si>
  <si>
    <t>2020-03-29 00:00:00 UTC</t>
  </si>
  <si>
    <t>2020-03-29 01:00:00 UTC</t>
  </si>
  <si>
    <t>2020-03-29 02:00:00 UTC</t>
  </si>
  <si>
    <t>2020-03-29 03:00:00 UTC</t>
  </si>
  <si>
    <t>2020-03-29 04:00:00 UTC</t>
  </si>
  <si>
    <t>2020-03-29 05:00:00 UTC</t>
  </si>
  <si>
    <t>2020-03-29 06:00:00 UTC</t>
  </si>
  <si>
    <t>2020-03-29 07:00:00 UTC</t>
  </si>
  <si>
    <t>2020-03-29 08:00:00 UTC</t>
  </si>
  <si>
    <t>2020-03-29 09:00:00 UTC</t>
  </si>
  <si>
    <t>2020-03-29 10:00:00 UTC</t>
  </si>
  <si>
    <t>2020-03-29 11:00:00 UTC</t>
  </si>
  <si>
    <t>2020-03-29 12:00:00 UTC</t>
  </si>
  <si>
    <t>2020-03-29 13:00:00 UTC</t>
  </si>
  <si>
    <t>2020-03-29 14:00:00 UTC</t>
  </si>
  <si>
    <t>2020-03-29 15:00:00 UTC</t>
  </si>
  <si>
    <t>2020-03-29 16:00:00 UTC</t>
  </si>
  <si>
    <t>2020-03-29 17:00:00 UTC</t>
  </si>
  <si>
    <t>2020-03-29 18:00:00 UTC</t>
  </si>
  <si>
    <t>2020-03-29 19:00:00 UTC</t>
  </si>
  <si>
    <t>2020-03-29 20:00:00 UTC</t>
  </si>
  <si>
    <t>2020-03-29 21:00:00 UTC</t>
  </si>
  <si>
    <t>2020-03-29 22:00:00 UTC</t>
  </si>
  <si>
    <t>2020-03-29 23:00:00 UTC</t>
  </si>
  <si>
    <t>2020-03-30 00:00:00 UTC</t>
  </si>
  <si>
    <t>2020-03-30 01:00:00 UTC</t>
  </si>
  <si>
    <t>2020-03-30 02:00:00 UTC</t>
  </si>
  <si>
    <t>2020-03-30 03:00:00 UTC</t>
  </si>
  <si>
    <t>2020-03-30 04:00:00 UTC</t>
  </si>
  <si>
    <t>2020-03-30 05:00:00 UTC</t>
  </si>
  <si>
    <t>2020-03-30 06:00:00 UTC</t>
  </si>
  <si>
    <t>2020-03-30 07:00:00 UTC</t>
  </si>
  <si>
    <t>2020-03-30 08:00:00 UTC</t>
  </si>
  <si>
    <t>2020-03-30 09:00:00 UTC</t>
  </si>
  <si>
    <t>2020-03-30 10:00:00 UTC</t>
  </si>
  <si>
    <t>2020-03-30 11:00:00 UTC</t>
  </si>
  <si>
    <t>2020-03-30 12:00:00 UTC</t>
  </si>
  <si>
    <t>2020-03-30 13:00:00 UTC</t>
  </si>
  <si>
    <t>2020-03-30 14:00:00 UTC</t>
  </si>
  <si>
    <t>2020-03-30 15:00:00 UTC</t>
  </si>
  <si>
    <t>2020-03-30 16:00:00 UTC</t>
  </si>
  <si>
    <t>2020-03-30 17:00:00 UTC</t>
  </si>
  <si>
    <t>2020-03-30 18:00:00 UTC</t>
  </si>
  <si>
    <t>2020-03-30 19:00:00 UTC</t>
  </si>
  <si>
    <t>2020-03-30 20:00:00 UTC</t>
  </si>
  <si>
    <t>2020-03-30 21:00:00 UTC</t>
  </si>
  <si>
    <t>2020-03-30 22:00:00 UTC</t>
  </si>
  <si>
    <t>2020-03-30 23:00:00 UTC</t>
  </si>
  <si>
    <t>2020-03-31 00:00:00 UTC</t>
  </si>
  <si>
    <t>2020-03-31 01:00:00 UTC</t>
  </si>
  <si>
    <t>2020-03-31 02:00:00 UTC</t>
  </si>
  <si>
    <t>2020-03-31 03:00:00 UTC</t>
  </si>
  <si>
    <t>2020-03-31 04:00:00 UTC</t>
  </si>
  <si>
    <t>2020-03-31 05:00:00 UTC</t>
  </si>
  <si>
    <t>2020-03-31 06:00:00 UTC</t>
  </si>
  <si>
    <t>2020-03-31 07:00:00 UTC</t>
  </si>
  <si>
    <t>2020-03-31 08:00:00 UTC</t>
  </si>
  <si>
    <t>2020-03-31 09:00:00 UTC</t>
  </si>
  <si>
    <t>2020-03-31 10:00:00 UTC</t>
  </si>
  <si>
    <t>2020-03-31 11:00:00 UTC</t>
  </si>
  <si>
    <t>2020-03-31 12:00:00 UTC</t>
  </si>
  <si>
    <t>2020-03-31 13:00:00 UTC</t>
  </si>
  <si>
    <t>2020-03-31 14:00:00 UTC</t>
  </si>
  <si>
    <t>2020-03-31 15:00:00 UTC</t>
  </si>
  <si>
    <t>2020-03-31 16:00:00 UTC</t>
  </si>
  <si>
    <t>2020-03-31 17:00:00 UTC</t>
  </si>
  <si>
    <t>2020-03-31 18:00:00 UTC</t>
  </si>
  <si>
    <t>2020-03-31 19:00:00 UTC</t>
  </si>
  <si>
    <t>2020-03-31 20:00:00 UTC</t>
  </si>
  <si>
    <t>2020-03-31 21:00:00 UTC</t>
  </si>
  <si>
    <t>2020-03-31 22:00:00 UTC</t>
  </si>
  <si>
    <t>2020-03-31 23:00:00 UTC</t>
  </si>
  <si>
    <t>2020-04-01 00:00:00 UTC</t>
  </si>
  <si>
    <t>2020-04-01 01:00:00 UTC</t>
  </si>
  <si>
    <t>2020-04-01 02:00:00 UTC</t>
  </si>
  <si>
    <t>2020-04-01 03:00:00 UTC</t>
  </si>
  <si>
    <t>2020-04-01 04:00:00 UTC</t>
  </si>
  <si>
    <t>2020-04-01 05:00:00 UTC</t>
  </si>
  <si>
    <t>2020-04-01 06:00:00 UTC</t>
  </si>
  <si>
    <t>2020-04-01 07:00:00 UTC</t>
  </si>
  <si>
    <t>2020-04-01 08:00:00 UTC</t>
  </si>
  <si>
    <t>2020-04-01 09:00:00 UTC</t>
  </si>
  <si>
    <t>2020-04-01 10:00:00 UTC</t>
  </si>
  <si>
    <t>2020-04-01 11:00:00 UTC</t>
  </si>
  <si>
    <t>2020-04-01 12:00:00 UTC</t>
  </si>
  <si>
    <t>2020-04-01 13:00:00 UTC</t>
  </si>
  <si>
    <t>2020-04-01 14:00:00 UTC</t>
  </si>
  <si>
    <t>2020-04-01 15:00:00 UTC</t>
  </si>
  <si>
    <t>2020-04-01 16:00:00 UTC</t>
  </si>
  <si>
    <t>2020-04-01 17:00:00 UTC</t>
  </si>
  <si>
    <t>2020-04-01 18:00:00 UTC</t>
  </si>
  <si>
    <t>2020-04-01 19:00:00 UTC</t>
  </si>
  <si>
    <t>2020-04-01 20:00:00 UTC</t>
  </si>
  <si>
    <t>2020-04-01 21:00:00 UTC</t>
  </si>
  <si>
    <t>2020-04-01 22:00:00 UTC</t>
  </si>
  <si>
    <t>2020-04-01 23:00:00 UTC</t>
  </si>
  <si>
    <t>2020-04-02 00:00:00 UTC</t>
  </si>
  <si>
    <t>2020-04-02 01:00:00 UTC</t>
  </si>
  <si>
    <t>2020-04-02 02:00:00 UTC</t>
  </si>
  <si>
    <t>2020-04-02 03:00:00 UTC</t>
  </si>
  <si>
    <t>2020-04-02 04:00:00 UTC</t>
  </si>
  <si>
    <t>2020-04-02 05:00:00 UTC</t>
  </si>
  <si>
    <t>2020-04-02 06:00:00 UTC</t>
  </si>
  <si>
    <t>2020-04-02 07:00:00 UTC</t>
  </si>
  <si>
    <t>2020-04-02 08:00:00 UTC</t>
  </si>
  <si>
    <t>2020-04-02 09:00:00 UTC</t>
  </si>
  <si>
    <t>2020-04-02 10:00:00 UTC</t>
  </si>
  <si>
    <t>2020-04-02 11:00:00 UTC</t>
  </si>
  <si>
    <t>2020-04-02 12:00:00 UTC</t>
  </si>
  <si>
    <t>2020-04-02 13:00:00 UTC</t>
  </si>
  <si>
    <t>2020-04-02 14:00:00 UTC</t>
  </si>
  <si>
    <t>2020-04-02 15:00:00 UTC</t>
  </si>
  <si>
    <t>2020-04-02 16:00:00 UTC</t>
  </si>
  <si>
    <t>2020-04-02 17:00:00 UTC</t>
  </si>
  <si>
    <t>2020-04-02 18:00:00 UTC</t>
  </si>
  <si>
    <t>2020-04-02 19:00:00 UTC</t>
  </si>
  <si>
    <t>2020-04-02 20:00:00 UTC</t>
  </si>
  <si>
    <t>2020-04-02 21:00:00 UTC</t>
  </si>
  <si>
    <t>2020-04-02 22:00:00 UTC</t>
  </si>
  <si>
    <t>2020-04-02 23:00:00 UTC</t>
  </si>
  <si>
    <t>2020-04-03 00:00:00 UTC</t>
  </si>
  <si>
    <t>2020-04-03 01:00:00 UTC</t>
  </si>
  <si>
    <t>2020-04-03 02:00:00 UTC</t>
  </si>
  <si>
    <t>2020-04-03 03:00:00 UTC</t>
  </si>
  <si>
    <t>2020-04-03 04:00:00 UTC</t>
  </si>
  <si>
    <t>2020-04-03 05:00:00 UTC</t>
  </si>
  <si>
    <t>2020-04-03 06:00:00 UTC</t>
  </si>
  <si>
    <t>2020-04-03 07:00:00 UTC</t>
  </si>
  <si>
    <t>2020-04-03 08:00:00 UTC</t>
  </si>
  <si>
    <t>2020-04-03 09:00:00 UTC</t>
  </si>
  <si>
    <t>2020-04-03 10:00:00 UTC</t>
  </si>
  <si>
    <t>2020-04-03 11:00:00 UTC</t>
  </si>
  <si>
    <t>2020-04-03 12:00:00 UTC</t>
  </si>
  <si>
    <t>2020-04-03 13:00:00 UTC</t>
  </si>
  <si>
    <t>2020-04-03 14:00:00 UTC</t>
  </si>
  <si>
    <t>2020-04-03 15:00:00 UTC</t>
  </si>
  <si>
    <t>2020-04-03 16:00:00 UTC</t>
  </si>
  <si>
    <t>2020-04-03 17:00:00 UTC</t>
  </si>
  <si>
    <t>2020-04-03 18:00:00 UTC</t>
  </si>
  <si>
    <t>2020-04-03 19:00:00 UTC</t>
  </si>
  <si>
    <t>2020-04-03 20:00:00 UTC</t>
  </si>
  <si>
    <t>2020-04-03 21:00:00 UTC</t>
  </si>
  <si>
    <t>2020-04-03 22:00:00 UTC</t>
  </si>
  <si>
    <t>2020-04-03 23:00:00 UTC</t>
  </si>
  <si>
    <t>2020-04-04 00:00:00 UTC</t>
  </si>
  <si>
    <t>2020-04-04 01:00:00 UTC</t>
  </si>
  <si>
    <t>2020-04-04 02:00:00 UTC</t>
  </si>
  <si>
    <t>2020-04-04 03:00:00 UTC</t>
  </si>
  <si>
    <t>2020-04-04 04:00:00 UTC</t>
  </si>
  <si>
    <t>2020-04-04 05:00:00 UTC</t>
  </si>
  <si>
    <t>2020-04-04 06:00:00 UTC</t>
  </si>
  <si>
    <t>2020-04-04 07:00:00 UTC</t>
  </si>
  <si>
    <t>2020-04-04 08:00:00 UTC</t>
  </si>
  <si>
    <t>2020-04-04 09:00:00 UTC</t>
  </si>
  <si>
    <t>2020-04-04 10:00:00 UTC</t>
  </si>
  <si>
    <t>2020-04-04 11:00:00 UTC</t>
  </si>
  <si>
    <t>2020-04-04 12:00:00 UTC</t>
  </si>
  <si>
    <t>2020-04-04 13:00:00 UTC</t>
  </si>
  <si>
    <t>2020-04-04 14:00:00 UTC</t>
  </si>
  <si>
    <t>2020-04-04 15:00:00 UTC</t>
  </si>
  <si>
    <t>2020-04-04 16:00:00 UTC</t>
  </si>
  <si>
    <t>2020-04-04 17:00:00 UTC</t>
  </si>
  <si>
    <t>2020-04-04 18:00:00 UTC</t>
  </si>
  <si>
    <t>2020-04-04 19:00:00 UTC</t>
  </si>
  <si>
    <t>2020-04-04 20:00:00 UTC</t>
  </si>
  <si>
    <t>2020-04-04 21:00:00 UTC</t>
  </si>
  <si>
    <t>2020-04-04 22:00:00 UTC</t>
  </si>
  <si>
    <t>2020-04-04 23:00:00 UTC</t>
  </si>
  <si>
    <t>2020-04-05 00:00:00 UTC</t>
  </si>
  <si>
    <t>2020-04-05 01:00:00 UTC</t>
  </si>
  <si>
    <t>2020-04-05 02:00:00 UTC</t>
  </si>
  <si>
    <t>2020-04-05 03:00:00 UTC</t>
  </si>
  <si>
    <t>2020-04-05 04:00:00 UTC</t>
  </si>
  <si>
    <t>2020-04-05 05:00:00 UTC</t>
  </si>
  <si>
    <t>2020-04-05 06:00:00 UTC</t>
  </si>
  <si>
    <t>2020-04-05 07:00:00 UTC</t>
  </si>
  <si>
    <t>2020-04-05 08:00:00 UTC</t>
  </si>
  <si>
    <t>2020-04-05 09:00:00 UTC</t>
  </si>
  <si>
    <t>2020-04-05 10:00:00 UTC</t>
  </si>
  <si>
    <t>2020-04-05 11:00:00 UTC</t>
  </si>
  <si>
    <t>2020-04-05 12:00:00 UTC</t>
  </si>
  <si>
    <t>2020-04-05 13:00:00 UTC</t>
  </si>
  <si>
    <t>2020-04-05 14:00:00 UTC</t>
  </si>
  <si>
    <t>2020-04-05 15:00:00 UTC</t>
  </si>
  <si>
    <t>2020-04-05 16:00:00 UTC</t>
  </si>
  <si>
    <t>2020-04-05 17:00:00 UTC</t>
  </si>
  <si>
    <t>2020-04-05 18:00:00 UTC</t>
  </si>
  <si>
    <t>2020-04-05 19:00:00 UTC</t>
  </si>
  <si>
    <t>2020-04-05 20:00:00 UTC</t>
  </si>
  <si>
    <t>2020-04-05 21:00:00 UTC</t>
  </si>
  <si>
    <t>2020-04-05 22:00:00 UTC</t>
  </si>
  <si>
    <t>2020-04-05 23:00:00 UTC</t>
  </si>
  <si>
    <t>2020-04-06 00:00:00 UTC</t>
  </si>
  <si>
    <t>2020-04-06 01:00:00 UTC</t>
  </si>
  <si>
    <t>2020-04-06 02:00:00 UTC</t>
  </si>
  <si>
    <t>2020-04-06 03:00:00 UTC</t>
  </si>
  <si>
    <t>2020-04-06 04:00:00 UTC</t>
  </si>
  <si>
    <t>2020-04-06 05:00:00 UTC</t>
  </si>
  <si>
    <t>2020-04-06 06:00:00 UTC</t>
  </si>
  <si>
    <t>2020-04-06 07:00:00 UTC</t>
  </si>
  <si>
    <t>2020-04-06 08:00:00 UTC</t>
  </si>
  <si>
    <t>2020-04-06 09:00:00 UTC</t>
  </si>
  <si>
    <t>2020-04-06 10:00:00 UTC</t>
  </si>
  <si>
    <t>2020-04-06 11:00:00 UTC</t>
  </si>
  <si>
    <t>2020-04-06 12:00:00 UTC</t>
  </si>
  <si>
    <t>2020-04-06 13:00:00 UTC</t>
  </si>
  <si>
    <t>2020-04-06 14:00:00 UTC</t>
  </si>
  <si>
    <t>2020-04-06 15:00:00 UTC</t>
  </si>
  <si>
    <t>2020-04-06 16:00:00 UTC</t>
  </si>
  <si>
    <t>2020-04-06 17:00:00 UTC</t>
  </si>
  <si>
    <t>2020-04-06 18:00:00 UTC</t>
  </si>
  <si>
    <t>2020-04-06 19:00:00 UTC</t>
  </si>
  <si>
    <t>2020-04-06 20:00:00 UTC</t>
  </si>
  <si>
    <t>2020-04-06 21:00:00 UTC</t>
  </si>
  <si>
    <t>2020-04-06 22:00:00 UTC</t>
  </si>
  <si>
    <t>2020-04-06 23:00:00 UTC</t>
  </si>
  <si>
    <t>2020-04-07 00:00:00 UTC</t>
  </si>
  <si>
    <t>2020-04-07 01:00:00 UTC</t>
  </si>
  <si>
    <t>2020-04-07 02:00:00 UTC</t>
  </si>
  <si>
    <t>2020-04-07 03:00:00 UTC</t>
  </si>
  <si>
    <t>2020-04-07 04:00:00 UTC</t>
  </si>
  <si>
    <t>2020-04-07 05:00:00 UTC</t>
  </si>
  <si>
    <t>2020-04-07 06:00:00 UTC</t>
  </si>
  <si>
    <t>2020-04-07 07:00:00 UTC</t>
  </si>
  <si>
    <t>2020-04-07 08:00:00 UTC</t>
  </si>
  <si>
    <t>2020-04-07 09:00:00 UTC</t>
  </si>
  <si>
    <t>2020-04-07 10:00:00 UTC</t>
  </si>
  <si>
    <t>2020-04-07 11:00:00 UTC</t>
  </si>
  <si>
    <t>2020-04-07 12:00:00 UTC</t>
  </si>
  <si>
    <t>2020-04-07 13:00:00 UTC</t>
  </si>
  <si>
    <t>2020-04-07 14:00:00 UTC</t>
  </si>
  <si>
    <t>2020-04-07 15:00:00 UTC</t>
  </si>
  <si>
    <t>2020-04-07 16:00:00 UTC</t>
  </si>
  <si>
    <t>2020-04-07 17:00:00 UTC</t>
  </si>
  <si>
    <t>2020-04-07 18:00:00 UTC</t>
  </si>
  <si>
    <t>2020-04-07 19:00:00 UTC</t>
  </si>
  <si>
    <t>2020-04-07 20:00:00 UTC</t>
  </si>
  <si>
    <t>2020-04-07 21:00:00 UTC</t>
  </si>
  <si>
    <t>2020-04-07 22:00:00 UTC</t>
  </si>
  <si>
    <t>2020-04-07 23:00:00 UTC</t>
  </si>
  <si>
    <t>2020-04-08 00:00:00 UTC</t>
  </si>
  <si>
    <t>2020-04-08 01:00:00 UTC</t>
  </si>
  <si>
    <t>2020-04-08 02:00:00 UTC</t>
  </si>
  <si>
    <t>2020-04-08 03:00:00 UTC</t>
  </si>
  <si>
    <t>2020-04-08 04:00:00 UTC</t>
  </si>
  <si>
    <t>2020-04-08 05:00:00 UTC</t>
  </si>
  <si>
    <t>2020-04-08 06:00:00 UTC</t>
  </si>
  <si>
    <t>2020-04-08 07:00:00 UTC</t>
  </si>
  <si>
    <t>2020-04-08 08:00:00 UTC</t>
  </si>
  <si>
    <t>2020-04-08 09:00:00 UTC</t>
  </si>
  <si>
    <t>2020-04-08 10:00:00 UTC</t>
  </si>
  <si>
    <t>2020-04-08 11:00:00 UTC</t>
  </si>
  <si>
    <t>2020-04-08 12:00:00 UTC</t>
  </si>
  <si>
    <t>2020-04-08 13:00:00 UTC</t>
  </si>
  <si>
    <t>2020-04-08 14:00:00 UTC</t>
  </si>
  <si>
    <t>2020-04-08 15:00:00 UTC</t>
  </si>
  <si>
    <t>2020-04-08 16:00:00 UTC</t>
  </si>
  <si>
    <t>2020-04-08 17:00:00 UTC</t>
  </si>
  <si>
    <t>2020-04-08 18:00:00 UTC</t>
  </si>
  <si>
    <t>2020-04-08 19:00:00 UTC</t>
  </si>
  <si>
    <t>2020-04-08 20:00:00 UTC</t>
  </si>
  <si>
    <t>2020-04-08 21:00:00 UTC</t>
  </si>
  <si>
    <t>2020-04-08 22:00:00 UTC</t>
  </si>
  <si>
    <t>2020-04-08 23:00:00 UTC</t>
  </si>
  <si>
    <t>2020-04-09 00:00:00 UTC</t>
  </si>
  <si>
    <t>2020-04-09 01:00:00 UTC</t>
  </si>
  <si>
    <t>2020-04-09 02:00:00 UTC</t>
  </si>
  <si>
    <t>2020-04-09 03:00:00 UTC</t>
  </si>
  <si>
    <t>2020-04-09 04:00:00 UTC</t>
  </si>
  <si>
    <t>2020-04-09 05:00:00 UTC</t>
  </si>
  <si>
    <t>2020-04-09 06:00:00 UTC</t>
  </si>
  <si>
    <t>2020-04-09 07:00:00 UTC</t>
  </si>
  <si>
    <t>2020-04-09 08:00:00 UTC</t>
  </si>
  <si>
    <t>2020-04-09 09:00:00 UTC</t>
  </si>
  <si>
    <t>2020-04-09 10:00:00 UTC</t>
  </si>
  <si>
    <t>2020-04-09 11:00:00 UTC</t>
  </si>
  <si>
    <t>2020-04-09 12:00:00 UTC</t>
  </si>
  <si>
    <t>2020-04-09 13:00:00 UTC</t>
  </si>
  <si>
    <t>2020-04-09 14:00:00 UTC</t>
  </si>
  <si>
    <t>2020-04-09 15:00:00 UTC</t>
  </si>
  <si>
    <t>2020-04-09 16:00:00 UTC</t>
  </si>
  <si>
    <t>2020-04-09 17:00:00 UTC</t>
  </si>
  <si>
    <t>2020-04-09 18:00:00 UTC</t>
  </si>
  <si>
    <t>2020-04-09 19:00:00 UTC</t>
  </si>
  <si>
    <t>2020-04-09 20:00:00 UTC</t>
  </si>
  <si>
    <t>2020-04-09 21:00:00 UTC</t>
  </si>
  <si>
    <t>2020-04-09 22:00:00 UTC</t>
  </si>
  <si>
    <t>2020-04-09 23:00:00 UTC</t>
  </si>
  <si>
    <t>2020-04-10 00:00:00 UTC</t>
  </si>
  <si>
    <t>2020-04-10 01:00:00 UTC</t>
  </si>
  <si>
    <t>2020-04-10 02:00:00 UTC</t>
  </si>
  <si>
    <t>2020-04-10 03:00:00 UTC</t>
  </si>
  <si>
    <t>2020-04-10 04:00:00 UTC</t>
  </si>
  <si>
    <t>2020-04-10 05:00:00 UTC</t>
  </si>
  <si>
    <t>2020-04-10 06:00:00 UTC</t>
  </si>
  <si>
    <t>2020-04-10 07:00:00 UTC</t>
  </si>
  <si>
    <t>2020-04-10 08:00:00 UTC</t>
  </si>
  <si>
    <t>2020-04-10 09:00:00 UTC</t>
  </si>
  <si>
    <t>2020-04-10 10:00:00 UTC</t>
  </si>
  <si>
    <t>2020-04-10 11:00:00 UTC</t>
  </si>
  <si>
    <t>2020-04-10 12:00:00 UTC</t>
  </si>
  <si>
    <t>2020-04-10 13:00:00 UTC</t>
  </si>
  <si>
    <t>2020-04-10 14:00:00 UTC</t>
  </si>
  <si>
    <t>2020-04-10 15:00:00 UTC</t>
  </si>
  <si>
    <t>2020-04-10 16:00:00 UTC</t>
  </si>
  <si>
    <t>2020-04-10 17:00:00 UTC</t>
  </si>
  <si>
    <t>2020-04-10 18:00:00 UTC</t>
  </si>
  <si>
    <t>2020-04-10 19:00:00 UTC</t>
  </si>
  <si>
    <t>2020-04-10 20:00:00 UTC</t>
  </si>
  <si>
    <t>2020-04-10 21:00:00 UTC</t>
  </si>
  <si>
    <t>2020-04-10 22:00:00 UTC</t>
  </si>
  <si>
    <t>2020-04-10 23:00:00 UTC</t>
  </si>
  <si>
    <t>2020-04-11 00:00:00 UTC</t>
  </si>
  <si>
    <t>2020-04-11 01:00:00 UTC</t>
  </si>
  <si>
    <t>2020-04-11 02:00:00 UTC</t>
  </si>
  <si>
    <t>2020-04-11 03:00:00 UTC</t>
  </si>
  <si>
    <t>2020-04-11 04:00:00 UTC</t>
  </si>
  <si>
    <t>2020-04-11 05:00:00 UTC</t>
  </si>
  <si>
    <t>2020-04-11 06:00:00 UTC</t>
  </si>
  <si>
    <t>2020-04-11 07:00:00 UTC</t>
  </si>
  <si>
    <t>2020-04-11 08:00:00 UTC</t>
  </si>
  <si>
    <t>2020-04-11 09:00:00 UTC</t>
  </si>
  <si>
    <t>2020-04-11 10:00:00 UTC</t>
  </si>
  <si>
    <t>2020-04-11 11:00:00 UTC</t>
  </si>
  <si>
    <t>2020-04-11 12:00:00 UTC</t>
  </si>
  <si>
    <t>2020-04-11 13:00:00 UTC</t>
  </si>
  <si>
    <t>2020-04-11 14:00:00 UTC</t>
  </si>
  <si>
    <t>2020-04-11 15:00:00 UTC</t>
  </si>
  <si>
    <t>2020-04-11 16:00:00 UTC</t>
  </si>
  <si>
    <t>2020-04-11 17:00:00 UTC</t>
  </si>
  <si>
    <t>2020-04-11 18:00:00 UTC</t>
  </si>
  <si>
    <t>2020-04-11 19:00:00 UTC</t>
  </si>
  <si>
    <t>2020-04-11 20:00:00 UTC</t>
  </si>
  <si>
    <t>2020-04-11 21:00:00 UTC</t>
  </si>
  <si>
    <t>2020-04-11 22:00:00 UTC</t>
  </si>
  <si>
    <t>2020-04-11 23:00:00 UTC</t>
  </si>
  <si>
    <t>2020-04-12 00:00:00 UTC</t>
  </si>
  <si>
    <t>2020-04-12 01:00:00 UTC</t>
  </si>
  <si>
    <t>2020-04-12 02:00:00 UTC</t>
  </si>
  <si>
    <t>2020-04-12 03:00:00 UTC</t>
  </si>
  <si>
    <t>2020-04-12 04:00:00 UTC</t>
  </si>
  <si>
    <t>2020-04-12 05:00:00 UTC</t>
  </si>
  <si>
    <t>2020-04-12 06:00:00 UTC</t>
  </si>
  <si>
    <t>2020-04-12 07:00:00 UTC</t>
  </si>
  <si>
    <t>2020-04-12 08:00:00 UTC</t>
  </si>
  <si>
    <t>2020-04-12 09:00:00 UTC</t>
  </si>
  <si>
    <t>2020-04-12 10:00:00 UTC</t>
  </si>
  <si>
    <t>2020-04-12 11:00:00 UTC</t>
  </si>
  <si>
    <t>2020-04-12 12:00:00 UTC</t>
  </si>
  <si>
    <t>2020-04-12 13:00:00 UTC</t>
  </si>
  <si>
    <t>2020-04-12 14:00:00 UTC</t>
  </si>
  <si>
    <t>2020-04-12 15:00:00 UTC</t>
  </si>
  <si>
    <t>2020-04-12 16:00:00 UTC</t>
  </si>
  <si>
    <t>2020-04-12 17:00:00 UTC</t>
  </si>
  <si>
    <t>2020-04-12 18:00:00 UTC</t>
  </si>
  <si>
    <t>2020-04-12 19:00:00 UTC</t>
  </si>
  <si>
    <t>2020-04-12 20:00:00 UTC</t>
  </si>
  <si>
    <t>2020-04-12 21:00:00 UTC</t>
  </si>
  <si>
    <t>2020-04-12 22:00:00 UTC</t>
  </si>
  <si>
    <t>2020-04-12 23:00:00 UTC</t>
  </si>
  <si>
    <t>2020-04-13 00:00:00 UTC</t>
  </si>
  <si>
    <t>2020-04-13 01:00:00 UTC</t>
  </si>
  <si>
    <t>2020-04-13 02:00:00 UTC</t>
  </si>
  <si>
    <t>2020-04-13 03:00:00 UTC</t>
  </si>
  <si>
    <t>2020-04-13 04:00:00 UTC</t>
  </si>
  <si>
    <t>2020-04-13 05:00:00 UTC</t>
  </si>
  <si>
    <t>2020-04-13 06:00:00 UTC</t>
  </si>
  <si>
    <t>2020-04-13 07:00:00 UTC</t>
  </si>
  <si>
    <t>2020-04-13 08:00:00 UTC</t>
  </si>
  <si>
    <t>2020-04-13 09:00:00 UTC</t>
  </si>
  <si>
    <t>2020-04-13 10:00:00 UTC</t>
  </si>
  <si>
    <t>2020-04-13 11:00:00 UTC</t>
  </si>
  <si>
    <t>2020-04-13 12:00:00 UTC</t>
  </si>
  <si>
    <t>2020-04-13 13:00:00 UTC</t>
  </si>
  <si>
    <t>2020-04-13 14:00:00 UTC</t>
  </si>
  <si>
    <t>2020-04-13 15:00:00 UTC</t>
  </si>
  <si>
    <t>2020-04-13 16:00:00 UTC</t>
  </si>
  <si>
    <t>2020-04-13 17:00:00 UTC</t>
  </si>
  <si>
    <t>2020-04-13 18:00:00 UTC</t>
  </si>
  <si>
    <t>2020-04-13 19:00:00 UTC</t>
  </si>
  <si>
    <t>2020-04-13 20:00:00 UTC</t>
  </si>
  <si>
    <t>2020-04-13 21:00:00 UTC</t>
  </si>
  <si>
    <t>2020-04-13 22:00:00 UTC</t>
  </si>
  <si>
    <t>2020-04-13 23:00:00 UTC</t>
  </si>
  <si>
    <t>2020-04-14 00:00:00 UTC</t>
  </si>
  <si>
    <t>2020-04-14 01:00:00 UTC</t>
  </si>
  <si>
    <t>2020-04-14 02:00:00 UTC</t>
  </si>
  <si>
    <t>2020-04-14 03:00:00 UTC</t>
  </si>
  <si>
    <t>2020-04-14 04:00:00 UTC</t>
  </si>
  <si>
    <t>2020-04-14 05:00:00 UTC</t>
  </si>
  <si>
    <t>2020-04-14 06:00:00 UTC</t>
  </si>
  <si>
    <t>2020-04-14 07:00:00 UTC</t>
  </si>
  <si>
    <t>2020-04-14 08:00:00 UTC</t>
  </si>
  <si>
    <t>2020-04-14 09:00:00 UTC</t>
  </si>
  <si>
    <t>2020-04-14 10:00:00 UTC</t>
  </si>
  <si>
    <t>2020-04-14 11:00:00 UTC</t>
  </si>
  <si>
    <t>2020-04-14 12:00:00 UTC</t>
  </si>
  <si>
    <t>2020-04-14 13:00:00 UTC</t>
  </si>
  <si>
    <t>2020-04-14 14:00:00 UTC</t>
  </si>
  <si>
    <t>2020-04-14 15:00:00 UTC</t>
  </si>
  <si>
    <t>2020-04-14 16:00:00 UTC</t>
  </si>
  <si>
    <t>2020-04-14 17:00:00 UTC</t>
  </si>
  <si>
    <t>2020-04-14 18:00:00 UTC</t>
  </si>
  <si>
    <t>2020-04-14 19:00:00 UTC</t>
  </si>
  <si>
    <t>2020-04-14 20:00:00 UTC</t>
  </si>
  <si>
    <t>2020-04-14 21:00:00 UTC</t>
  </si>
  <si>
    <t>2020-04-14 22:00:00 UTC</t>
  </si>
  <si>
    <t>2020-04-14 23:00:00 UTC</t>
  </si>
  <si>
    <t>2020-04-15 00:00:00 UTC</t>
  </si>
  <si>
    <t>2020-04-15 01:00:00 UTC</t>
  </si>
  <si>
    <t>2020-04-15 02:00:00 UTC</t>
  </si>
  <si>
    <t>2020-04-15 03:00:00 UTC</t>
  </si>
  <si>
    <t>2020-04-15 04:00:00 UTC</t>
  </si>
  <si>
    <t>2020-04-15 05:00:00 UTC</t>
  </si>
  <si>
    <t>2020-04-15 06:00:00 UTC</t>
  </si>
  <si>
    <t>2020-04-15 07:00:00 UTC</t>
  </si>
  <si>
    <t>2020-04-15 08:00:00 UTC</t>
  </si>
  <si>
    <t>2020-04-15 09:00:00 UTC</t>
  </si>
  <si>
    <t>2020-04-15 10:00:00 UTC</t>
  </si>
  <si>
    <t>2020-04-15 11:00:00 UTC</t>
  </si>
  <si>
    <t>2020-04-15 12:00:00 UTC</t>
  </si>
  <si>
    <t>2020-04-15 13:00:00 UTC</t>
  </si>
  <si>
    <t>2020-04-15 14:00:00 UTC</t>
  </si>
  <si>
    <t>2020-04-15 15:00:00 UTC</t>
  </si>
  <si>
    <t>2020-04-15 16:00:00 UTC</t>
  </si>
  <si>
    <t>2020-04-15 17:00:00 UTC</t>
  </si>
  <si>
    <t>2020-04-15 18:00:00 UTC</t>
  </si>
  <si>
    <t>2020-04-15 19:00:00 UTC</t>
  </si>
  <si>
    <t>2020-04-15 20:00:00 UTC</t>
  </si>
  <si>
    <t>2020-04-15 21:00:00 UTC</t>
  </si>
  <si>
    <t>2020-04-15 22:00:00 UTC</t>
  </si>
  <si>
    <t>2020-04-15 23:00:00 UTC</t>
  </si>
  <si>
    <t>2020-04-16 00:00:00 UTC</t>
  </si>
  <si>
    <t>2020-04-16 01:00:00 UTC</t>
  </si>
  <si>
    <t>2020-04-16 02:00:00 UTC</t>
  </si>
  <si>
    <t>2020-04-16 03:00:00 UTC</t>
  </si>
  <si>
    <t>2020-04-16 04:00:00 UTC</t>
  </si>
  <si>
    <t>2020-04-16 05:00:00 UTC</t>
  </si>
  <si>
    <t>2020-04-16 06:00:00 UTC</t>
  </si>
  <si>
    <t>2020-04-16 07:00:00 UTC</t>
  </si>
  <si>
    <t>2020-04-16 08:00:00 UTC</t>
  </si>
  <si>
    <t>2020-04-16 09:00:00 UTC</t>
  </si>
  <si>
    <t>2020-04-16 10:00:00 UTC</t>
  </si>
  <si>
    <t>2020-04-16 11:00:00 UTC</t>
  </si>
  <si>
    <t>2020-04-16 12:00:00 UTC</t>
  </si>
  <si>
    <t>2020-04-16 13:00:00 UTC</t>
  </si>
  <si>
    <t>2020-04-16 14:00:00 UTC</t>
  </si>
  <si>
    <t>2020-04-16 15:00:00 UTC</t>
  </si>
  <si>
    <t>2020-04-16 16:00:00 UTC</t>
  </si>
  <si>
    <t>2020-04-16 17:00:00 UTC</t>
  </si>
  <si>
    <t>2020-04-16 18:00:00 UTC</t>
  </si>
  <si>
    <t>2020-04-16 19:00:00 UTC</t>
  </si>
  <si>
    <t>2020-04-16 20:00:00 UTC</t>
  </si>
  <si>
    <t>2020-04-16 21:00:00 UTC</t>
  </si>
  <si>
    <t>2020-04-16 22:00:00 UTC</t>
  </si>
  <si>
    <t>2020-04-16 23:00:00 UTC</t>
  </si>
  <si>
    <t>2020-04-17 00:00:00 UTC</t>
  </si>
  <si>
    <t>2020-04-17 01:00:00 UTC</t>
  </si>
  <si>
    <t>2020-04-17 02:00:00 UTC</t>
  </si>
  <si>
    <t>2020-04-17 03:00:00 UTC</t>
  </si>
  <si>
    <t>2020-04-17 04:00:00 UTC</t>
  </si>
  <si>
    <t>2020-04-17 05:00:00 UTC</t>
  </si>
  <si>
    <t>2020-04-17 06:00:00 UTC</t>
  </si>
  <si>
    <t>2020-04-17 07:00:00 UTC</t>
  </si>
  <si>
    <t>2020-04-17 08:00:00 UTC</t>
  </si>
  <si>
    <t>2020-04-17 09:00:00 UTC</t>
  </si>
  <si>
    <t>2020-04-17 10:00:00 UTC</t>
  </si>
  <si>
    <t>2020-04-17 11:00:00 UTC</t>
  </si>
  <si>
    <t>2020-04-17 12:00:00 UTC</t>
  </si>
  <si>
    <t>2020-04-17 13:00:00 UTC</t>
  </si>
  <si>
    <t>2020-04-17 14:00:00 UTC</t>
  </si>
  <si>
    <t>2020-04-17 15:00:00 UTC</t>
  </si>
  <si>
    <t>2020-04-17 16:00:00 UTC</t>
  </si>
  <si>
    <t>2020-04-17 17:00:00 UTC</t>
  </si>
  <si>
    <t>2020-04-17 18:00:00 UTC</t>
  </si>
  <si>
    <t>2020-04-17 19:00:00 UTC</t>
  </si>
  <si>
    <t>2020-04-17 20:00:00 UTC</t>
  </si>
  <si>
    <t>2020-04-17 21:00:00 UTC</t>
  </si>
  <si>
    <t>2020-04-17 22:00:00 UTC</t>
  </si>
  <si>
    <t>2020-04-17 23:00:00 UTC</t>
  </si>
  <si>
    <t>2020-04-18 00:00:00 UTC</t>
  </si>
  <si>
    <t>2020-04-18 01:00:00 UTC</t>
  </si>
  <si>
    <t>2020-04-18 02:00:00 UTC</t>
  </si>
  <si>
    <t>2020-04-18 03:00:00 UTC</t>
  </si>
  <si>
    <t>2020-04-18 04:00:00 UTC</t>
  </si>
  <si>
    <t>2020-04-18 05:00:00 UTC</t>
  </si>
  <si>
    <t>2020-04-18 06:00:00 UTC</t>
  </si>
  <si>
    <t>2020-04-18 07:00:00 UTC</t>
  </si>
  <si>
    <t>2020-04-18 08:00:00 UTC</t>
  </si>
  <si>
    <t>2020-04-18 09:00:00 UTC</t>
  </si>
  <si>
    <t>2020-04-18 10:00:00 UTC</t>
  </si>
  <si>
    <t>2020-04-18 11:00:00 UTC</t>
  </si>
  <si>
    <t>2020-04-18 12:00:00 UTC</t>
  </si>
  <si>
    <t>2020-04-18 13:00:00 UTC</t>
  </si>
  <si>
    <t>2020-04-18 14:00:00 UTC</t>
  </si>
  <si>
    <t>2020-04-18 15:00:00 UTC</t>
  </si>
  <si>
    <t>2020-04-18 16:00:00 UTC</t>
  </si>
  <si>
    <t>2020-04-18 17:00:00 UTC</t>
  </si>
  <si>
    <t>2020-04-18 18:00:00 UTC</t>
  </si>
  <si>
    <t>2020-04-18 19:00:00 UTC</t>
  </si>
  <si>
    <t>2020-04-18 20:00:00 UTC</t>
  </si>
  <si>
    <t>2020-04-18 21:00:00 UTC</t>
  </si>
  <si>
    <t>2020-04-18 22:00:00 UTC</t>
  </si>
  <si>
    <t>2020-04-18 23:00:00 UTC</t>
  </si>
  <si>
    <t>2020-04-19 00:00:00 UTC</t>
  </si>
  <si>
    <t>2020-04-19 01:00:00 UTC</t>
  </si>
  <si>
    <t>2020-04-19 02:00:00 UTC</t>
  </si>
  <si>
    <t>2020-04-19 03:00:00 UTC</t>
  </si>
  <si>
    <t>2020-04-19 04:00:00 UTC</t>
  </si>
  <si>
    <t>2020-04-19 05:00:00 UTC</t>
  </si>
  <si>
    <t>2020-04-19 06:00:00 UTC</t>
  </si>
  <si>
    <t>2020-04-19 07:00:00 UTC</t>
  </si>
  <si>
    <t>2020-04-19 08:00:00 UTC</t>
  </si>
  <si>
    <t>2020-04-19 09:00:00 UTC</t>
  </si>
  <si>
    <t>2020-04-19 10:00:00 UTC</t>
  </si>
  <si>
    <t>2020-04-19 11:00:00 UTC</t>
  </si>
  <si>
    <t>2020-04-19 12:00:00 UTC</t>
  </si>
  <si>
    <t>2020-04-19 13:00:00 UTC</t>
  </si>
  <si>
    <t>2020-04-19 14:00:00 UTC</t>
  </si>
  <si>
    <t>2020-04-19 15:00:00 UTC</t>
  </si>
  <si>
    <t>2020-04-19 16:00:00 UTC</t>
  </si>
  <si>
    <t>2020-04-19 17:00:00 UTC</t>
  </si>
  <si>
    <t>2020-04-19 18:00:00 UTC</t>
  </si>
  <si>
    <t>2020-04-19 19:00:00 UTC</t>
  </si>
  <si>
    <t>2020-04-19 20:00:00 UTC</t>
  </si>
  <si>
    <t>2020-04-19 21:00:00 UTC</t>
  </si>
  <si>
    <t>2020-04-19 22:00:00 UTC</t>
  </si>
  <si>
    <t>2020-04-19 23:00:00 UTC</t>
  </si>
  <si>
    <t>2020-04-20 00:00:00 UTC</t>
  </si>
  <si>
    <t>2020-04-20 01:00:00 UTC</t>
  </si>
  <si>
    <t>2020-04-20 02:00:00 UTC</t>
  </si>
  <si>
    <t>2020-04-20 03:00:00 UTC</t>
  </si>
  <si>
    <t>2020-04-20 04:00:00 UTC</t>
  </si>
  <si>
    <t>2020-04-20 05:00:00 UTC</t>
  </si>
  <si>
    <t>2020-04-20 06:00:00 UTC</t>
  </si>
  <si>
    <t>2020-04-20 07:00:00 UTC</t>
  </si>
  <si>
    <t>2020-04-20 08:00:00 UTC</t>
  </si>
  <si>
    <t>2020-04-20 09:00:00 UTC</t>
  </si>
  <si>
    <t>2020-04-20 10:00:00 UTC</t>
  </si>
  <si>
    <t>2020-04-20 11:00:00 UTC</t>
  </si>
  <si>
    <t>2020-04-20 12:00:00 UTC</t>
  </si>
  <si>
    <t>2020-04-20 13:00:00 UTC</t>
  </si>
  <si>
    <t>2020-04-20 14:00:00 UTC</t>
  </si>
  <si>
    <t>2020-04-20 15:00:00 UTC</t>
  </si>
  <si>
    <t>2020-04-20 16:00:00 UTC</t>
  </si>
  <si>
    <t>2020-04-20 17:00:00 UTC</t>
  </si>
  <si>
    <t>2020-04-20 18:00:00 UTC</t>
  </si>
  <si>
    <t>2020-04-20 19:00:00 UTC</t>
  </si>
  <si>
    <t>2020-04-20 20:00:00 UTC</t>
  </si>
  <si>
    <t>2020-04-20 21:00:00 UTC</t>
  </si>
  <si>
    <t>2020-04-20 22:00:00 UTC</t>
  </si>
  <si>
    <t>2020-04-20 23:00:00 UTC</t>
  </si>
  <si>
    <t>2020-04-21 00:00:00 UTC</t>
  </si>
  <si>
    <t>2020-04-21 01:00:00 UTC</t>
  </si>
  <si>
    <t>2020-04-21 02:00:00 UTC</t>
  </si>
  <si>
    <t>2020-04-21 03:00:00 UTC</t>
  </si>
  <si>
    <t>2020-04-21 04:00:00 UTC</t>
  </si>
  <si>
    <t>2020-04-21 05:00:00 UTC</t>
  </si>
  <si>
    <t>2020-04-21 06:00:00 UTC</t>
  </si>
  <si>
    <t>2020-04-21 07:00:00 UTC</t>
  </si>
  <si>
    <t>2020-04-21 08:00:00 UTC</t>
  </si>
  <si>
    <t>2020-04-21 09:00:00 UTC</t>
  </si>
  <si>
    <t>2020-04-21 10:00:00 UTC</t>
  </si>
  <si>
    <t>2020-04-21 11:00:00 UTC</t>
  </si>
  <si>
    <t>2020-04-21 12:00:00 UTC</t>
  </si>
  <si>
    <t>2020-04-21 13:00:00 UTC</t>
  </si>
  <si>
    <t>2020-04-21 14:00:00 UTC</t>
  </si>
  <si>
    <t>2020-04-21 15:00:00 UTC</t>
  </si>
  <si>
    <t>2020-04-21 16:00:00 UTC</t>
  </si>
  <si>
    <t>2020-04-21 17:00:00 UTC</t>
  </si>
  <si>
    <t>2020-04-21 18:00:00 UTC</t>
  </si>
  <si>
    <t>2020-04-21 19:00:00 UTC</t>
  </si>
  <si>
    <t>2020-04-21 20:00:00 UTC</t>
  </si>
  <si>
    <t>2020-04-21 21:00:00 UTC</t>
  </si>
  <si>
    <t>2020-04-21 22:00:00 UTC</t>
  </si>
  <si>
    <t>2020-04-21 23:00:00 UTC</t>
  </si>
  <si>
    <t>2020-04-22 00:00:00 UTC</t>
  </si>
  <si>
    <t>2020-04-22 01:00:00 UTC</t>
  </si>
  <si>
    <t>2020-04-22 02:00:00 UTC</t>
  </si>
  <si>
    <t>2020-04-22 03:00:00 UTC</t>
  </si>
  <si>
    <t>2020-04-22 04:00:00 UTC</t>
  </si>
  <si>
    <t>2020-04-22 05:00:00 UTC</t>
  </si>
  <si>
    <t>2020-04-22 06:00:00 UTC</t>
  </si>
  <si>
    <t>2020-04-22 07:00:00 UTC</t>
  </si>
  <si>
    <t>2020-04-22 08:00:00 UTC</t>
  </si>
  <si>
    <t>2020-04-22 09:00:00 UTC</t>
  </si>
  <si>
    <t>2020-04-22 10:00:00 UTC</t>
  </si>
  <si>
    <t>2020-04-22 11:00:00 UTC</t>
  </si>
  <si>
    <t>2020-04-22 12:00:00 UTC</t>
  </si>
  <si>
    <t>2020-04-22 13:00:00 UTC</t>
  </si>
  <si>
    <t>2020-04-22 14:00:00 UTC</t>
  </si>
  <si>
    <t>2020-04-22 15:00:00 UTC</t>
  </si>
  <si>
    <t>2020-04-22 16:00:00 UTC</t>
  </si>
  <si>
    <t>2020-04-22 17:00:00 UTC</t>
  </si>
  <si>
    <t>2020-04-22 18:00:00 UTC</t>
  </si>
  <si>
    <t>2020-04-22 19:00:00 UTC</t>
  </si>
  <si>
    <t>2020-04-22 20:00:00 UTC</t>
  </si>
  <si>
    <t>2020-04-22 21:00:00 UTC</t>
  </si>
  <si>
    <t>2020-04-22 22:00:00 UTC</t>
  </si>
  <si>
    <t>2020-04-22 23:00:00 UTC</t>
  </si>
  <si>
    <t>2020-04-23 00:00:00 UTC</t>
  </si>
  <si>
    <t>2020-04-23 01:00:00 UTC</t>
  </si>
  <si>
    <t>2020-04-23 02:00:00 UTC</t>
  </si>
  <si>
    <t>2020-04-23 03:00:00 UTC</t>
  </si>
  <si>
    <t>2020-04-23 04:00:00 UTC</t>
  </si>
  <si>
    <t>2020-04-23 05:00:00 UTC</t>
  </si>
  <si>
    <t>2020-04-23 06:00:00 UTC</t>
  </si>
  <si>
    <t>2020-04-23 07:00:00 UTC</t>
  </si>
  <si>
    <t>2020-04-23 08:00:00 UTC</t>
  </si>
  <si>
    <t>2020-04-23 09:00:00 UTC</t>
  </si>
  <si>
    <t>2020-04-23 10:00:00 UTC</t>
  </si>
  <si>
    <t>2020-04-23 11:00:00 UTC</t>
  </si>
  <si>
    <t>2020-04-23 12:00:00 UTC</t>
  </si>
  <si>
    <t>2020-04-23 13:00:00 UTC</t>
  </si>
  <si>
    <t>2020-04-23 14:00:00 UTC</t>
  </si>
  <si>
    <t>2020-04-23 15:00:00 UTC</t>
  </si>
  <si>
    <t>2020-04-23 16:00:00 UTC</t>
  </si>
  <si>
    <t>2020-04-23 17:00:00 UTC</t>
  </si>
  <si>
    <t>2020-04-23 18:00:00 UTC</t>
  </si>
  <si>
    <t>2020-04-23 19:00:00 UTC</t>
  </si>
  <si>
    <t>2020-04-23 20:00:00 UTC</t>
  </si>
  <si>
    <t>2020-04-23 21:00:00 UTC</t>
  </si>
  <si>
    <t>2020-04-23 22:00:00 UTC</t>
  </si>
  <si>
    <t>2020-04-23 23:00:00 UTC</t>
  </si>
  <si>
    <t>2020-04-24 00:00:00 UTC</t>
  </si>
  <si>
    <t>2020-04-24 01:00:00 UTC</t>
  </si>
  <si>
    <t>2020-04-24 02:00:00 UTC</t>
  </si>
  <si>
    <t>2020-04-24 03:00:00 UTC</t>
  </si>
  <si>
    <t>2020-04-24 04:00:00 UTC</t>
  </si>
  <si>
    <t>2020-04-24 05:00:00 UTC</t>
  </si>
  <si>
    <t>2020-04-24 06:00:00 UTC</t>
  </si>
  <si>
    <t>2020-04-24 07:00:00 UTC</t>
  </si>
  <si>
    <t>2020-04-24 08:00:00 UTC</t>
  </si>
  <si>
    <t>2020-04-24 09:00:00 UTC</t>
  </si>
  <si>
    <t>2020-04-24 10:00:00 UTC</t>
  </si>
  <si>
    <t>2020-04-24 11:00:00 UTC</t>
  </si>
  <si>
    <t>2020-04-24 12:00:00 UTC</t>
  </si>
  <si>
    <t>2020-04-24 13:00:00 UTC</t>
  </si>
  <si>
    <t>2020-04-24 14:00:00 UTC</t>
  </si>
  <si>
    <t>2020-04-24 15:00:00 UTC</t>
  </si>
  <si>
    <t>2020-04-24 16:00:00 UTC</t>
  </si>
  <si>
    <t>2020-04-24 17:00:00 UTC</t>
  </si>
  <si>
    <t>2020-04-24 18:00:00 UTC</t>
  </si>
  <si>
    <t>2020-04-24 19:00:00 UTC</t>
  </si>
  <si>
    <t>2020-04-24 20:00:00 UTC</t>
  </si>
  <si>
    <t>2020-04-24 21:00:00 UTC</t>
  </si>
  <si>
    <t>2020-04-24 22:00:00 UTC</t>
  </si>
  <si>
    <t>2020-04-24 23:00:00 UTC</t>
  </si>
  <si>
    <t>2020-04-25 00:00:00 UTC</t>
  </si>
  <si>
    <t>2020-04-25 01:00:00 UTC</t>
  </si>
  <si>
    <t>2020-04-25 02:00:00 UTC</t>
  </si>
  <si>
    <t>2020-04-25 03:00:00 UTC</t>
  </si>
  <si>
    <t>2020-04-25 04:00:00 UTC</t>
  </si>
  <si>
    <t>2020-04-25 05:00:00 UTC</t>
  </si>
  <si>
    <t>2020-04-25 06:00:00 UTC</t>
  </si>
  <si>
    <t>2020-04-25 07:00:00 UTC</t>
  </si>
  <si>
    <t>2020-04-25 08:00:00 UTC</t>
  </si>
  <si>
    <t>2020-04-25 09:00:00 UTC</t>
  </si>
  <si>
    <t>2020-04-25 10:00:00 UTC</t>
  </si>
  <si>
    <t>2020-04-25 11:00:00 UTC</t>
  </si>
  <si>
    <t>2020-04-25 12:00:00 UTC</t>
  </si>
  <si>
    <t>2020-04-25 13:00:00 UTC</t>
  </si>
  <si>
    <t>2020-04-25 14:00:00 UTC</t>
  </si>
  <si>
    <t>2020-04-25 15:00:00 UTC</t>
  </si>
  <si>
    <t>2020-04-25 16:00:00 UTC</t>
  </si>
  <si>
    <t>2020-04-25 17:00:00 UTC</t>
  </si>
  <si>
    <t>2020-04-25 18:00:00 UTC</t>
  </si>
  <si>
    <t>2020-04-25 19:00:00 UTC</t>
  </si>
  <si>
    <t>2020-04-25 20:00:00 UTC</t>
  </si>
  <si>
    <t>2020-04-25 21:00:00 UTC</t>
  </si>
  <si>
    <t>2020-04-25 22:00:00 UTC</t>
  </si>
  <si>
    <t>2020-04-25 23:00:00 UTC</t>
  </si>
  <si>
    <t>2020-04-26 00:00:00 UTC</t>
  </si>
  <si>
    <t>2020-04-26 01:00:00 UTC</t>
  </si>
  <si>
    <t>2020-04-26 02:00:00 UTC</t>
  </si>
  <si>
    <t>2020-04-26 03:00:00 UTC</t>
  </si>
  <si>
    <t>2020-04-26 04:00:00 UTC</t>
  </si>
  <si>
    <t>2020-04-26 05:00:00 UTC</t>
  </si>
  <si>
    <t>2020-04-26 06:00:00 UTC</t>
  </si>
  <si>
    <t>2020-04-26 07:00:00 UTC</t>
  </si>
  <si>
    <t>2020-04-26 08:00:00 UTC</t>
  </si>
  <si>
    <t>2020-04-26 09:00:00 UTC</t>
  </si>
  <si>
    <t>2020-04-26 10:00:00 UTC</t>
  </si>
  <si>
    <t>2020-04-26 11:00:00 UTC</t>
  </si>
  <si>
    <t>2020-04-26 12:00:00 UTC</t>
  </si>
  <si>
    <t>2020-04-26 13:00:00 UTC</t>
  </si>
  <si>
    <t>2020-04-26 14:00:00 UTC</t>
  </si>
  <si>
    <t>2020-04-26 15:00:00 UTC</t>
  </si>
  <si>
    <t>2020-04-26 16:00:00 UTC</t>
  </si>
  <si>
    <t>2020-04-26 17:00:00 UTC</t>
  </si>
  <si>
    <t>2020-04-26 18:00:00 UTC</t>
  </si>
  <si>
    <t>2020-04-26 19:00:00 UTC</t>
  </si>
  <si>
    <t>2020-04-26 20:00:00 UTC</t>
  </si>
  <si>
    <t>2020-04-26 21:00:00 UTC</t>
  </si>
  <si>
    <t>2020-04-26 22:00:00 UTC</t>
  </si>
  <si>
    <t>2020-04-26 23:00:00 UTC</t>
  </si>
  <si>
    <t>2020-04-27 00:00:00 UTC</t>
  </si>
  <si>
    <t>2020-04-27 01:00:00 UTC</t>
  </si>
  <si>
    <t>2020-04-27 02:00:00 UTC</t>
  </si>
  <si>
    <t>2020-04-27 03:00:00 UTC</t>
  </si>
  <si>
    <t>2020-04-27 04:00:00 UTC</t>
  </si>
  <si>
    <t>2020-04-27 05:00:00 UTC</t>
  </si>
  <si>
    <t>2020-04-27 06:00:00 UTC</t>
  </si>
  <si>
    <t>2020-04-27 07:00:00 UTC</t>
  </si>
  <si>
    <t>2020-04-27 08:00:00 UTC</t>
  </si>
  <si>
    <t>2020-04-27 09:00:00 UTC</t>
  </si>
  <si>
    <t>2020-04-27 10:00:00 UTC</t>
  </si>
  <si>
    <t>2020-04-27 11:00:00 UTC</t>
  </si>
  <si>
    <t>2020-04-27 12:00:00 UTC</t>
  </si>
  <si>
    <t>2020-04-27 13:00:00 UTC</t>
  </si>
  <si>
    <t>2020-04-27 14:00:00 UTC</t>
  </si>
  <si>
    <t>2020-04-27 15:00:00 UTC</t>
  </si>
  <si>
    <t>2020-04-27 16:00:00 UTC</t>
  </si>
  <si>
    <t>2020-04-27 17:00:00 UTC</t>
  </si>
  <si>
    <t>2020-04-27 18:00:00 UTC</t>
  </si>
  <si>
    <t>2020-04-27 19:00:00 UTC</t>
  </si>
  <si>
    <t>2020-04-27 20:00:00 UTC</t>
  </si>
  <si>
    <t>2020-04-27 21:00:00 UTC</t>
  </si>
  <si>
    <t>2020-04-27 22:00:00 UTC</t>
  </si>
  <si>
    <t>2020-04-27 23:00:00 UTC</t>
  </si>
  <si>
    <t>2020-04-28 00:00:00 UTC</t>
  </si>
  <si>
    <t>2020-04-28 01:00:00 UTC</t>
  </si>
  <si>
    <t>2020-04-28 02:00:00 UTC</t>
  </si>
  <si>
    <t>2020-04-28 03:00:00 UTC</t>
  </si>
  <si>
    <t>2020-04-28 04:00:00 UTC</t>
  </si>
  <si>
    <t>2020-04-28 05:00:00 UTC</t>
  </si>
  <si>
    <t>2020-04-28 06:00:00 UTC</t>
  </si>
  <si>
    <t>2020-04-28 07:00:00 UTC</t>
  </si>
  <si>
    <t>2020-04-28 08:00:00 UTC</t>
  </si>
  <si>
    <t>2020-04-28 09:00:00 UTC</t>
  </si>
  <si>
    <t>2020-04-28 10:00:00 UTC</t>
  </si>
  <si>
    <t>2020-04-28 11:00:00 UTC</t>
  </si>
  <si>
    <t>2020-04-28 12:00:00 UTC</t>
  </si>
  <si>
    <t>2020-04-28 13:00:00 UTC</t>
  </si>
  <si>
    <t>2020-04-28 14:00:00 UTC</t>
  </si>
  <si>
    <t>2020-04-28 15:00:00 UTC</t>
  </si>
  <si>
    <t>2020-04-28 16:00:00 UTC</t>
  </si>
  <si>
    <t>2020-04-28 17:00:00 UTC</t>
  </si>
  <si>
    <t>2020-04-28 18:00:00 UTC</t>
  </si>
  <si>
    <t>2020-04-28 19:00:00 UTC</t>
  </si>
  <si>
    <t>2020-04-28 20:00:00 UTC</t>
  </si>
  <si>
    <t>2020-04-28 21:00:00 UTC</t>
  </si>
  <si>
    <t>2020-04-28 22:00:00 UTC</t>
  </si>
  <si>
    <t>2020-04-28 23:00:00 UTC</t>
  </si>
  <si>
    <t>2020-04-29 00:00:00 UTC</t>
  </si>
  <si>
    <t>2020-04-29 01:00:00 UTC</t>
  </si>
  <si>
    <t>2020-04-29 02:00:00 UTC</t>
  </si>
  <si>
    <t>2020-04-29 03:00:00 UTC</t>
  </si>
  <si>
    <t>2020-04-29 04:00:00 UTC</t>
  </si>
  <si>
    <t>2020-04-29 05:00:00 UTC</t>
  </si>
  <si>
    <t>2020-04-29 06:00:00 UTC</t>
  </si>
  <si>
    <t>2020-04-29 07:00:00 UTC</t>
  </si>
  <si>
    <t>2020-04-29 08:00:00 UTC</t>
  </si>
  <si>
    <t>2020-04-29 09:00:00 UTC</t>
  </si>
  <si>
    <t>2020-04-29 10:00:00 UTC</t>
  </si>
  <si>
    <t>2020-04-29 11:00:00 UTC</t>
  </si>
  <si>
    <t>2020-04-29 12:00:00 UTC</t>
  </si>
  <si>
    <t>2020-04-29 13:00:00 UTC</t>
  </si>
  <si>
    <t>2020-04-29 14:00:00 UTC</t>
  </si>
  <si>
    <t>2020-04-29 15:00:00 UTC</t>
  </si>
  <si>
    <t>2020-04-29 16:00:00 UTC</t>
  </si>
  <si>
    <t>2020-04-29 17:00:00 UTC</t>
  </si>
  <si>
    <t>2020-04-29 18:00:00 UTC</t>
  </si>
  <si>
    <t>2020-04-29 19:00:00 UTC</t>
  </si>
  <si>
    <t>2020-04-29 20:00:00 UTC</t>
  </si>
  <si>
    <t>2020-04-29 21:00:00 UTC</t>
  </si>
  <si>
    <t>2020-04-29 22:00:00 UTC</t>
  </si>
  <si>
    <t>2020-04-29 23:00:00 UTC</t>
  </si>
  <si>
    <t>2020-04-30 00:00:00 UTC</t>
  </si>
  <si>
    <t>2020-04-30 01:00:00 UTC</t>
  </si>
  <si>
    <t>2020-04-30 02:00:00 UTC</t>
  </si>
  <si>
    <t>2020-04-30 03:00:00 UTC</t>
  </si>
  <si>
    <t>2020-04-30 04:00:00 UTC</t>
  </si>
  <si>
    <t>2020-04-30 05:00:00 UTC</t>
  </si>
  <si>
    <t>2020-04-30 06:00:00 UTC</t>
  </si>
  <si>
    <t>2020-04-30 07:00:00 UTC</t>
  </si>
  <si>
    <t>2020-04-30 08:00:00 UTC</t>
  </si>
  <si>
    <t>2020-04-30 09:00:00 UTC</t>
  </si>
  <si>
    <t>2020-04-30 10:00:00 UTC</t>
  </si>
  <si>
    <t>2020-04-30 11:00:00 UTC</t>
  </si>
  <si>
    <t>2020-04-30 12:00:00 UTC</t>
  </si>
  <si>
    <t>2020-04-30 13:00:00 UTC</t>
  </si>
  <si>
    <t>2020-04-30 14:00:00 UTC</t>
  </si>
  <si>
    <t>2020-04-30 15:00:00 UTC</t>
  </si>
  <si>
    <t>2020-04-30 16:00:00 UTC</t>
  </si>
  <si>
    <t>2020-04-30 17:00:00 UTC</t>
  </si>
  <si>
    <t>2020-04-30 18:00:00 UTC</t>
  </si>
  <si>
    <t>2020-04-30 19:00:00 UTC</t>
  </si>
  <si>
    <t>2020-04-30 20:00:00 UTC</t>
  </si>
  <si>
    <t>2020-04-30 21:00:00 UTC</t>
  </si>
  <si>
    <t>2020-04-30 22:00:00 UTC</t>
  </si>
  <si>
    <t>2020-04-30 23:00:00 UTC</t>
  </si>
  <si>
    <t>2020-05-01 00:00:00 UTC</t>
  </si>
  <si>
    <t>2020-05-01 01:00:00 UTC</t>
  </si>
  <si>
    <t>2020-05-01 02:00:00 UTC</t>
  </si>
  <si>
    <t>2020-05-01 03:00:00 UTC</t>
  </si>
  <si>
    <t>2020-05-01 04:00:00 UTC</t>
  </si>
  <si>
    <t>2020-05-01 05:00:00 UTC</t>
  </si>
  <si>
    <t>2020-05-01 06:00:00 UTC</t>
  </si>
  <si>
    <t>2020-05-01 07:00:00 UTC</t>
  </si>
  <si>
    <t>2020-05-01 08:00:00 UTC</t>
  </si>
  <si>
    <t>2020-05-01 09:00:00 UTC</t>
  </si>
  <si>
    <t>2020-05-01 10:00:00 UTC</t>
  </si>
  <si>
    <t>2020-05-01 11:00:00 UTC</t>
  </si>
  <si>
    <t>2020-05-01 12:00:00 UTC</t>
  </si>
  <si>
    <t>2020-05-01 13:00:00 UTC</t>
  </si>
  <si>
    <t>2020-05-01 14:00:00 UTC</t>
  </si>
  <si>
    <t>2020-05-01 15:00:00 UTC</t>
  </si>
  <si>
    <t>2020-05-01 16:00:00 UTC</t>
  </si>
  <si>
    <t>2020-05-01 17:00:00 UTC</t>
  </si>
  <si>
    <t>2020-05-01 18:00:00 UTC</t>
  </si>
  <si>
    <t>2020-05-01 19:00:00 UTC</t>
  </si>
  <si>
    <t>2020-05-01 20:00:00 UTC</t>
  </si>
  <si>
    <t>2020-05-01 21:00:00 UTC</t>
  </si>
  <si>
    <t>2020-05-01 22:00:00 UTC</t>
  </si>
  <si>
    <t>2020-05-01 23:00:00 UTC</t>
  </si>
  <si>
    <t>2020-05-02 00:00:00 UTC</t>
  </si>
  <si>
    <t>2020-05-02 01:00:00 UTC</t>
  </si>
  <si>
    <t>2020-05-02 02:00:00 UTC</t>
  </si>
  <si>
    <t>2020-05-02 03:00:00 UTC</t>
  </si>
  <si>
    <t>2020-05-02 04:00:00 UTC</t>
  </si>
  <si>
    <t>2020-05-02 05:00:00 UTC</t>
  </si>
  <si>
    <t>2020-05-02 06:00:00 UTC</t>
  </si>
  <si>
    <t>2020-05-02 07:00:00 UTC</t>
  </si>
  <si>
    <t>2020-05-02 08:00:00 UTC</t>
  </si>
  <si>
    <t>2020-05-02 09:00:00 UTC</t>
  </si>
  <si>
    <t>2020-05-02 10:00:00 UTC</t>
  </si>
  <si>
    <t>2020-05-02 11:00:00 UTC</t>
  </si>
  <si>
    <t>2020-05-02 12:00:00 UTC</t>
  </si>
  <si>
    <t>2020-05-02 13:00:00 UTC</t>
  </si>
  <si>
    <t>2020-05-02 14:00:00 UTC</t>
  </si>
  <si>
    <t>2020-05-02 15:00:00 UTC</t>
  </si>
  <si>
    <t>2020-05-02 16:00:00 UTC</t>
  </si>
  <si>
    <t>2020-05-02 17:00:00 UTC</t>
  </si>
  <si>
    <t>2020-05-02 18:00:00 UTC</t>
  </si>
  <si>
    <t>2020-05-02 19:00:00 UTC</t>
  </si>
  <si>
    <t>2020-05-02 20:00:00 UTC</t>
  </si>
  <si>
    <t>2020-05-02 21:00:00 UTC</t>
  </si>
  <si>
    <t>2020-05-02 22:00:00 UTC</t>
  </si>
  <si>
    <t>2020-05-02 23:00:00 UTC</t>
  </si>
  <si>
    <t>2020-05-03 00:00:00 UTC</t>
  </si>
  <si>
    <t>2020-05-03 01:00:00 UTC</t>
  </si>
  <si>
    <t>2020-05-03 02:00:00 UTC</t>
  </si>
  <si>
    <t>2020-05-03 03:00:00 UTC</t>
  </si>
  <si>
    <t>2020-05-03 04:00:00 UTC</t>
  </si>
  <si>
    <t>2020-05-03 05:00:00 UTC</t>
  </si>
  <si>
    <t>2020-05-03 06:00:00 UTC</t>
  </si>
  <si>
    <t>2020-05-03 07:00:00 UTC</t>
  </si>
  <si>
    <t>2020-05-03 08:00:00 UTC</t>
  </si>
  <si>
    <t>2020-05-03 09:00:00 UTC</t>
  </si>
  <si>
    <t>2020-05-03 10:00:00 UTC</t>
  </si>
  <si>
    <t>2020-05-03 11:00:00 UTC</t>
  </si>
  <si>
    <t>2020-05-03 12:00:00 UTC</t>
  </si>
  <si>
    <t>2020-05-03 13:00:00 UTC</t>
  </si>
  <si>
    <t>2020-05-03 14:00:00 UTC</t>
  </si>
  <si>
    <t>2020-05-03 15:00:00 UTC</t>
  </si>
  <si>
    <t>2020-05-03 16:00:00 UTC</t>
  </si>
  <si>
    <t>2020-05-03 17:00:00 UTC</t>
  </si>
  <si>
    <t>2020-05-03 18:00:00 UTC</t>
  </si>
  <si>
    <t>2020-05-03 19:00:00 UTC</t>
  </si>
  <si>
    <t>2020-05-03 20:00:00 UTC</t>
  </si>
  <si>
    <t>2020-05-03 21:00:00 UTC</t>
  </si>
  <si>
    <t>2020-05-03 22:00:00 UTC</t>
  </si>
  <si>
    <t>2020-05-03 23:00:00 UTC</t>
  </si>
  <si>
    <t>2020-05-04 00:00:00 UTC</t>
  </si>
  <si>
    <t>2020-05-04 01:00:00 UTC</t>
  </si>
  <si>
    <t>2020-05-04 02:00:00 UTC</t>
  </si>
  <si>
    <t>2020-05-04 03:00:00 UTC</t>
  </si>
  <si>
    <t>2020-05-04 04:00:00 UTC</t>
  </si>
  <si>
    <t>2020-05-04 05:00:00 UTC</t>
  </si>
  <si>
    <t>2020-05-04 06:00:00 UTC</t>
  </si>
  <si>
    <t>2020-05-04 07:00:00 UTC</t>
  </si>
  <si>
    <t>2020-05-04 08:00:00 UTC</t>
  </si>
  <si>
    <t>2020-05-04 09:00:00 UTC</t>
  </si>
  <si>
    <t>2020-05-04 10:00:00 UTC</t>
  </si>
  <si>
    <t>2020-05-04 11:00:00 UTC</t>
  </si>
  <si>
    <t>2020-05-04 12:00:00 UTC</t>
  </si>
  <si>
    <t>2020-05-04 13:00:00 UTC</t>
  </si>
  <si>
    <t>2020-05-04 14:00:00 UTC</t>
  </si>
  <si>
    <t>2020-05-04 15:00:00 UTC</t>
  </si>
  <si>
    <t>2020-05-04 16:00:00 UTC</t>
  </si>
  <si>
    <t>2020-05-04 17:00:00 UTC</t>
  </si>
  <si>
    <t>2020-05-04 18:00:00 UTC</t>
  </si>
  <si>
    <t>2020-05-04 19:00:00 UTC</t>
  </si>
  <si>
    <t>2020-05-04 20:00:00 UTC</t>
  </si>
  <si>
    <t>2020-05-04 21:00:00 UTC</t>
  </si>
  <si>
    <t>2020-05-04 22:00:00 UTC</t>
  </si>
  <si>
    <t>2020-05-04 23:00:00 UTC</t>
  </si>
  <si>
    <t>2020-05-05 00:00:00 UTC</t>
  </si>
  <si>
    <t>2020-05-05 01:00:00 UTC</t>
  </si>
  <si>
    <t>2020-05-05 02:00:00 UTC</t>
  </si>
  <si>
    <t>2020-05-05 03:00:00 UTC</t>
  </si>
  <si>
    <t>2020-05-05 04:00:00 UTC</t>
  </si>
  <si>
    <t>2020-05-05 05:00:00 UTC</t>
  </si>
  <si>
    <t>2020-05-05 06:00:00 UTC</t>
  </si>
  <si>
    <t>2020-05-05 07:00:00 UTC</t>
  </si>
  <si>
    <t>2020-05-05 08:00:00 UTC</t>
  </si>
  <si>
    <t>2020-05-05 09:00:00 UTC</t>
  </si>
  <si>
    <t>2020-05-05 10:00:00 UTC</t>
  </si>
  <si>
    <t>2020-05-05 11:00:00 UTC</t>
  </si>
  <si>
    <t>2020-05-05 12:00:00 UTC</t>
  </si>
  <si>
    <t>2020-05-05 13:00:00 UTC</t>
  </si>
  <si>
    <t>2020-05-05 14:00:00 UTC</t>
  </si>
  <si>
    <t>2020-05-05 15:00:00 UTC</t>
  </si>
  <si>
    <t>2020-05-05 16:00:00 UTC</t>
  </si>
  <si>
    <t>2020-05-05 17:00:00 UTC</t>
  </si>
  <si>
    <t>2020-05-05 18:00:00 UTC</t>
  </si>
  <si>
    <t>2020-05-05 19:00:00 UTC</t>
  </si>
  <si>
    <t>2020-05-05 20:00:00 UTC</t>
  </si>
  <si>
    <t>2020-05-05 21:00:00 UTC</t>
  </si>
  <si>
    <t>2020-05-05 22:00:00 UTC</t>
  </si>
  <si>
    <t>2020-05-05 23:00:00 UTC</t>
  </si>
  <si>
    <t>2020-05-06 00:00:00 UTC</t>
  </si>
  <si>
    <t>2020-05-06 01:00:00 UTC</t>
  </si>
  <si>
    <t>2020-05-06 02:00:00 UTC</t>
  </si>
  <si>
    <t>2020-05-06 03:00:00 UTC</t>
  </si>
  <si>
    <t>2020-05-06 04:00:00 UTC</t>
  </si>
  <si>
    <t>2020-05-06 05:00:00 UTC</t>
  </si>
  <si>
    <t>2020-05-06 06:00:00 UTC</t>
  </si>
  <si>
    <t>2020-05-06 07:00:00 UTC</t>
  </si>
  <si>
    <t>2020-05-06 08:00:00 UTC</t>
  </si>
  <si>
    <t>2020-05-06 09:00:00 UTC</t>
  </si>
  <si>
    <t>2020-05-06 10:00:00 UTC</t>
  </si>
  <si>
    <t>2020-05-06 11:00:00 UTC</t>
  </si>
  <si>
    <t>2020-05-06 12:00:00 UTC</t>
  </si>
  <si>
    <t>2020-05-06 13:00:00 UTC</t>
  </si>
  <si>
    <t>2020-05-06 14:00:00 UTC</t>
  </si>
  <si>
    <t>2020-05-06 15:00:00 UTC</t>
  </si>
  <si>
    <t>2020-05-06 16:00:00 UTC</t>
  </si>
  <si>
    <t>2020-05-06 17:00:00 UTC</t>
  </si>
  <si>
    <t>2020-05-06 18:00:00 UTC</t>
  </si>
  <si>
    <t>2020-05-06 19:00:00 UTC</t>
  </si>
  <si>
    <t>2020-05-06 20:00:00 UTC</t>
  </si>
  <si>
    <t>2020-05-06 21:00:00 UTC</t>
  </si>
  <si>
    <t>2020-05-06 22:00:00 UTC</t>
  </si>
  <si>
    <t>2020-05-06 23:00:00 UTC</t>
  </si>
  <si>
    <t>2020-05-07 00:00:00 UTC</t>
  </si>
  <si>
    <t>2020-05-07 01:00:00 UTC</t>
  </si>
  <si>
    <t>2020-05-07 02:00:00 UTC</t>
  </si>
  <si>
    <t>2020-05-07 03:00:00 UTC</t>
  </si>
  <si>
    <t>2020-05-07 04:00:00 UTC</t>
  </si>
  <si>
    <t>2020-05-07 05:00:00 UTC</t>
  </si>
  <si>
    <t>2020-05-07 06:00:00 UTC</t>
  </si>
  <si>
    <t>2020-05-07 07:00:00 UTC</t>
  </si>
  <si>
    <t>2020-05-07 08:00:00 UTC</t>
  </si>
  <si>
    <t>2020-05-07 09:00:00 UTC</t>
  </si>
  <si>
    <t>2020-05-07 10:00:00 UTC</t>
  </si>
  <si>
    <t>2020-05-07 11:00:00 UTC</t>
  </si>
  <si>
    <t>2020-05-07 12:00:00 UTC</t>
  </si>
  <si>
    <t>2020-05-07 13:00:00 UTC</t>
  </si>
  <si>
    <t>2020-05-07 14:00:00 UTC</t>
  </si>
  <si>
    <t>2020-05-07 15:00:00 UTC</t>
  </si>
  <si>
    <t>2020-05-07 16:00:00 UTC</t>
  </si>
  <si>
    <t>2020-05-07 17:00:00 UTC</t>
  </si>
  <si>
    <t>2020-05-07 18:00:00 UTC</t>
  </si>
  <si>
    <t>2020-05-07 19:00:00 UTC</t>
  </si>
  <si>
    <t>2020-05-07 20:00:00 UTC</t>
  </si>
  <si>
    <t>2020-05-07 21:00:00 UTC</t>
  </si>
  <si>
    <t>2020-05-07 22:00:00 UTC</t>
  </si>
  <si>
    <t>2020-05-07 23:00:00 UTC</t>
  </si>
  <si>
    <t>2020-05-08 00:00:00 UTC</t>
  </si>
  <si>
    <t>2020-05-08 01:00:00 UTC</t>
  </si>
  <si>
    <t>2020-05-08 02:00:00 UTC</t>
  </si>
  <si>
    <t>2020-05-08 03:00:00 UTC</t>
  </si>
  <si>
    <t>2020-05-08 04:00:00 UTC</t>
  </si>
  <si>
    <t>2020-05-08 05:00:00 UTC</t>
  </si>
  <si>
    <t>2020-05-08 06:00:00 UTC</t>
  </si>
  <si>
    <t>2020-05-08 07:00:00 UTC</t>
  </si>
  <si>
    <t>2020-05-08 08:00:00 UTC</t>
  </si>
  <si>
    <t>2020-05-08 09:00:00 UTC</t>
  </si>
  <si>
    <t>2020-05-08 10:00:00 UTC</t>
  </si>
  <si>
    <t>2020-05-08 11:00:00 UTC</t>
  </si>
  <si>
    <t>2020-05-08 12:00:00 UTC</t>
  </si>
  <si>
    <t>2020-05-08 13:00:00 UTC</t>
  </si>
  <si>
    <t>2020-05-08 14:00:00 UTC</t>
  </si>
  <si>
    <t>2020-05-08 15:00:00 UTC</t>
  </si>
  <si>
    <t>2020-05-08 16:00:00 UTC</t>
  </si>
  <si>
    <t>2020-05-08 17:00:00 UTC</t>
  </si>
  <si>
    <t>2020-05-08 18:00:00 UTC</t>
  </si>
  <si>
    <t>2020-05-08 19:00:00 UTC</t>
  </si>
  <si>
    <t>2020-05-08 20:00:00 UTC</t>
  </si>
  <si>
    <t>2020-05-08 21:00:00 UTC</t>
  </si>
  <si>
    <t>2020-05-08 22:00:00 UTC</t>
  </si>
  <si>
    <t>2020-05-08 23:00:00 UTC</t>
  </si>
  <si>
    <t>2020-05-09 00:00:00 UTC</t>
  </si>
  <si>
    <t>2020-05-09 01:00:00 UTC</t>
  </si>
  <si>
    <t>2020-05-09 02:00:00 UTC</t>
  </si>
  <si>
    <t>2020-05-09 03:00:00 UTC</t>
  </si>
  <si>
    <t>2020-05-09 04:00:00 UTC</t>
  </si>
  <si>
    <t>2020-05-09 05:00:00 UTC</t>
  </si>
  <si>
    <t>2020-05-09 06:00:00 UTC</t>
  </si>
  <si>
    <t>2020-05-09 07:00:00 UTC</t>
  </si>
  <si>
    <t>2020-05-09 08:00:00 UTC</t>
  </si>
  <si>
    <t>2020-05-09 09:00:00 UTC</t>
  </si>
  <si>
    <t>2020-05-09 10:00:00 UTC</t>
  </si>
  <si>
    <t>2020-05-09 11:00:00 UTC</t>
  </si>
  <si>
    <t>2020-05-09 12:00:00 UTC</t>
  </si>
  <si>
    <t>2020-05-09 13:00:00 UTC</t>
  </si>
  <si>
    <t>2020-05-09 14:00:00 UTC</t>
  </si>
  <si>
    <t>2020-05-09 15:00:00 UTC</t>
  </si>
  <si>
    <t>2020-05-09 16:00:00 UTC</t>
  </si>
  <si>
    <t>2020-05-09 17:00:00 UTC</t>
  </si>
  <si>
    <t>2020-05-09 18:00:00 UTC</t>
  </si>
  <si>
    <t>2020-05-09 19:00:00 UTC</t>
  </si>
  <si>
    <t>2020-05-09 20:00:00 UTC</t>
  </si>
  <si>
    <t>2020-05-09 21:00:00 UTC</t>
  </si>
  <si>
    <t>2020-05-09 22:00:00 UTC</t>
  </si>
  <si>
    <t>2020-05-09 23:00:00 UTC</t>
  </si>
  <si>
    <t>2020-05-10 00:00:00 UTC</t>
  </si>
  <si>
    <t>2020-05-10 01:00:00 UTC</t>
  </si>
  <si>
    <t>2020-05-10 02:00:00 UTC</t>
  </si>
  <si>
    <t>2020-05-10 03:00:00 UTC</t>
  </si>
  <si>
    <t>2020-05-10 04:00:00 UTC</t>
  </si>
  <si>
    <t>2020-05-10 05:00:00 UTC</t>
  </si>
  <si>
    <t>2020-05-10 06:00:00 UTC</t>
  </si>
  <si>
    <t>2020-05-10 07:00:00 UTC</t>
  </si>
  <si>
    <t>2020-05-10 08:00:00 UTC</t>
  </si>
  <si>
    <t>2020-05-10 09:00:00 UTC</t>
  </si>
  <si>
    <t>2020-05-10 10:00:00 UTC</t>
  </si>
  <si>
    <t>2020-05-10 11:00:00 UTC</t>
  </si>
  <si>
    <t>2020-05-10 12:00:00 UTC</t>
  </si>
  <si>
    <t>2020-05-10 13:00:00 UTC</t>
  </si>
  <si>
    <t>2020-05-10 14:00:00 UTC</t>
  </si>
  <si>
    <t>2020-05-10 15:00:00 UTC</t>
  </si>
  <si>
    <t>2020-05-10 16:00:00 UTC</t>
  </si>
  <si>
    <t>2020-05-10 17:00:00 UTC</t>
  </si>
  <si>
    <t>2020-05-10 18:00:00 UTC</t>
  </si>
  <si>
    <t>2020-05-10 19:00:00 UTC</t>
  </si>
  <si>
    <t>2020-05-10 20:00:00 UTC</t>
  </si>
  <si>
    <t>2020-05-10 21:00:00 UTC</t>
  </si>
  <si>
    <t>2020-05-10 22:00:00 UTC</t>
  </si>
  <si>
    <t>2020-05-10 23:00:00 UTC</t>
  </si>
  <si>
    <t>2020-05-11 00:00:00 UTC</t>
  </si>
  <si>
    <t>2020-05-11 01:00:00 UTC</t>
  </si>
  <si>
    <t>2020-05-11 02:00:00 UTC</t>
  </si>
  <si>
    <t>2020-05-11 03:00:00 UTC</t>
  </si>
  <si>
    <t>2020-05-11 04:00:00 UTC</t>
  </si>
  <si>
    <t>2020-05-11 05:00:00 UTC</t>
  </si>
  <si>
    <t>2020-05-11 06:00:00 UTC</t>
  </si>
  <si>
    <t>2020-05-11 07:00:00 UTC</t>
  </si>
  <si>
    <t>2020-05-11 08:00:00 UTC</t>
  </si>
  <si>
    <t>2020-05-11 09:00:00 UTC</t>
  </si>
  <si>
    <t>2020-05-11 10:00:00 UTC</t>
  </si>
  <si>
    <t>2020-05-11 11:00:00 UTC</t>
  </si>
  <si>
    <t>2020-05-11 12:00:00 UTC</t>
  </si>
  <si>
    <t>2020-05-11 13:00:00 UTC</t>
  </si>
  <si>
    <t>2020-05-11 14:00:00 UTC</t>
  </si>
  <si>
    <t>2020-05-11 15:00:00 UTC</t>
  </si>
  <si>
    <t>2020-05-11 16:00:00 UTC</t>
  </si>
  <si>
    <t>2020-05-11 17:00:00 UTC</t>
  </si>
  <si>
    <t>2020-05-11 18:00:00 UTC</t>
  </si>
  <si>
    <t>2020-05-11 19:00:00 UTC</t>
  </si>
  <si>
    <t>2020-05-11 20:00:00 UTC</t>
  </si>
  <si>
    <t>2020-05-11 21:00:00 UTC</t>
  </si>
  <si>
    <t>2020-05-11 22:00:00 UTC</t>
  </si>
  <si>
    <t>2020-05-11 23:00:00 UTC</t>
  </si>
  <si>
    <t>2020-05-12 00:00:00 UTC</t>
  </si>
  <si>
    <t>2020-05-12 01:00:00 UTC</t>
  </si>
  <si>
    <t>2020-05-12 02:00:00 UTC</t>
  </si>
  <si>
    <t>2020-05-12 03:00:00 UTC</t>
  </si>
  <si>
    <t>2020-05-12 04:00:00 UTC</t>
  </si>
  <si>
    <t>2020-05-12 05:00:00 UTC</t>
  </si>
  <si>
    <t>2020-05-12 06:00:00 UTC</t>
  </si>
  <si>
    <t>2020-05-12 07:00:00 UTC</t>
  </si>
  <si>
    <t>2020-05-12 08:00:00 UTC</t>
  </si>
  <si>
    <t>2020-05-12 09:00:00 UTC</t>
  </si>
  <si>
    <t>2020-05-12 10:00:00 UTC</t>
  </si>
  <si>
    <t>2020-05-12 11:00:00 UTC</t>
  </si>
  <si>
    <t>2020-05-12 12:00:00 UTC</t>
  </si>
  <si>
    <t>2020-05-12 13:00:00 UTC</t>
  </si>
  <si>
    <t>2020-05-12 14:00:00 UTC</t>
  </si>
  <si>
    <t>2020-05-12 15:00:00 UTC</t>
  </si>
  <si>
    <t>2020-05-12 16:00:00 UTC</t>
  </si>
  <si>
    <t>2020-05-12 17:00:00 UTC</t>
  </si>
  <si>
    <t>2020-05-12 18:00:00 UTC</t>
  </si>
  <si>
    <t>2020-05-12 19:00:00 UTC</t>
  </si>
  <si>
    <t>2020-05-12 20:00:00 UTC</t>
  </si>
  <si>
    <t>2020-05-12 21:00:00 UTC</t>
  </si>
  <si>
    <t>2020-05-12 22:00:00 UTC</t>
  </si>
  <si>
    <t>2020-05-12 23:00:00 UTC</t>
  </si>
  <si>
    <t>2020-05-13 00:00:00 UTC</t>
  </si>
  <si>
    <t>2020-05-13 01:00:00 UTC</t>
  </si>
  <si>
    <t>2020-05-13 02:00:00 UTC</t>
  </si>
  <si>
    <t>2020-05-13 03:00:00 UTC</t>
  </si>
  <si>
    <t>2020-05-13 04:00:00 UTC</t>
  </si>
  <si>
    <t>2020-05-13 05:00:00 UTC</t>
  </si>
  <si>
    <t>2020-05-13 06:00:00 UTC</t>
  </si>
  <si>
    <t>2020-05-13 07:00:00 UTC</t>
  </si>
  <si>
    <t>2020-05-13 08:00:00 UTC</t>
  </si>
  <si>
    <t>2020-05-13 09:00:00 UTC</t>
  </si>
  <si>
    <t>2020-05-13 10:00:00 UTC</t>
  </si>
  <si>
    <t>2020-05-13 11:00:00 UTC</t>
  </si>
  <si>
    <t>2020-05-13 12:00:00 UTC</t>
  </si>
  <si>
    <t>2020-05-13 13:00:00 UTC</t>
  </si>
  <si>
    <t>2020-05-13 14:00:00 UTC</t>
  </si>
  <si>
    <t>2020-05-13 15:00:00 UTC</t>
  </si>
  <si>
    <t>2020-05-13 16:00:00 UTC</t>
  </si>
  <si>
    <t>2020-05-13 17:00:00 UTC</t>
  </si>
  <si>
    <t>2020-05-13 18:00:00 UTC</t>
  </si>
  <si>
    <t>2020-05-13 19:00:00 UTC</t>
  </si>
  <si>
    <t>2020-05-13 20:00:00 UTC</t>
  </si>
  <si>
    <t>2020-05-13 21:00:00 UTC</t>
  </si>
  <si>
    <t>2020-05-13 22:00:00 UTC</t>
  </si>
  <si>
    <t>2020-05-13 23:00:00 UTC</t>
  </si>
  <si>
    <t>2020-05-14 00:00:00 UTC</t>
  </si>
  <si>
    <t>2020-05-14 01:00:00 UTC</t>
  </si>
  <si>
    <t>2020-05-14 02:00:00 UTC</t>
  </si>
  <si>
    <t>2020-05-14 03:00:00 UTC</t>
  </si>
  <si>
    <t>2020-05-14 04:00:00 UTC</t>
  </si>
  <si>
    <t>2020-05-14 05:00:00 UTC</t>
  </si>
  <si>
    <t>2020-05-14 06:00:00 UTC</t>
  </si>
  <si>
    <t>2020-05-14 07:00:00 UTC</t>
  </si>
  <si>
    <t>2020-05-14 08:00:00 UTC</t>
  </si>
  <si>
    <t>2020-05-14 09:00:00 UTC</t>
  </si>
  <si>
    <t>2020-05-14 10:00:00 UTC</t>
  </si>
  <si>
    <t>2020-05-14 11:00:00 UTC</t>
  </si>
  <si>
    <t>2020-05-14 12:00:00 UTC</t>
  </si>
  <si>
    <t>2020-05-14 13:00:00 UTC</t>
  </si>
  <si>
    <t>2020-05-14 14:00:00 UTC</t>
  </si>
  <si>
    <t>2020-05-14 15:00:00 UTC</t>
  </si>
  <si>
    <t>2020-05-14 16:00:00 UTC</t>
  </si>
  <si>
    <t>2020-05-14 17:00:00 UTC</t>
  </si>
  <si>
    <t>2020-05-14 18:00:00 UTC</t>
  </si>
  <si>
    <t>2020-05-14 19:00:00 UTC</t>
  </si>
  <si>
    <t>2020-05-14 20:00:00 UTC</t>
  </si>
  <si>
    <t>2020-05-14 21:00:00 UTC</t>
  </si>
  <si>
    <t>2020-05-14 22:00:00 UTC</t>
  </si>
  <si>
    <t>2020-05-14 23:00:00 UTC</t>
  </si>
  <si>
    <t>2020-05-15 00:00:00 UTC</t>
  </si>
  <si>
    <t>2020-05-15 01:00:00 UTC</t>
  </si>
  <si>
    <t>2020-05-15 02:00:00 UTC</t>
  </si>
  <si>
    <t>2020-05-15 03:00:00 UTC</t>
  </si>
  <si>
    <t>2020-05-15 04:00:00 UTC</t>
  </si>
  <si>
    <t>2020-05-15 05:00:00 UTC</t>
  </si>
  <si>
    <t>2020-05-15 06:00:00 UTC</t>
  </si>
  <si>
    <t>2020-05-15 07:00:00 UTC</t>
  </si>
  <si>
    <t>2020-05-15 08:00:00 UTC</t>
  </si>
  <si>
    <t>2020-05-15 09:00:00 UTC</t>
  </si>
  <si>
    <t>2020-05-15 10:00:00 UTC</t>
  </si>
  <si>
    <t>2020-05-15 11:00:00 UTC</t>
  </si>
  <si>
    <t>2020-05-15 12:00:00 UTC</t>
  </si>
  <si>
    <t>2020-05-15 13:00:00 UTC</t>
  </si>
  <si>
    <t>2020-05-15 14:00:00 UTC</t>
  </si>
  <si>
    <t>2020-05-15 15:00:00 UTC</t>
  </si>
  <si>
    <t>2020-05-15 16:00:00 UTC</t>
  </si>
  <si>
    <t>2020-05-15 17:00:00 UTC</t>
  </si>
  <si>
    <t>2020-05-15 18:00:00 UTC</t>
  </si>
  <si>
    <t>2020-05-15 19:00:00 UTC</t>
  </si>
  <si>
    <t>2020-05-15 20:00:00 UTC</t>
  </si>
  <si>
    <t>2020-05-15 21:00:00 UTC</t>
  </si>
  <si>
    <t>2020-05-15 22:00:00 UTC</t>
  </si>
  <si>
    <t>2020-05-15 23:00:00 UTC</t>
  </si>
  <si>
    <t>2020-05-16 00:00:00 UTC</t>
  </si>
  <si>
    <t>2020-05-16 01:00:00 UTC</t>
  </si>
  <si>
    <t>2020-05-16 02:00:00 UTC</t>
  </si>
  <si>
    <t>2020-05-16 03:00:00 UTC</t>
  </si>
  <si>
    <t>2020-05-16 04:00:00 UTC</t>
  </si>
  <si>
    <t>2020-05-16 05:00:00 UTC</t>
  </si>
  <si>
    <t>2020-05-16 06:00:00 UTC</t>
  </si>
  <si>
    <t>2020-05-16 07:00:00 UTC</t>
  </si>
  <si>
    <t>2020-05-16 08:00:00 UTC</t>
  </si>
  <si>
    <t>2020-05-16 09:00:00 UTC</t>
  </si>
  <si>
    <t>2020-05-16 10:00:00 UTC</t>
  </si>
  <si>
    <t>2020-05-16 11:00:00 UTC</t>
  </si>
  <si>
    <t>2020-05-16 12:00:00 UTC</t>
  </si>
  <si>
    <t>2020-05-16 13:00:00 UTC</t>
  </si>
  <si>
    <t>2020-05-16 14:00:00 UTC</t>
  </si>
  <si>
    <t>2020-05-16 15:00:00 UTC</t>
  </si>
  <si>
    <t>2020-05-16 16:00:00 UTC</t>
  </si>
  <si>
    <t>2020-05-16 17:00:00 UTC</t>
  </si>
  <si>
    <t>2020-05-16 18:00:00 UTC</t>
  </si>
  <si>
    <t>2020-05-16 19:00:00 UTC</t>
  </si>
  <si>
    <t>2020-05-16 20:00:00 UTC</t>
  </si>
  <si>
    <t>2020-05-16 21:00:00 UTC</t>
  </si>
  <si>
    <t>2020-05-16 22:00:00 UTC</t>
  </si>
  <si>
    <t>2020-05-16 23:00:00 UTC</t>
  </si>
  <si>
    <t>2020-05-17 00:00:00 UTC</t>
  </si>
  <si>
    <t>2020-05-17 01:00:00 UTC</t>
  </si>
  <si>
    <t>2020-05-17 02:00:00 UTC</t>
  </si>
  <si>
    <t>2020-05-17 03:00:00 UTC</t>
  </si>
  <si>
    <t>2020-05-17 04:00:00 UTC</t>
  </si>
  <si>
    <t>2020-05-17 05:00:00 UTC</t>
  </si>
  <si>
    <t>2020-05-17 06:00:00 UTC</t>
  </si>
  <si>
    <t>2020-05-17 07:00:00 UTC</t>
  </si>
  <si>
    <t>2020-05-17 08:00:00 UTC</t>
  </si>
  <si>
    <t>2020-05-17 09:00:00 UTC</t>
  </si>
  <si>
    <t>2020-05-17 10:00:00 UTC</t>
  </si>
  <si>
    <t>2020-05-17 11:00:00 UTC</t>
  </si>
  <si>
    <t>2020-05-17 12:00:00 UTC</t>
  </si>
  <si>
    <t>2020-05-17 13:00:00 UTC</t>
  </si>
  <si>
    <t>2020-05-17 14:00:00 UTC</t>
  </si>
  <si>
    <t>2020-05-17 15:00:00 UTC</t>
  </si>
  <si>
    <t>2020-05-17 16:00:00 UTC</t>
  </si>
  <si>
    <t>2020-05-17 17:00:00 UTC</t>
  </si>
  <si>
    <t>2020-05-17 18:00:00 UTC</t>
  </si>
  <si>
    <t>2020-05-17 19:00:00 UTC</t>
  </si>
  <si>
    <t>2020-05-17 20:00:00 UTC</t>
  </si>
  <si>
    <t>2020-05-17 21:00:00 UTC</t>
  </si>
  <si>
    <t>2020-05-17 22:00:00 UTC</t>
  </si>
  <si>
    <t>2020-05-17 23:00:00 UTC</t>
  </si>
  <si>
    <t>2020-05-18 00:00:00 UTC</t>
  </si>
  <si>
    <t>2020-05-18 01:00:00 UTC</t>
  </si>
  <si>
    <t>2020-05-18 02:00:00 UTC</t>
  </si>
  <si>
    <t>2020-05-18 03:00:00 UTC</t>
  </si>
  <si>
    <t>2020-05-18 04:00:00 UTC</t>
  </si>
  <si>
    <t>2020-05-18 05:00:00 UTC</t>
  </si>
  <si>
    <t>2020-05-18 06:00:00 UTC</t>
  </si>
  <si>
    <t>2020-05-18 07:00:00 UTC</t>
  </si>
  <si>
    <t>2020-05-18 08:00:00 UTC</t>
  </si>
  <si>
    <t>2020-05-18 09:00:00 UTC</t>
  </si>
  <si>
    <t>2020-05-18 10:00:00 UTC</t>
  </si>
  <si>
    <t>2020-05-18 11:00:00 UTC</t>
  </si>
  <si>
    <t>2020-05-18 12:00:00 UTC</t>
  </si>
  <si>
    <t>2020-05-18 13:00:00 UTC</t>
  </si>
  <si>
    <t>2020-05-18 14:00:00 UTC</t>
  </si>
  <si>
    <t>2020-05-18 15:00:00 UTC</t>
  </si>
  <si>
    <t>2020-05-18 16:00:00 UTC</t>
  </si>
  <si>
    <t>2020-05-18 17:00:00 UTC</t>
  </si>
  <si>
    <t>2020-05-18 18:00:00 UTC</t>
  </si>
  <si>
    <t>2020-05-18 19:00:00 UTC</t>
  </si>
  <si>
    <t>2020-05-18 20:00:00 UTC</t>
  </si>
  <si>
    <t>2020-05-18 21:00:00 UTC</t>
  </si>
  <si>
    <t>2020-05-18 22:00:00 UTC</t>
  </si>
  <si>
    <t>2020-05-18 23:00:00 UTC</t>
  </si>
  <si>
    <t>2020-05-19 00:00:00 UTC</t>
  </si>
  <si>
    <t>2020-05-19 01:00:00 UTC</t>
  </si>
  <si>
    <t>2020-05-19 02:00:00 UTC</t>
  </si>
  <si>
    <t>2020-05-19 03:00:00 UTC</t>
  </si>
  <si>
    <t>2020-05-19 04:00:00 UTC</t>
  </si>
  <si>
    <t>2020-05-19 05:00:00 UTC</t>
  </si>
  <si>
    <t>2020-05-19 06:00:00 UTC</t>
  </si>
  <si>
    <t>2020-05-19 07:00:00 UTC</t>
  </si>
  <si>
    <t>2020-05-19 08:00:00 UTC</t>
  </si>
  <si>
    <t>2020-05-19 09:00:00 UTC</t>
  </si>
  <si>
    <t>2020-05-19 10:00:00 UTC</t>
  </si>
  <si>
    <t>2020-05-19 11:00:00 UTC</t>
  </si>
  <si>
    <t>2020-05-19 12:00:00 UTC</t>
  </si>
  <si>
    <t>2020-05-19 13:00:00 UTC</t>
  </si>
  <si>
    <t>2020-05-19 14:00:00 UTC</t>
  </si>
  <si>
    <t>2020-05-19 15:00:00 UTC</t>
  </si>
  <si>
    <t>2020-05-19 16:00:00 UTC</t>
  </si>
  <si>
    <t>2020-05-19 17:00:00 UTC</t>
  </si>
  <si>
    <t>2020-05-19 18:00:00 UTC</t>
  </si>
  <si>
    <t>2020-05-19 19:00:00 UTC</t>
  </si>
  <si>
    <t>2020-05-19 20:00:00 UTC</t>
  </si>
  <si>
    <t>2020-05-19 21:00:00 UTC</t>
  </si>
  <si>
    <t>2020-05-19 22:00:00 UTC</t>
  </si>
  <si>
    <t>2020-05-19 23:00:00 UTC</t>
  </si>
  <si>
    <t>2020-05-20 00:00:00 UTC</t>
  </si>
  <si>
    <t>2020-05-20 01:00:00 UTC</t>
  </si>
  <si>
    <t>2020-05-20 02:00:00 UTC</t>
  </si>
  <si>
    <t>2020-05-20 03:00:00 UTC</t>
  </si>
  <si>
    <t>2020-05-20 04:00:00 UTC</t>
  </si>
  <si>
    <t>2020-05-20 05:00:00 UTC</t>
  </si>
  <si>
    <t>2020-05-20 06:00:00 UTC</t>
  </si>
  <si>
    <t>2020-05-20 07:00:00 UTC</t>
  </si>
  <si>
    <t>2020-05-20 08:00:00 UTC</t>
  </si>
  <si>
    <t>2020-05-20 09:00:00 UTC</t>
  </si>
  <si>
    <t>2020-05-20 10:00:00 UTC</t>
  </si>
  <si>
    <t>2020-05-20 11:00:00 UTC</t>
  </si>
  <si>
    <t>2020-05-20 12:00:00 UTC</t>
  </si>
  <si>
    <t>2020-05-20 13:00:00 UTC</t>
  </si>
  <si>
    <t>2020-05-20 14:00:00 UTC</t>
  </si>
  <si>
    <t>2020-05-20 15:00:00 UTC</t>
  </si>
  <si>
    <t>2020-05-20 16:00:00 UTC</t>
  </si>
  <si>
    <t>2020-05-20 17:00:00 UTC</t>
  </si>
  <si>
    <t>2020-05-20 18:00:00 UTC</t>
  </si>
  <si>
    <t>2020-05-20 19:00:00 UTC</t>
  </si>
  <si>
    <t>2020-05-20 20:00:00 UTC</t>
  </si>
  <si>
    <t>2020-05-20 21:00:00 UTC</t>
  </si>
  <si>
    <t>2020-05-20 22:00:00 UTC</t>
  </si>
  <si>
    <t>2020-05-20 23:00:00 UTC</t>
  </si>
  <si>
    <t>2020-05-21 00:00:00 UTC</t>
  </si>
  <si>
    <t>2020-05-21 01:00:00 UTC</t>
  </si>
  <si>
    <t>2020-05-21 02:00:00 UTC</t>
  </si>
  <si>
    <t>2020-05-21 03:00:00 UTC</t>
  </si>
  <si>
    <t>2020-05-21 04:00:00 UTC</t>
  </si>
  <si>
    <t>2020-05-21 05:00:00 UTC</t>
  </si>
  <si>
    <t>2020-05-21 06:00:00 UTC</t>
  </si>
  <si>
    <t>2020-05-21 07:00:00 UTC</t>
  </si>
  <si>
    <t>2020-05-21 08:00:00 UTC</t>
  </si>
  <si>
    <t>2020-05-21 09:00:00 UTC</t>
  </si>
  <si>
    <t>2020-05-21 10:00:00 UTC</t>
  </si>
  <si>
    <t>2020-05-21 11:00:00 UTC</t>
  </si>
  <si>
    <t>2020-05-21 12:00:00 UTC</t>
  </si>
  <si>
    <t>2020-05-21 13:00:00 UTC</t>
  </si>
  <si>
    <t>2020-05-21 14:00:00 UTC</t>
  </si>
  <si>
    <t>2020-05-21 15:00:00 UTC</t>
  </si>
  <si>
    <t>2020-05-21 16:00:00 UTC</t>
  </si>
  <si>
    <t>2020-05-21 17:00:00 UTC</t>
  </si>
  <si>
    <t>2020-05-21 18:00:00 UTC</t>
  </si>
  <si>
    <t>2020-05-21 19:00:00 UTC</t>
  </si>
  <si>
    <t>2020-05-21 20:00:00 UTC</t>
  </si>
  <si>
    <t>2020-05-21 21:00:00 UTC</t>
  </si>
  <si>
    <t>2020-05-21 22:00:00 UTC</t>
  </si>
  <si>
    <t>2020-05-21 23:00:00 UTC</t>
  </si>
  <si>
    <t>2020-05-22 00:00:00 UTC</t>
  </si>
  <si>
    <t>2020-05-22 01:00:00 UTC</t>
  </si>
  <si>
    <t>2020-05-22 02:00:00 UTC</t>
  </si>
  <si>
    <t>2020-05-22 03:00:00 UTC</t>
  </si>
  <si>
    <t>2020-05-22 04:00:00 UTC</t>
  </si>
  <si>
    <t>2020-05-22 05:00:00 UTC</t>
  </si>
  <si>
    <t>2020-05-22 06:00:00 UTC</t>
  </si>
  <si>
    <t>2020-05-22 07:00:00 UTC</t>
  </si>
  <si>
    <t>2020-05-22 08:00:00 UTC</t>
  </si>
  <si>
    <t>2020-05-22 09:00:00 UTC</t>
  </si>
  <si>
    <t>2020-05-22 10:00:00 UTC</t>
  </si>
  <si>
    <t>2020-05-22 11:00:00 UTC</t>
  </si>
  <si>
    <t>2020-05-22 12:00:00 UTC</t>
  </si>
  <si>
    <t>2020-05-22 13:00:00 UTC</t>
  </si>
  <si>
    <t>2020-05-22 14:00:00 UTC</t>
  </si>
  <si>
    <t>2020-05-22 15:00:00 UTC</t>
  </si>
  <si>
    <t>2020-05-22 16:00:00 UTC</t>
  </si>
  <si>
    <t>2020-05-22 17:00:00 UTC</t>
  </si>
  <si>
    <t>2020-05-22 18:00:00 UTC</t>
  </si>
  <si>
    <t>2020-05-22 19:00:00 UTC</t>
  </si>
  <si>
    <t>2020-05-22 20:00:00 UTC</t>
  </si>
  <si>
    <t>2020-05-22 21:00:00 UTC</t>
  </si>
  <si>
    <t>2020-05-22 22:00:00 UTC</t>
  </si>
  <si>
    <t>2020-05-22 23:00:00 UTC</t>
  </si>
  <si>
    <t>2020-05-23 00:00:00 UTC</t>
  </si>
  <si>
    <t>2020-05-23 01:00:00 UTC</t>
  </si>
  <si>
    <t>2020-05-23 02:00:00 UTC</t>
  </si>
  <si>
    <t>2020-05-23 03:00:00 UTC</t>
  </si>
  <si>
    <t>2020-05-23 04:00:00 UTC</t>
  </si>
  <si>
    <t>2020-05-23 05:00:00 UTC</t>
  </si>
  <si>
    <t>2020-05-23 06:00:00 UTC</t>
  </si>
  <si>
    <t>2020-05-23 07:00:00 UTC</t>
  </si>
  <si>
    <t>2020-05-23 08:00:00 UTC</t>
  </si>
  <si>
    <t>2020-05-23 09:00:00 UTC</t>
  </si>
  <si>
    <t>2020-05-23 10:00:00 UTC</t>
  </si>
  <si>
    <t>2020-05-23 11:00:00 UTC</t>
  </si>
  <si>
    <t>2020-05-23 12:00:00 UTC</t>
  </si>
  <si>
    <t>2020-05-23 13:00:00 UTC</t>
  </si>
  <si>
    <t>2020-05-23 14:00:00 UTC</t>
  </si>
  <si>
    <t>2020-05-23 15:00:00 UTC</t>
  </si>
  <si>
    <t>2020-05-23 16:00:00 UTC</t>
  </si>
  <si>
    <t>2020-05-23 17:00:00 UTC</t>
  </si>
  <si>
    <t>2020-05-23 18:00:00 UTC</t>
  </si>
  <si>
    <t>2020-05-23 19:00:00 UTC</t>
  </si>
  <si>
    <t>2020-05-23 20:00:00 UTC</t>
  </si>
  <si>
    <t>2020-05-23 21:00:00 UTC</t>
  </si>
  <si>
    <t>2020-05-23 22:00:00 UTC</t>
  </si>
  <si>
    <t>2020-05-23 23:00:00 UTC</t>
  </si>
  <si>
    <t>2020-05-24 00:00:00 UTC</t>
  </si>
  <si>
    <t>2020-05-24 01:00:00 UTC</t>
  </si>
  <si>
    <t>2020-05-24 02:00:00 UTC</t>
  </si>
  <si>
    <t>2020-05-24 03:00:00 UTC</t>
  </si>
  <si>
    <t>2020-05-24 04:00:00 UTC</t>
  </si>
  <si>
    <t>2020-05-24 05:00:00 UTC</t>
  </si>
  <si>
    <t>2020-05-24 06:00:00 UTC</t>
  </si>
  <si>
    <t>2020-05-24 07:00:00 UTC</t>
  </si>
  <si>
    <t>2020-05-24 08:00:00 UTC</t>
  </si>
  <si>
    <t>2020-05-24 09:00:00 UTC</t>
  </si>
  <si>
    <t>2020-05-24 10:00:00 UTC</t>
  </si>
  <si>
    <t>2020-05-24 11:00:00 UTC</t>
  </si>
  <si>
    <t>2020-05-24 12:00:00 UTC</t>
  </si>
  <si>
    <t>2020-05-24 13:00:00 UTC</t>
  </si>
  <si>
    <t>2020-05-24 14:00:00 UTC</t>
  </si>
  <si>
    <t>2020-05-24 15:00:00 UTC</t>
  </si>
  <si>
    <t>2020-05-24 16:00:00 UTC</t>
  </si>
  <si>
    <t>2020-05-24 17:00:00 UTC</t>
  </si>
  <si>
    <t>2020-05-24 18:00:00 UTC</t>
  </si>
  <si>
    <t>2020-05-24 19:00:00 UTC</t>
  </si>
  <si>
    <t>2020-05-24 20:00:00 UTC</t>
  </si>
  <si>
    <t>2020-05-24 21:00:00 UTC</t>
  </si>
  <si>
    <t>2020-05-24 22:00:00 UTC</t>
  </si>
  <si>
    <t>2020-05-24 23:00:00 UTC</t>
  </si>
  <si>
    <t>2020-05-25 00:00:00 UTC</t>
  </si>
  <si>
    <t>2020-05-25 01:00:00 UTC</t>
  </si>
  <si>
    <t>2020-05-25 02:00:00 UTC</t>
  </si>
  <si>
    <t>2020-05-25 03:00:00 UTC</t>
  </si>
  <si>
    <t>2020-05-25 04:00:00 UTC</t>
  </si>
  <si>
    <t>2020-05-25 05:00:00 UTC</t>
  </si>
  <si>
    <t>2020-05-25 06:00:00 UTC</t>
  </si>
  <si>
    <t>2020-05-25 07:00:00 UTC</t>
  </si>
  <si>
    <t>2020-05-25 08:00:00 UTC</t>
  </si>
  <si>
    <t>2020-05-25 09:00:00 UTC</t>
  </si>
  <si>
    <t>2020-05-25 10:00:00 UTC</t>
  </si>
  <si>
    <t>2020-05-25 11:00:00 UTC</t>
  </si>
  <si>
    <t>2020-05-25 12:00:00 UTC</t>
  </si>
  <si>
    <t>2020-05-25 13:00:00 UTC</t>
  </si>
  <si>
    <t>2020-05-25 14:00:00 UTC</t>
  </si>
  <si>
    <t>2020-05-25 15:00:00 UTC</t>
  </si>
  <si>
    <t>2020-05-25 16:00:00 UTC</t>
  </si>
  <si>
    <t>2020-05-25 17:00:00 UTC</t>
  </si>
  <si>
    <t>2020-05-25 18:00:00 UTC</t>
  </si>
  <si>
    <t>2020-05-25 19:00:00 UTC</t>
  </si>
  <si>
    <t>2020-05-25 20:00:00 UTC</t>
  </si>
  <si>
    <t>2020-05-25 21:00:00 UTC</t>
  </si>
  <si>
    <t>2020-05-25 22:00:00 UTC</t>
  </si>
  <si>
    <t>2020-05-25 23:00:00 UTC</t>
  </si>
  <si>
    <t>2020-05-26 00:00:00 UTC</t>
  </si>
  <si>
    <t>2020-05-26 01:00:00 UTC</t>
  </si>
  <si>
    <t>2020-05-26 02:00:00 UTC</t>
  </si>
  <si>
    <t>2020-05-26 03:00:00 UTC</t>
  </si>
  <si>
    <t>2020-05-26 04:00:00 UTC</t>
  </si>
  <si>
    <t>2020-05-26 05:00:00 UTC</t>
  </si>
  <si>
    <t>2020-05-26 06:00:00 UTC</t>
  </si>
  <si>
    <t>2020-05-26 07:00:00 UTC</t>
  </si>
  <si>
    <t>2020-05-26 08:00:00 UTC</t>
  </si>
  <si>
    <t>2020-05-26 09:00:00 UTC</t>
  </si>
  <si>
    <t>2020-05-26 10:00:00 UTC</t>
  </si>
  <si>
    <t>2020-05-26 11:00:00 UTC</t>
  </si>
  <si>
    <t>2020-05-26 12:00:00 UTC</t>
  </si>
  <si>
    <t>2020-05-26 13:00:00 UTC</t>
  </si>
  <si>
    <t>2020-05-26 14:00:00 UTC</t>
  </si>
  <si>
    <t>2020-05-26 15:00:00 UTC</t>
  </si>
  <si>
    <t>2020-05-26 16:00:00 UTC</t>
  </si>
  <si>
    <t>2020-05-26 17:00:00 UTC</t>
  </si>
  <si>
    <t>2020-05-26 18:00:00 UTC</t>
  </si>
  <si>
    <t>2020-05-26 19:00:00 UTC</t>
  </si>
  <si>
    <t>2020-05-26 20:00:00 UTC</t>
  </si>
  <si>
    <t>2020-05-26 21:00:00 UTC</t>
  </si>
  <si>
    <t>2020-05-26 22:00:00 UTC</t>
  </si>
  <si>
    <t>2020-05-26 23:00:00 UTC</t>
  </si>
  <si>
    <t>2020-05-27 00:00:00 UTC</t>
  </si>
  <si>
    <t>2020-05-27 01:00:00 UTC</t>
  </si>
  <si>
    <t>2020-05-27 02:00:00 UTC</t>
  </si>
  <si>
    <t>2020-05-27 03:00:00 UTC</t>
  </si>
  <si>
    <t>2020-05-27 04:00:00 UTC</t>
  </si>
  <si>
    <t>2020-05-27 05:00:00 UTC</t>
  </si>
  <si>
    <t>2020-05-27 06:00:00 UTC</t>
  </si>
  <si>
    <t>2020-05-27 07:00:00 UTC</t>
  </si>
  <si>
    <t>2020-05-27 08:00:00 UTC</t>
  </si>
  <si>
    <t>2020-05-27 09:00:00 UTC</t>
  </si>
  <si>
    <t>2020-05-27 10:00:00 UTC</t>
  </si>
  <si>
    <t>2020-05-27 11:00:00 UTC</t>
  </si>
  <si>
    <t>2020-05-27 12:00:00 UTC</t>
  </si>
  <si>
    <t>2020-05-27 13:00:00 UTC</t>
  </si>
  <si>
    <t>2020-05-27 14:00:00 UTC</t>
  </si>
  <si>
    <t>2020-05-27 15:00:00 UTC</t>
  </si>
  <si>
    <t>2020-05-27 16:00:00 UTC</t>
  </si>
  <si>
    <t>2020-05-27 17:00:00 UTC</t>
  </si>
  <si>
    <t>2020-05-27 18:00:00 UTC</t>
  </si>
  <si>
    <t>2020-05-27 19:00:00 UTC</t>
  </si>
  <si>
    <t>2020-05-27 20:00:00 UTC</t>
  </si>
  <si>
    <t>2020-05-27 21:00:00 UTC</t>
  </si>
  <si>
    <t>2020-05-27 22:00:00 UTC</t>
  </si>
  <si>
    <t>2020-05-27 23:00:00 UTC</t>
  </si>
  <si>
    <t>2020-05-28 00:00:00 UTC</t>
  </si>
  <si>
    <t>2020-05-28 01:00:00 UTC</t>
  </si>
  <si>
    <t>2020-05-28 02:00:00 UTC</t>
  </si>
  <si>
    <t>2020-05-28 03:00:00 UTC</t>
  </si>
  <si>
    <t>2020-05-28 04:00:00 UTC</t>
  </si>
  <si>
    <t>2020-05-28 05:00:00 UTC</t>
  </si>
  <si>
    <t>2020-05-28 06:00:00 UTC</t>
  </si>
  <si>
    <t>2020-05-28 07:00:00 UTC</t>
  </si>
  <si>
    <t>2020-05-28 08:00:00 UTC</t>
  </si>
  <si>
    <t>2020-05-28 09:00:00 UTC</t>
  </si>
  <si>
    <t>2020-05-28 10:00:00 UTC</t>
  </si>
  <si>
    <t>2020-05-28 11:00:00 UTC</t>
  </si>
  <si>
    <t>2020-05-28 12:00:00 UTC</t>
  </si>
  <si>
    <t>2020-05-28 13:00:00 UTC</t>
  </si>
  <si>
    <t>2020-05-28 14:00:00 UTC</t>
  </si>
  <si>
    <t>2020-05-28 15:00:00 UTC</t>
  </si>
  <si>
    <t>2020-05-28 16:00:00 UTC</t>
  </si>
  <si>
    <t>2020-05-28 17:00:00 UTC</t>
  </si>
  <si>
    <t>2020-05-28 18:00:00 UTC</t>
  </si>
  <si>
    <t>2020-05-28 19:00:00 UTC</t>
  </si>
  <si>
    <t>2020-05-28 20:00:00 UTC</t>
  </si>
  <si>
    <t>2020-05-28 21:00:00 UTC</t>
  </si>
  <si>
    <t>2020-05-28 22:00:00 UTC</t>
  </si>
  <si>
    <t>2020-05-28 23:00:00 UTC</t>
  </si>
  <si>
    <t>2020-05-29 00:00:00 UTC</t>
  </si>
  <si>
    <t>2020-05-29 01:00:00 UTC</t>
  </si>
  <si>
    <t>2020-05-29 02:00:00 UTC</t>
  </si>
  <si>
    <t>2020-05-29 03:00:00 UTC</t>
  </si>
  <si>
    <t>2020-05-29 04:00:00 UTC</t>
  </si>
  <si>
    <t>2020-05-29 05:00:00 UTC</t>
  </si>
  <si>
    <t>2020-05-29 06:00:00 UTC</t>
  </si>
  <si>
    <t>2020-05-29 07:00:00 UTC</t>
  </si>
  <si>
    <t>2020-05-29 08:00:00 UTC</t>
  </si>
  <si>
    <t>2020-05-29 09:00:00 UTC</t>
  </si>
  <si>
    <t>2020-05-29 10:00:00 UTC</t>
  </si>
  <si>
    <t>2020-05-29 11:00:00 UTC</t>
  </si>
  <si>
    <t>2020-05-29 12:00:00 UTC</t>
  </si>
  <si>
    <t>2020-05-29 13:00:00 UTC</t>
  </si>
  <si>
    <t>2020-05-29 14:00:00 UTC</t>
  </si>
  <si>
    <t>2020-05-29 15:00:00 UTC</t>
  </si>
  <si>
    <t>2020-05-29 16:00:00 UTC</t>
  </si>
  <si>
    <t>2020-05-29 17:00:00 UTC</t>
  </si>
  <si>
    <t>2020-05-29 18:00:00 UTC</t>
  </si>
  <si>
    <t>2020-05-29 19:00:00 UTC</t>
  </si>
  <si>
    <t>2020-05-29 20:00:00 UTC</t>
  </si>
  <si>
    <t>2020-05-29 21:00:00 UTC</t>
  </si>
  <si>
    <t>2020-05-29 22:00:00 UTC</t>
  </si>
  <si>
    <t>2020-05-29 23:00:00 UTC</t>
  </si>
  <si>
    <t>2020-05-30 00:00:00 UTC</t>
  </si>
  <si>
    <t>2020-05-30 01:00:00 UTC</t>
  </si>
  <si>
    <t>2020-05-30 02:00:00 UTC</t>
  </si>
  <si>
    <t>2020-05-30 03:00:00 UTC</t>
  </si>
  <si>
    <t>2020-05-30 04:00:00 UTC</t>
  </si>
  <si>
    <t>2020-05-30 05:00:00 UTC</t>
  </si>
  <si>
    <t>2020-05-30 06:00:00 UTC</t>
  </si>
  <si>
    <t>2020-05-30 07:00:00 UTC</t>
  </si>
  <si>
    <t>2020-05-30 08:00:00 UTC</t>
  </si>
  <si>
    <t>2020-05-30 09:00:00 UTC</t>
  </si>
  <si>
    <t>2020-05-30 10:00:00 UTC</t>
  </si>
  <si>
    <t>2020-05-30 11:00:00 UTC</t>
  </si>
  <si>
    <t>2020-05-30 12:00:00 UTC</t>
  </si>
  <si>
    <t>2020-05-30 13:00:00 UTC</t>
  </si>
  <si>
    <t>2020-05-30 14:00:00 UTC</t>
  </si>
  <si>
    <t>2020-05-30 15:00:00 UTC</t>
  </si>
  <si>
    <t>2020-05-30 16:00:00 UTC</t>
  </si>
  <si>
    <t>2020-05-30 17:00:00 UTC</t>
  </si>
  <si>
    <t>2020-05-30 18:00:00 UTC</t>
  </si>
  <si>
    <t>2020-05-30 19:00:00 UTC</t>
  </si>
  <si>
    <t>2020-05-30 20:00:00 UTC</t>
  </si>
  <si>
    <t>2020-05-30 21:00:00 UTC</t>
  </si>
  <si>
    <t>2020-05-30 22:00:00 UTC</t>
  </si>
  <si>
    <t>2020-05-30 23:00:00 UTC</t>
  </si>
  <si>
    <t>2020-05-31 00:00:00 UTC</t>
  </si>
  <si>
    <t>2020-05-31 01:00:00 UTC</t>
  </si>
  <si>
    <t>2020-05-31 02:00:00 UTC</t>
  </si>
  <si>
    <t>2020-05-31 03:00:00 UTC</t>
  </si>
  <si>
    <t>2020-05-31 04:00:00 UTC</t>
  </si>
  <si>
    <t>2020-05-31 05:00:00 UTC</t>
  </si>
  <si>
    <t>2020-05-31 06:00:00 UTC</t>
  </si>
  <si>
    <t>2020-05-31 07:00:00 UTC</t>
  </si>
  <si>
    <t>2020-05-31 08:00:00 UTC</t>
  </si>
  <si>
    <t>2020-05-31 09:00:00 UTC</t>
  </si>
  <si>
    <t>2020-05-31 10:00:00 UTC</t>
  </si>
  <si>
    <t>2020-05-31 11:00:00 UTC</t>
  </si>
  <si>
    <t>2020-05-31 12:00:00 UTC</t>
  </si>
  <si>
    <t>2020-05-31 13:00:00 UTC</t>
  </si>
  <si>
    <t>2020-05-31 14:00:00 UTC</t>
  </si>
  <si>
    <t>2020-05-31 15:00:00 UTC</t>
  </si>
  <si>
    <t>2020-05-31 16:00:00 UTC</t>
  </si>
  <si>
    <t>2020-05-31 17:00:00 UTC</t>
  </si>
  <si>
    <t>2020-05-31 18:00:00 UTC</t>
  </si>
  <si>
    <t>2020-05-31 19:00:00 UTC</t>
  </si>
  <si>
    <t>2020-05-31 20:00:00 UTC</t>
  </si>
  <si>
    <t>2020-05-31 21:00:00 UTC</t>
  </si>
  <si>
    <t>2020-05-31 22:00:00 UTC</t>
  </si>
  <si>
    <t>2020-05-31 23:00:00 UTC</t>
  </si>
  <si>
    <t>2020-06-01 00:00:00 UTC</t>
  </si>
  <si>
    <t>2020-06-01 01:00:00 UTC</t>
  </si>
  <si>
    <t>2020-06-01 02:00:00 UTC</t>
  </si>
  <si>
    <t>2020-06-01 03:00:00 UTC</t>
  </si>
  <si>
    <t>2020-06-01 04:00:00 UTC</t>
  </si>
  <si>
    <t>2020-06-01 05:00:00 UTC</t>
  </si>
  <si>
    <t>2020-06-01 06:00:00 UTC</t>
  </si>
  <si>
    <t>2020-06-01 07:00:00 UTC</t>
  </si>
  <si>
    <t>2020-06-01 08:00:00 UTC</t>
  </si>
  <si>
    <t>2020-06-01 09:00:00 UTC</t>
  </si>
  <si>
    <t>2020-06-01 10:00:00 UTC</t>
  </si>
  <si>
    <t>2020-06-01 11:00:00 UTC</t>
  </si>
  <si>
    <t>2020-06-01 12:00:00 UTC</t>
  </si>
  <si>
    <t>2020-06-01 13:00:00 UTC</t>
  </si>
  <si>
    <t>2020-06-01 14:00:00 UTC</t>
  </si>
  <si>
    <t>2020-06-01 15:00:00 UTC</t>
  </si>
  <si>
    <t>2020-06-01 16:00:00 UTC</t>
  </si>
  <si>
    <t>2020-06-01 17:00:00 UTC</t>
  </si>
  <si>
    <t>2020-06-01 18:00:00 UTC</t>
  </si>
  <si>
    <t>2020-06-01 19:00:00 UTC</t>
  </si>
  <si>
    <t>2020-06-01 20:00:00 UTC</t>
  </si>
  <si>
    <t>2020-06-01 21:00:00 UTC</t>
  </si>
  <si>
    <t>2020-06-01 22:00:00 UTC</t>
  </si>
  <si>
    <t>2020-06-01 23:00:00 UTC</t>
  </si>
  <si>
    <t>2020-06-02 00:00:00 UTC</t>
  </si>
  <si>
    <t>2020-06-02 01:00:00 UTC</t>
  </si>
  <si>
    <t>2020-06-02 02:00:00 UTC</t>
  </si>
  <si>
    <t>2020-06-02 03:00:00 UTC</t>
  </si>
  <si>
    <t>2020-06-02 04:00:00 UTC</t>
  </si>
  <si>
    <t>2020-06-02 05:00:00 UTC</t>
  </si>
  <si>
    <t>2020-06-02 06:00:00 UTC</t>
  </si>
  <si>
    <t>2020-06-02 07:00:00 UTC</t>
  </si>
  <si>
    <t>2020-06-02 08:00:00 UTC</t>
  </si>
  <si>
    <t>2020-06-02 09:00:00 UTC</t>
  </si>
  <si>
    <t>2020-06-02 10:00:00 UTC</t>
  </si>
  <si>
    <t>2020-06-02 11:00:00 UTC</t>
  </si>
  <si>
    <t>2020-06-02 12:00:00 UTC</t>
  </si>
  <si>
    <t>2020-06-02 13:00:00 UTC</t>
  </si>
  <si>
    <t>2020-06-02 14:00:00 UTC</t>
  </si>
  <si>
    <t>2020-06-02 15:00:00 UTC</t>
  </si>
  <si>
    <t>2020-06-02 16:00:00 UTC</t>
  </si>
  <si>
    <t>2020-06-02 17:00:00 UTC</t>
  </si>
  <si>
    <t>2020-06-02 18:00:00 UTC</t>
  </si>
  <si>
    <t>2020-06-02 19:00:00 UTC</t>
  </si>
  <si>
    <t>2020-06-02 20:00:00 UTC</t>
  </si>
  <si>
    <t>2020-06-02 21:00:00 UTC</t>
  </si>
  <si>
    <t>2020-06-02 22:00:00 UTC</t>
  </si>
  <si>
    <t>2020-06-02 23:00:00 UTC</t>
  </si>
  <si>
    <t>2020-06-03 00:00:00 UTC</t>
  </si>
  <si>
    <t>2020-06-03 01:00:00 UTC</t>
  </si>
  <si>
    <t>2020-06-03 02:00:00 UTC</t>
  </si>
  <si>
    <t>2020-06-03 03:00:00 UTC</t>
  </si>
  <si>
    <t>2020-06-03 04:00:00 UTC</t>
  </si>
  <si>
    <t>2020-06-03 05:00:00 UTC</t>
  </si>
  <si>
    <t>2020-06-03 06:00:00 UTC</t>
  </si>
  <si>
    <t>2020-06-03 07:00:00 UTC</t>
  </si>
  <si>
    <t>2020-06-03 08:00:00 UTC</t>
  </si>
  <si>
    <t>2020-06-03 09:00:00 UTC</t>
  </si>
  <si>
    <t>2020-06-03 10:00:00 UTC</t>
  </si>
  <si>
    <t>2020-06-03 11:00:00 UTC</t>
  </si>
  <si>
    <t>2020-06-03 12:00:00 UTC</t>
  </si>
  <si>
    <t>2020-06-03 13:00:00 UTC</t>
  </si>
  <si>
    <t>2020-06-03 14:00:00 UTC</t>
  </si>
  <si>
    <t>2020-06-03 15:00:00 UTC</t>
  </si>
  <si>
    <t>2020-06-03 16:00:00 UTC</t>
  </si>
  <si>
    <t>2020-06-03 17:00:00 UTC</t>
  </si>
  <si>
    <t>2020-06-03 18:00:00 UTC</t>
  </si>
  <si>
    <t>2020-06-03 19:00:00 UTC</t>
  </si>
  <si>
    <t>2020-06-03 20:00:00 UTC</t>
  </si>
  <si>
    <t>2020-06-03 21:00:00 UTC</t>
  </si>
  <si>
    <t>2020-06-03 22:00:00 UTC</t>
  </si>
  <si>
    <t>2020-06-03 23:00:00 UTC</t>
  </si>
  <si>
    <t>2020-06-04 00:00:00 UTC</t>
  </si>
  <si>
    <t>2020-06-04 01:00:00 UTC</t>
  </si>
  <si>
    <t>2020-06-04 02:00:00 UTC</t>
  </si>
  <si>
    <t>2020-06-04 03:00:00 UTC</t>
  </si>
  <si>
    <t>2020-06-04 04:00:00 UTC</t>
  </si>
  <si>
    <t>2020-06-04 05:00:00 UTC</t>
  </si>
  <si>
    <t>2020-06-04 06:00:00 UTC</t>
  </si>
  <si>
    <t>2020-06-04 07:00:00 UTC</t>
  </si>
  <si>
    <t>2020-06-04 08:00:00 UTC</t>
  </si>
  <si>
    <t>2020-06-04 09:00:00 UTC</t>
  </si>
  <si>
    <t>2020-06-04 10:00:00 UTC</t>
  </si>
  <si>
    <t>2020-06-04 11:00:00 UTC</t>
  </si>
  <si>
    <t>2020-06-04 12:00:00 UTC</t>
  </si>
  <si>
    <t>2020-06-04 13:00:00 UTC</t>
  </si>
  <si>
    <t>2020-06-04 14:00:00 UTC</t>
  </si>
  <si>
    <t>2020-06-04 15:00:00 UTC</t>
  </si>
  <si>
    <t>2020-06-04 16:00:00 UTC</t>
  </si>
  <si>
    <t>2020-06-04 17:00:00 UTC</t>
  </si>
  <si>
    <t>2020-06-04 18:00:00 UTC</t>
  </si>
  <si>
    <t>2020-06-04 19:00:00 UTC</t>
  </si>
  <si>
    <t>2020-06-04 20:00:00 UTC</t>
  </si>
  <si>
    <t>2020-06-04 21:00:00 UTC</t>
  </si>
  <si>
    <t>2020-06-04 22:00:00 UTC</t>
  </si>
  <si>
    <t>2020-06-04 23:00:00 UTC</t>
  </si>
  <si>
    <t>2020-06-05 00:00:00 UTC</t>
  </si>
  <si>
    <t>2020-06-05 01:00:00 UTC</t>
  </si>
  <si>
    <t>2020-06-05 02:00:00 UTC</t>
  </si>
  <si>
    <t>2020-06-05 03:00:00 UTC</t>
  </si>
  <si>
    <t>2020-06-05 04:00:00 UTC</t>
  </si>
  <si>
    <t>2020-06-05 05:00:00 UTC</t>
  </si>
  <si>
    <t>2020-06-05 06:00:00 UTC</t>
  </si>
  <si>
    <t>2020-06-05 07:00:00 UTC</t>
  </si>
  <si>
    <t>2020-06-05 08:00:00 UTC</t>
  </si>
  <si>
    <t>2020-06-05 09:00:00 UTC</t>
  </si>
  <si>
    <t>2020-06-05 10:00:00 UTC</t>
  </si>
  <si>
    <t>2020-06-05 11:00:00 UTC</t>
  </si>
  <si>
    <t>2020-06-05 12:00:00 UTC</t>
  </si>
  <si>
    <t>2020-06-05 13:00:00 UTC</t>
  </si>
  <si>
    <t>2020-06-05 14:00:00 UTC</t>
  </si>
  <si>
    <t>2020-06-05 15:00:00 UTC</t>
  </si>
  <si>
    <t>2020-06-05 16:00:00 UTC</t>
  </si>
  <si>
    <t>2020-06-05 17:00:00 UTC</t>
  </si>
  <si>
    <t>2020-06-05 18:00:00 UTC</t>
  </si>
  <si>
    <t>2020-06-05 19:00:00 UTC</t>
  </si>
  <si>
    <t>2020-06-05 20:00:00 UTC</t>
  </si>
  <si>
    <t>2020-06-05 21:00:00 UTC</t>
  </si>
  <si>
    <t>2020-06-05 22:00:00 UTC</t>
  </si>
  <si>
    <t>2020-06-05 23:00:00 UTC</t>
  </si>
  <si>
    <t>2020-06-06 00:00:00 UTC</t>
  </si>
  <si>
    <t>2020-06-06 01:00:00 UTC</t>
  </si>
  <si>
    <t>2020-06-06 02:00:00 UTC</t>
  </si>
  <si>
    <t>2020-06-06 03:00:00 UTC</t>
  </si>
  <si>
    <t>2020-06-06 04:00:00 UTC</t>
  </si>
  <si>
    <t>2020-06-06 05:00:00 UTC</t>
  </si>
  <si>
    <t>2020-06-06 06:00:00 UTC</t>
  </si>
  <si>
    <t>2020-06-06 07:00:00 UTC</t>
  </si>
  <si>
    <t>2020-06-06 08:00:00 UTC</t>
  </si>
  <si>
    <t>2020-06-06 09:00:00 UTC</t>
  </si>
  <si>
    <t>2020-06-06 10:00:00 UTC</t>
  </si>
  <si>
    <t>2020-06-06 11:00:00 UTC</t>
  </si>
  <si>
    <t>2020-06-06 12:00:00 UTC</t>
  </si>
  <si>
    <t>2020-06-06 13:00:00 UTC</t>
  </si>
  <si>
    <t>2020-06-06 14:00:00 UTC</t>
  </si>
  <si>
    <t>2020-06-06 15:00:00 UTC</t>
  </si>
  <si>
    <t>2020-06-06 16:00:00 UTC</t>
  </si>
  <si>
    <t>2020-06-06 17:00:00 UTC</t>
  </si>
  <si>
    <t>2020-06-06 18:00:00 UTC</t>
  </si>
  <si>
    <t>2020-06-06 19:00:00 UTC</t>
  </si>
  <si>
    <t>2020-06-06 20:00:00 UTC</t>
  </si>
  <si>
    <t>2020-06-06 21:00:00 UTC</t>
  </si>
  <si>
    <t>2020-06-06 22:00:00 UTC</t>
  </si>
  <si>
    <t>2020-06-06 23:00:00 UTC</t>
  </si>
  <si>
    <t>2020-06-07 00:00:00 UTC</t>
  </si>
  <si>
    <t>2020-06-07 01:00:00 UTC</t>
  </si>
  <si>
    <t>2020-06-07 02:00:00 UTC</t>
  </si>
  <si>
    <t>2020-06-07 03:00:00 UTC</t>
  </si>
  <si>
    <t>2020-06-07 04:00:00 UTC</t>
  </si>
  <si>
    <t>2020-06-07 05:00:00 UTC</t>
  </si>
  <si>
    <t>2020-06-07 06:00:00 UTC</t>
  </si>
  <si>
    <t>2020-06-07 07:00:00 UTC</t>
  </si>
  <si>
    <t>2020-06-07 08:00:00 UTC</t>
  </si>
  <si>
    <t>2020-06-07 09:00:00 UTC</t>
  </si>
  <si>
    <t>2020-06-07 10:00:00 UTC</t>
  </si>
  <si>
    <t>2020-06-07 11:00:00 UTC</t>
  </si>
  <si>
    <t>2020-06-07 12:00:00 UTC</t>
  </si>
  <si>
    <t>2020-06-07 13:00:00 UTC</t>
  </si>
  <si>
    <t>2020-06-07 14:00:00 UTC</t>
  </si>
  <si>
    <t>2020-06-07 15:00:00 UTC</t>
  </si>
  <si>
    <t>2020-06-07 16:00:00 UTC</t>
  </si>
  <si>
    <t>2020-06-07 17:00:00 UTC</t>
  </si>
  <si>
    <t>2020-06-07 18:00:00 UTC</t>
  </si>
  <si>
    <t>2020-06-07 19:00:00 UTC</t>
  </si>
  <si>
    <t>2020-06-07 20:00:00 UTC</t>
  </si>
  <si>
    <t>2020-06-07 21:00:00 UTC</t>
  </si>
  <si>
    <t>2020-06-07 22:00:00 UTC</t>
  </si>
  <si>
    <t>2020-06-07 23:00:00 UTC</t>
  </si>
  <si>
    <t>2020-06-08 00:00:00 UTC</t>
  </si>
  <si>
    <t>2020-06-08 01:00:00 UTC</t>
  </si>
  <si>
    <t>2020-06-08 02:00:00 UTC</t>
  </si>
  <si>
    <t>2020-06-08 03:00:00 UTC</t>
  </si>
  <si>
    <t>2020-06-08 04:00:00 UTC</t>
  </si>
  <si>
    <t>2020-06-08 05:00:00 UTC</t>
  </si>
  <si>
    <t>2020-06-08 06:00:00 UTC</t>
  </si>
  <si>
    <t>2020-06-08 07:00:00 UTC</t>
  </si>
  <si>
    <t>2020-06-08 08:00:00 UTC</t>
  </si>
  <si>
    <t>2020-06-08 09:00:00 UTC</t>
  </si>
  <si>
    <t>2020-06-08 10:00:00 UTC</t>
  </si>
  <si>
    <t>2020-06-08 11:00:00 UTC</t>
  </si>
  <si>
    <t>2020-06-08 12:00:00 UTC</t>
  </si>
  <si>
    <t>2020-06-08 13:00:00 UTC</t>
  </si>
  <si>
    <t>2020-06-08 14:00:00 UTC</t>
  </si>
  <si>
    <t>2020-06-08 15:00:00 UTC</t>
  </si>
  <si>
    <t>2020-06-08 16:00:00 UTC</t>
  </si>
  <si>
    <t>2020-06-08 17:00:00 UTC</t>
  </si>
  <si>
    <t>2020-06-08 18:00:00 UTC</t>
  </si>
  <si>
    <t>2020-06-08 19:00:00 UTC</t>
  </si>
  <si>
    <t>2020-06-08 20:00:00 UTC</t>
  </si>
  <si>
    <t>2020-06-08 21:00:00 UTC</t>
  </si>
  <si>
    <t>2020-06-08 22:00:00 UTC</t>
  </si>
  <si>
    <t>2020-06-08 23:00:00 UTC</t>
  </si>
  <si>
    <t>2020-06-09 00:00:00 UTC</t>
  </si>
  <si>
    <t>2020-06-09 01:00:00 UTC</t>
  </si>
  <si>
    <t>2020-06-09 02:00:00 UTC</t>
  </si>
  <si>
    <t>2020-06-09 03:00:00 UTC</t>
  </si>
  <si>
    <t>2020-06-09 04:00:00 UTC</t>
  </si>
  <si>
    <t>2020-06-09 05:00:00 UTC</t>
  </si>
  <si>
    <t>2020-06-09 06:00:00 UTC</t>
  </si>
  <si>
    <t>2020-06-09 07:00:00 UTC</t>
  </si>
  <si>
    <t>2020-06-09 08:00:00 UTC</t>
  </si>
  <si>
    <t>2020-06-09 09:00:00 UTC</t>
  </si>
  <si>
    <t>2020-06-09 10:00:00 UTC</t>
  </si>
  <si>
    <t>2020-06-09 11:00:00 UTC</t>
  </si>
  <si>
    <t>2020-06-09 12:00:00 UTC</t>
  </si>
  <si>
    <t>2020-06-09 13:00:00 UTC</t>
  </si>
  <si>
    <t>2020-06-09 14:00:00 UTC</t>
  </si>
  <si>
    <t>2020-06-09 15:00:00 UTC</t>
  </si>
  <si>
    <t>2020-06-09 16:00:00 UTC</t>
  </si>
  <si>
    <t>2020-06-09 17:00:00 UTC</t>
  </si>
  <si>
    <t>2020-06-09 18:00:00 UTC</t>
  </si>
  <si>
    <t>2020-06-09 19:00:00 UTC</t>
  </si>
  <si>
    <t>2020-06-09 20:00:00 UTC</t>
  </si>
  <si>
    <t>2020-06-09 21:00:00 UTC</t>
  </si>
  <si>
    <t>2020-06-09 22:00:00 UTC</t>
  </si>
  <si>
    <t>2020-06-09 23:00:00 UTC</t>
  </si>
  <si>
    <t>2020-06-10 00:00:00 UTC</t>
  </si>
  <si>
    <t>2020-06-10 01:00:00 UTC</t>
  </si>
  <si>
    <t>2020-06-10 02:00:00 UTC</t>
  </si>
  <si>
    <t>2020-06-10 03:00:00 UTC</t>
  </si>
  <si>
    <t>2020-06-10 04:00:00 UTC</t>
  </si>
  <si>
    <t>2020-06-10 05:00:00 UTC</t>
  </si>
  <si>
    <t>2020-06-10 06:00:00 UTC</t>
  </si>
  <si>
    <t>2020-06-10 07:00:00 UTC</t>
  </si>
  <si>
    <t>2020-06-10 08:00:00 UTC</t>
  </si>
  <si>
    <t>2020-06-10 09:00:00 UTC</t>
  </si>
  <si>
    <t>2020-06-10 10:00:00 UTC</t>
  </si>
  <si>
    <t>2020-06-10 11:00:00 UTC</t>
  </si>
  <si>
    <t>2020-06-10 12:00:00 UTC</t>
  </si>
  <si>
    <t>2020-06-10 13:00:00 UTC</t>
  </si>
  <si>
    <t>2020-06-10 14:00:00 UTC</t>
  </si>
  <si>
    <t>2020-06-10 15:00:00 UTC</t>
  </si>
  <si>
    <t>2020-06-10 16:00:00 UTC</t>
  </si>
  <si>
    <t>2020-06-10 17:00:00 UTC</t>
  </si>
  <si>
    <t>2020-06-10 18:00:00 UTC</t>
  </si>
  <si>
    <t>2020-06-10 19:00:00 UTC</t>
  </si>
  <si>
    <t>2020-06-10 20:00:00 UTC</t>
  </si>
  <si>
    <t>2020-06-10 21:00:00 UTC</t>
  </si>
  <si>
    <t>2020-06-10 22:00:00 UTC</t>
  </si>
  <si>
    <t>2020-06-10 23:00:00 UTC</t>
  </si>
  <si>
    <t>2020-06-11 00:00:00 UTC</t>
  </si>
  <si>
    <t>2020-06-11 01:00:00 UTC</t>
  </si>
  <si>
    <t>2020-06-11 02:00:00 UTC</t>
  </si>
  <si>
    <t>2020-06-11 03:00:00 UTC</t>
  </si>
  <si>
    <t>2020-06-11 04:00:00 UTC</t>
  </si>
  <si>
    <t>2020-06-11 05:00:00 UTC</t>
  </si>
  <si>
    <t>2020-06-11 06:00:00 UTC</t>
  </si>
  <si>
    <t>2020-06-11 07:00:00 UTC</t>
  </si>
  <si>
    <t>2020-06-11 08:00:00 UTC</t>
  </si>
  <si>
    <t>2020-06-11 09:00:00 UTC</t>
  </si>
  <si>
    <t>2020-06-11 10:00:00 UTC</t>
  </si>
  <si>
    <t>2020-06-11 11:00:00 UTC</t>
  </si>
  <si>
    <t>2020-06-11 12:00:00 UTC</t>
  </si>
  <si>
    <t>2020-06-11 13:00:00 UTC</t>
  </si>
  <si>
    <t>2020-06-11 14:00:00 UTC</t>
  </si>
  <si>
    <t>2020-06-11 15:00:00 UTC</t>
  </si>
  <si>
    <t>2020-06-11 16:00:00 UTC</t>
  </si>
  <si>
    <t>2020-06-11 17:00:00 UTC</t>
  </si>
  <si>
    <t>2020-06-11 18:00:00 UTC</t>
  </si>
  <si>
    <t>2020-06-11 19:00:00 UTC</t>
  </si>
  <si>
    <t>2020-06-11 20:00:00 UTC</t>
  </si>
  <si>
    <t>2020-06-11 21:00:00 UTC</t>
  </si>
  <si>
    <t>2020-06-11 22:00:00 UTC</t>
  </si>
  <si>
    <t>2020-06-11 23:00:00 UTC</t>
  </si>
  <si>
    <t>2020-06-12 00:00:00 UTC</t>
  </si>
  <si>
    <t>2020-06-12 01:00:00 UTC</t>
  </si>
  <si>
    <t>2020-06-12 02:00:00 UTC</t>
  </si>
  <si>
    <t>2020-06-12 03:00:00 UTC</t>
  </si>
  <si>
    <t>2020-06-12 04:00:00 UTC</t>
  </si>
  <si>
    <t>2020-06-12 05:00:00 UTC</t>
  </si>
  <si>
    <t>2020-06-12 06:00:00 UTC</t>
  </si>
  <si>
    <t>2020-06-12 07:00:00 UTC</t>
  </si>
  <si>
    <t>2020-06-12 08:00:00 UTC</t>
  </si>
  <si>
    <t>2020-06-12 09:00:00 UTC</t>
  </si>
  <si>
    <t>2020-06-12 10:00:00 UTC</t>
  </si>
  <si>
    <t>2020-06-12 11:00:00 UTC</t>
  </si>
  <si>
    <t>2020-06-12 12:00:00 UTC</t>
  </si>
  <si>
    <t>2020-06-12 13:00:00 UTC</t>
  </si>
  <si>
    <t>2020-06-12 14:00:00 UTC</t>
  </si>
  <si>
    <t>2020-06-12 15:00:00 UTC</t>
  </si>
  <si>
    <t>2020-06-12 16:00:00 UTC</t>
  </si>
  <si>
    <t>2020-06-12 17:00:00 UTC</t>
  </si>
  <si>
    <t>2020-06-12 18:00:00 UTC</t>
  </si>
  <si>
    <t>2020-06-12 19:00:00 UTC</t>
  </si>
  <si>
    <t>2020-06-12 20:00:00 UTC</t>
  </si>
  <si>
    <t>2020-06-12 21:00:00 UTC</t>
  </si>
  <si>
    <t>2020-06-12 22:00:00 UTC</t>
  </si>
  <si>
    <t>2020-06-12 23:00:00 UTC</t>
  </si>
  <si>
    <t>2020-06-13 00:00:00 UTC</t>
  </si>
  <si>
    <t>2020-06-13 01:00:00 UTC</t>
  </si>
  <si>
    <t>2020-06-13 02:00:00 UTC</t>
  </si>
  <si>
    <t>2020-06-13 03:00:00 UTC</t>
  </si>
  <si>
    <t>2020-06-13 04:00:00 UTC</t>
  </si>
  <si>
    <t>2020-06-13 05:00:00 UTC</t>
  </si>
  <si>
    <t>2020-06-13 06:00:00 UTC</t>
  </si>
  <si>
    <t>2020-06-13 07:00:00 UTC</t>
  </si>
  <si>
    <t>2020-06-13 08:00:00 UTC</t>
  </si>
  <si>
    <t>2020-06-13 09:00:00 UTC</t>
  </si>
  <si>
    <t>2020-06-13 10:00:00 UTC</t>
  </si>
  <si>
    <t>2020-06-13 11:00:00 UTC</t>
  </si>
  <si>
    <t>2020-06-13 12:00:00 UTC</t>
  </si>
  <si>
    <t>2020-06-13 13:00:00 UTC</t>
  </si>
  <si>
    <t>2020-06-13 14:00:00 UTC</t>
  </si>
  <si>
    <t>2020-06-13 15:00:00 UTC</t>
  </si>
  <si>
    <t>2020-06-13 16:00:00 UTC</t>
  </si>
  <si>
    <t>2020-06-13 17:00:00 UTC</t>
  </si>
  <si>
    <t>2020-06-13 18:00:00 UTC</t>
  </si>
  <si>
    <t>2020-06-13 19:00:00 UTC</t>
  </si>
  <si>
    <t>2020-06-13 20:00:00 UTC</t>
  </si>
  <si>
    <t>2020-06-13 21:00:00 UTC</t>
  </si>
  <si>
    <t>2020-06-13 22:00:00 UTC</t>
  </si>
  <si>
    <t>2020-06-13 23:00:00 UTC</t>
  </si>
  <si>
    <t>2020-06-14 00:00:00 UTC</t>
  </si>
  <si>
    <t>2020-06-14 01:00:00 UTC</t>
  </si>
  <si>
    <t>2020-06-14 02:00:00 UTC</t>
  </si>
  <si>
    <t>2020-06-14 03:00:00 UTC</t>
  </si>
  <si>
    <t>2020-06-14 04:00:00 UTC</t>
  </si>
  <si>
    <t>2020-06-14 05:00:00 UTC</t>
  </si>
  <si>
    <t>2020-06-14 06:00:00 UTC</t>
  </si>
  <si>
    <t>2020-06-14 07:00:00 UTC</t>
  </si>
  <si>
    <t>2020-06-14 08:00:00 UTC</t>
  </si>
  <si>
    <t>2020-06-14 09:00:00 UTC</t>
  </si>
  <si>
    <t>2020-06-14 10:00:00 UTC</t>
  </si>
  <si>
    <t>2020-06-14 11:00:00 UTC</t>
  </si>
  <si>
    <t>2020-06-14 12:00:00 UTC</t>
  </si>
  <si>
    <t>2020-06-14 13:00:00 UTC</t>
  </si>
  <si>
    <t>2020-06-14 14:00:00 UTC</t>
  </si>
  <si>
    <t>2020-06-14 15:00:00 UTC</t>
  </si>
  <si>
    <t>2020-06-14 16:00:00 UTC</t>
  </si>
  <si>
    <t>2020-06-14 17:00:00 UTC</t>
  </si>
  <si>
    <t>2020-06-14 18:00:00 UTC</t>
  </si>
  <si>
    <t>2020-06-14 19:00:00 UTC</t>
  </si>
  <si>
    <t>2020-06-14 20:00:00 UTC</t>
  </si>
  <si>
    <t>2020-06-14 21:00:00 UTC</t>
  </si>
  <si>
    <t>2020-06-14 22:00:00 UTC</t>
  </si>
  <si>
    <t>2020-06-14 23:00:00 UTC</t>
  </si>
  <si>
    <t>2020-06-15 00:00:00 UTC</t>
  </si>
  <si>
    <t>2020-06-15 01:00:00 UTC</t>
  </si>
  <si>
    <t>2020-06-15 02:00:00 UTC</t>
  </si>
  <si>
    <t>2020-06-15 03:00:00 UTC</t>
  </si>
  <si>
    <t>2020-06-15 04:00:00 UTC</t>
  </si>
  <si>
    <t>2020-06-15 05:00:00 UTC</t>
  </si>
  <si>
    <t>2020-06-15 06:00:00 UTC</t>
  </si>
  <si>
    <t>2020-06-15 07:00:00 UTC</t>
  </si>
  <si>
    <t>2020-06-15 08:00:00 UTC</t>
  </si>
  <si>
    <t>2020-06-15 09:00:00 UTC</t>
  </si>
  <si>
    <t>2020-06-15 10:00:00 UTC</t>
  </si>
  <si>
    <t>2020-06-15 11:00:00 UTC</t>
  </si>
  <si>
    <t>2020-06-15 12:00:00 UTC</t>
  </si>
  <si>
    <t>2020-06-15 13:00:00 UTC</t>
  </si>
  <si>
    <t>2020-06-15 14:00:00 UTC</t>
  </si>
  <si>
    <t>2020-06-15 15:00:00 UTC</t>
  </si>
  <si>
    <t>2020-06-15 16:00:00 UTC</t>
  </si>
  <si>
    <t>2020-06-15 17:00:00 UTC</t>
  </si>
  <si>
    <t>2020-06-15 18:00:00 UTC</t>
  </si>
  <si>
    <t>2020-06-15 19:00:00 UTC</t>
  </si>
  <si>
    <t>2020-06-15 20:00:00 UTC</t>
  </si>
  <si>
    <t>2020-06-15 21:00:00 UTC</t>
  </si>
  <si>
    <t>2020-06-15 22:00:00 UTC</t>
  </si>
  <si>
    <t>2020-06-15 23:00:00 UTC</t>
  </si>
  <si>
    <t>2020-06-16 00:00:00 UTC</t>
  </si>
  <si>
    <t>2020-06-16 01:00:00 UTC</t>
  </si>
  <si>
    <t>2020-06-16 02:00:00 UTC</t>
  </si>
  <si>
    <t>2020-06-16 03:00:00 UTC</t>
  </si>
  <si>
    <t>2020-06-16 04:00:00 UTC</t>
  </si>
  <si>
    <t>2020-06-16 05:00:00 UTC</t>
  </si>
  <si>
    <t>2020-06-16 06:00:00 UTC</t>
  </si>
  <si>
    <t>2020-06-16 07:00:00 UTC</t>
  </si>
  <si>
    <t>2020-06-16 08:00:00 UTC</t>
  </si>
  <si>
    <t>2020-06-16 09:00:00 UTC</t>
  </si>
  <si>
    <t>2020-06-16 10:00:00 UTC</t>
  </si>
  <si>
    <t>2020-06-16 11:00:00 UTC</t>
  </si>
  <si>
    <t>2020-06-16 12:00:00 UTC</t>
  </si>
  <si>
    <t>2020-06-16 13:00:00 UTC</t>
  </si>
  <si>
    <t>2020-06-16 14:00:00 UTC</t>
  </si>
  <si>
    <t>2020-06-16 15:00:00 UTC</t>
  </si>
  <si>
    <t>2020-06-16 16:00:00 UTC</t>
  </si>
  <si>
    <t>2020-06-16 17:00:00 UTC</t>
  </si>
  <si>
    <t>2020-06-16 18:00:00 UTC</t>
  </si>
  <si>
    <t>2020-06-16 19:00:00 UTC</t>
  </si>
  <si>
    <t>2020-06-16 20:00:00 UTC</t>
  </si>
  <si>
    <t>2020-06-16 21:00:00 UTC</t>
  </si>
  <si>
    <t>2020-06-16 22:00:00 UTC</t>
  </si>
  <si>
    <t>2020-06-16 23:00:00 UTC</t>
  </si>
  <si>
    <t>2020-06-17 00:00:00 UTC</t>
  </si>
  <si>
    <t>2020-06-17 01:00:00 UTC</t>
  </si>
  <si>
    <t>2020-06-17 02:00:00 UTC</t>
  </si>
  <si>
    <t>2020-06-17 03:00:00 UTC</t>
  </si>
  <si>
    <t>2020-06-17 04:00:00 UTC</t>
  </si>
  <si>
    <t>2020-06-17 05:00:00 UTC</t>
  </si>
  <si>
    <t>2020-06-17 06:00:00 UTC</t>
  </si>
  <si>
    <t>2020-06-17 07:00:00 UTC</t>
  </si>
  <si>
    <t>2020-06-17 08:00:00 UTC</t>
  </si>
  <si>
    <t>2020-06-17 09:00:00 UTC</t>
  </si>
  <si>
    <t>2020-06-17 10:00:00 UTC</t>
  </si>
  <si>
    <t>2020-06-17 11:00:00 UTC</t>
  </si>
  <si>
    <t>2020-06-17 12:00:00 UTC</t>
  </si>
  <si>
    <t>2020-06-17 13:00:00 UTC</t>
  </si>
  <si>
    <t>2020-06-17 14:00:00 UTC</t>
  </si>
  <si>
    <t>2020-06-17 15:00:00 UTC</t>
  </si>
  <si>
    <t>2020-06-17 16:00:00 UTC</t>
  </si>
  <si>
    <t>2020-06-17 17:00:00 UTC</t>
  </si>
  <si>
    <t>2020-06-17 18:00:00 UTC</t>
  </si>
  <si>
    <t>2020-06-17 19:00:00 UTC</t>
  </si>
  <si>
    <t>2020-06-17 20:00:00 UTC</t>
  </si>
  <si>
    <t>2020-06-17 21:00:00 UTC</t>
  </si>
  <si>
    <t>2020-06-17 22:00:00 UTC</t>
  </si>
  <si>
    <t>2020-06-17 23:00:00 UTC</t>
  </si>
  <si>
    <t>2020-06-18 00:00:00 UTC</t>
  </si>
  <si>
    <t>2020-06-18 01:00:00 UTC</t>
  </si>
  <si>
    <t>2020-06-18 02:00:00 UTC</t>
  </si>
  <si>
    <t>2020-06-18 03:00:00 UTC</t>
  </si>
  <si>
    <t>2020-06-18 04:00:00 UTC</t>
  </si>
  <si>
    <t>2020-06-18 05:00:00 UTC</t>
  </si>
  <si>
    <t>2020-06-18 06:00:00 UTC</t>
  </si>
  <si>
    <t>2020-06-18 07:00:00 UTC</t>
  </si>
  <si>
    <t>2020-06-18 08:00:00 UTC</t>
  </si>
  <si>
    <t>2020-06-18 09:00:00 UTC</t>
  </si>
  <si>
    <t>2020-06-18 10:00:00 UTC</t>
  </si>
  <si>
    <t>2020-06-18 11:00:00 UTC</t>
  </si>
  <si>
    <t>2020-06-18 12:00:00 UTC</t>
  </si>
  <si>
    <t>2020-06-18 13:00:00 UTC</t>
  </si>
  <si>
    <t>2020-06-18 14:00:00 UTC</t>
  </si>
  <si>
    <t>2020-06-18 15:00:00 UTC</t>
  </si>
  <si>
    <t>2020-06-18 16:00:00 UTC</t>
  </si>
  <si>
    <t>2020-06-18 17:00:00 UTC</t>
  </si>
  <si>
    <t>2020-06-18 18:00:00 UTC</t>
  </si>
  <si>
    <t>2020-06-18 19:00:00 UTC</t>
  </si>
  <si>
    <t>2020-06-18 20:00:00 UTC</t>
  </si>
  <si>
    <t>2020-06-18 21:00:00 UTC</t>
  </si>
  <si>
    <t>2020-06-18 22:00:00 UTC</t>
  </si>
  <si>
    <t>2020-06-18 23:00:00 UTC</t>
  </si>
  <si>
    <t>2020-06-19 00:00:00 UTC</t>
  </si>
  <si>
    <t>2020-06-19 01:00:00 UTC</t>
  </si>
  <si>
    <t>2020-06-19 02:00:00 UTC</t>
  </si>
  <si>
    <t>2020-06-19 03:00:00 UTC</t>
  </si>
  <si>
    <t>2020-06-19 04:00:00 UTC</t>
  </si>
  <si>
    <t>2020-06-19 05:00:00 UTC</t>
  </si>
  <si>
    <t>2020-06-19 06:00:00 UTC</t>
  </si>
  <si>
    <t>2020-06-19 07:00:00 UTC</t>
  </si>
  <si>
    <t>2020-06-19 08:00:00 UTC</t>
  </si>
  <si>
    <t>2020-06-19 09:00:00 UTC</t>
  </si>
  <si>
    <t>2020-06-19 10:00:00 UTC</t>
  </si>
  <si>
    <t>2020-06-19 11:00:00 UTC</t>
  </si>
  <si>
    <t>2020-06-19 12:00:00 UTC</t>
  </si>
  <si>
    <t>2020-06-19 13:00:00 UTC</t>
  </si>
  <si>
    <t>2020-06-19 14:00:00 UTC</t>
  </si>
  <si>
    <t>2020-06-19 15:00:00 UTC</t>
  </si>
  <si>
    <t>2020-06-19 16:00:00 UTC</t>
  </si>
  <si>
    <t>2020-06-19 17:00:00 UTC</t>
  </si>
  <si>
    <t>2020-06-19 18:00:00 UTC</t>
  </si>
  <si>
    <t>2020-06-19 19:00:00 UTC</t>
  </si>
  <si>
    <t>2020-06-19 20:00:00 UTC</t>
  </si>
  <si>
    <t>2020-06-19 21:00:00 UTC</t>
  </si>
  <si>
    <t>2020-06-19 22:00:00 UTC</t>
  </si>
  <si>
    <t>2020-06-19 23:00:00 UTC</t>
  </si>
  <si>
    <t>2020-06-20 00:00:00 UTC</t>
  </si>
  <si>
    <t>2020-06-20 01:00:00 UTC</t>
  </si>
  <si>
    <t>2020-06-20 02:00:00 UTC</t>
  </si>
  <si>
    <t>2020-06-20 03:00:00 UTC</t>
  </si>
  <si>
    <t>2020-06-20 04:00:00 UTC</t>
  </si>
  <si>
    <t>2020-06-20 05:00:00 UTC</t>
  </si>
  <si>
    <t>2020-06-20 06:00:00 UTC</t>
  </si>
  <si>
    <t>2020-06-20 07:00:00 UTC</t>
  </si>
  <si>
    <t>2020-06-20 08:00:00 UTC</t>
  </si>
  <si>
    <t>2020-06-20 09:00:00 UTC</t>
  </si>
  <si>
    <t>2020-06-20 10:00:00 UTC</t>
  </si>
  <si>
    <t>2020-06-20 11:00:00 UTC</t>
  </si>
  <si>
    <t>2020-06-20 12:00:00 UTC</t>
  </si>
  <si>
    <t>2020-06-20 13:00:00 UTC</t>
  </si>
  <si>
    <t>2020-06-20 14:00:00 UTC</t>
  </si>
  <si>
    <t>2020-06-20 15:00:00 UTC</t>
  </si>
  <si>
    <t>2020-06-20 16:00:00 UTC</t>
  </si>
  <si>
    <t>2020-06-20 17:00:00 UTC</t>
  </si>
  <si>
    <t>2020-06-20 18:00:00 UTC</t>
  </si>
  <si>
    <t>2020-06-20 19:00:00 UTC</t>
  </si>
  <si>
    <t>2020-06-20 20:00:00 UTC</t>
  </si>
  <si>
    <t>2020-06-20 21:00:00 UTC</t>
  </si>
  <si>
    <t>2020-06-20 22:00:00 UTC</t>
  </si>
  <si>
    <t>2020-06-20 23:00:00 UTC</t>
  </si>
  <si>
    <t>2020-06-21 00:00:00 UTC</t>
  </si>
  <si>
    <t>2020-06-21 01:00:00 UTC</t>
  </si>
  <si>
    <t>2020-06-21 02:00:00 UTC</t>
  </si>
  <si>
    <t>2020-06-21 03:00:00 UTC</t>
  </si>
  <si>
    <t>2020-06-21 04:00:00 UTC</t>
  </si>
  <si>
    <t>2020-06-21 05:00:00 UTC</t>
  </si>
  <si>
    <t>2020-06-21 06:00:00 UTC</t>
  </si>
  <si>
    <t>2020-06-21 07:00:00 UTC</t>
  </si>
  <si>
    <t>2020-06-21 08:00:00 UTC</t>
  </si>
  <si>
    <t>2020-06-21 09:00:00 UTC</t>
  </si>
  <si>
    <t>2020-06-21 10:00:00 UTC</t>
  </si>
  <si>
    <t>2020-06-21 11:00:00 UTC</t>
  </si>
  <si>
    <t>2020-06-21 12:00:00 UTC</t>
  </si>
  <si>
    <t>2020-06-21 13:00:00 UTC</t>
  </si>
  <si>
    <t>2020-06-21 14:00:00 UTC</t>
  </si>
  <si>
    <t>2020-06-21 15:00:00 UTC</t>
  </si>
  <si>
    <t>2020-06-21 16:00:00 UTC</t>
  </si>
  <si>
    <t>2020-06-21 17:00:00 UTC</t>
  </si>
  <si>
    <t>2020-06-21 18:00:00 UTC</t>
  </si>
  <si>
    <t>2020-06-21 19:00:00 UTC</t>
  </si>
  <si>
    <t>2020-06-21 20:00:00 UTC</t>
  </si>
  <si>
    <t>2020-06-21 21:00:00 UTC</t>
  </si>
  <si>
    <t>2020-06-21 22:00:00 UTC</t>
  </si>
  <si>
    <t>2020-06-21 23:00:00 UTC</t>
  </si>
  <si>
    <t>2020-06-22 00:00:00 UTC</t>
  </si>
  <si>
    <t>2020-06-22 01:00:00 UTC</t>
  </si>
  <si>
    <t>2020-06-22 02:00:00 UTC</t>
  </si>
  <si>
    <t>2020-06-22 03:00:00 UTC</t>
  </si>
  <si>
    <t>2020-06-22 04:00:00 UTC</t>
  </si>
  <si>
    <t>2020-06-22 05:00:00 UTC</t>
  </si>
  <si>
    <t>2020-06-22 06:00:00 UTC</t>
  </si>
  <si>
    <t>2020-06-22 07:00:00 UTC</t>
  </si>
  <si>
    <t>2020-06-22 08:00:00 UTC</t>
  </si>
  <si>
    <t>2020-06-22 09:00:00 UTC</t>
  </si>
  <si>
    <t>2020-06-22 10:00:00 UTC</t>
  </si>
  <si>
    <t>2020-06-22 11:00:00 UTC</t>
  </si>
  <si>
    <t>2020-06-22 12:00:00 UTC</t>
  </si>
  <si>
    <t>2020-06-22 13:00:00 UTC</t>
  </si>
  <si>
    <t>2020-06-22 14:00:00 UTC</t>
  </si>
  <si>
    <t>2020-06-22 15:00:00 UTC</t>
  </si>
  <si>
    <t>2020-06-22 16:00:00 UTC</t>
  </si>
  <si>
    <t>2020-06-22 17:00:00 UTC</t>
  </si>
  <si>
    <t>2020-06-22 18:00:00 UTC</t>
  </si>
  <si>
    <t>2020-06-22 19:00:00 UTC</t>
  </si>
  <si>
    <t>2020-06-22 20:00:00 UTC</t>
  </si>
  <si>
    <t>2020-06-22 21:00:00 UTC</t>
  </si>
  <si>
    <t>2020-06-22 22:00:00 UTC</t>
  </si>
  <si>
    <t>2020-06-22 23:00:00 UTC</t>
  </si>
  <si>
    <t>2020-06-23 00:00:00 UTC</t>
  </si>
  <si>
    <t>2020-06-23 01:00:00 UTC</t>
  </si>
  <si>
    <t>2020-06-23 02:00:00 UTC</t>
  </si>
  <si>
    <t>2020-06-23 03:00:00 UTC</t>
  </si>
  <si>
    <t>2020-06-23 04:00:00 UTC</t>
  </si>
  <si>
    <t>2020-06-23 05:00:00 UTC</t>
  </si>
  <si>
    <t>2020-06-23 06:00:00 UTC</t>
  </si>
  <si>
    <t>2020-06-23 07:00:00 UTC</t>
  </si>
  <si>
    <t>2020-06-23 08:00:00 UTC</t>
  </si>
  <si>
    <t>2020-06-23 09:00:00 UTC</t>
  </si>
  <si>
    <t>2020-06-23 10:00:00 UTC</t>
  </si>
  <si>
    <t>2020-06-23 11:00:00 UTC</t>
  </si>
  <si>
    <t>2020-06-23 12:00:00 UTC</t>
  </si>
  <si>
    <t>2020-06-23 13:00:00 UTC</t>
  </si>
  <si>
    <t>2020-06-23 14:00:00 UTC</t>
  </si>
  <si>
    <t>2020-06-23 15:00:00 UTC</t>
  </si>
  <si>
    <t>2020-06-23 16:00:00 UTC</t>
  </si>
  <si>
    <t>2020-06-23 17:00:00 UTC</t>
  </si>
  <si>
    <t>2020-06-23 18:00:00 UTC</t>
  </si>
  <si>
    <t>2020-06-23 19:00:00 UTC</t>
  </si>
  <si>
    <t>2020-06-23 20:00:00 UTC</t>
  </si>
  <si>
    <t>2020-06-23 21:00:00 UTC</t>
  </si>
  <si>
    <t>2020-06-23 22:00:00 UTC</t>
  </si>
  <si>
    <t>2020-06-23 23:00:00 UTC</t>
  </si>
  <si>
    <t>2020-06-24 00:00:00 UTC</t>
  </si>
  <si>
    <t>2020-06-24 01:00:00 UTC</t>
  </si>
  <si>
    <t>2020-06-24 02:00:00 UTC</t>
  </si>
  <si>
    <t>2020-06-24 03:00:00 UTC</t>
  </si>
  <si>
    <t>2020-06-24 04:00:00 UTC</t>
  </si>
  <si>
    <t>2020-06-24 05:00:00 UTC</t>
  </si>
  <si>
    <t>2020-06-24 06:00:00 UTC</t>
  </si>
  <si>
    <t>2020-06-24 07:00:00 UTC</t>
  </si>
  <si>
    <t>2020-06-24 08:00:00 UTC</t>
  </si>
  <si>
    <t>2020-06-24 09:00:00 UTC</t>
  </si>
  <si>
    <t>2020-06-24 10:00:00 UTC</t>
  </si>
  <si>
    <t>2020-06-24 11:00:00 UTC</t>
  </si>
  <si>
    <t>2020-06-24 12:00:00 UTC</t>
  </si>
  <si>
    <t>2020-06-24 13:00:00 UTC</t>
  </si>
  <si>
    <t>2020-06-24 14:00:00 UTC</t>
  </si>
  <si>
    <t>2020-06-24 15:00:00 UTC</t>
  </si>
  <si>
    <t>2020-06-24 16:00:00 UTC</t>
  </si>
  <si>
    <t>2020-06-24 17:00:00 UTC</t>
  </si>
  <si>
    <t>2020-06-24 18:00:00 UTC</t>
  </si>
  <si>
    <t>2020-06-24 19:00:00 UTC</t>
  </si>
  <si>
    <t>2020-06-24 20:00:00 UTC</t>
  </si>
  <si>
    <t>2020-06-24 21:00:00 UTC</t>
  </si>
  <si>
    <t>2020-06-24 22:00:00 UTC</t>
  </si>
  <si>
    <t>2020-06-24 23:00:00 UTC</t>
  </si>
  <si>
    <t>2020-06-25 00:00:00 UTC</t>
  </si>
  <si>
    <t>2020-06-25 01:00:00 UTC</t>
  </si>
  <si>
    <t>2020-06-25 02:00:00 UTC</t>
  </si>
  <si>
    <t>2020-06-25 03:00:00 UTC</t>
  </si>
  <si>
    <t>2020-06-25 04:00:00 UTC</t>
  </si>
  <si>
    <t>2020-06-25 05:00:00 UTC</t>
  </si>
  <si>
    <t>2020-06-25 06:00:00 UTC</t>
  </si>
  <si>
    <t>2020-06-25 07:00:00 UTC</t>
  </si>
  <si>
    <t>2020-06-25 08:00:00 UTC</t>
  </si>
  <si>
    <t>2020-06-25 09:00:00 UTC</t>
  </si>
  <si>
    <t>2020-06-25 10:00:00 UTC</t>
  </si>
  <si>
    <t>2020-06-25 11:00:00 UTC</t>
  </si>
  <si>
    <t>2020-06-25 12:00:00 UTC</t>
  </si>
  <si>
    <t>2020-06-25 13:00:00 UTC</t>
  </si>
  <si>
    <t>2020-06-25 14:00:00 UTC</t>
  </si>
  <si>
    <t>2020-06-25 15:00:00 UTC</t>
  </si>
  <si>
    <t>2020-06-25 16:00:00 UTC</t>
  </si>
  <si>
    <t>2020-06-25 17:00:00 UTC</t>
  </si>
  <si>
    <t>2020-06-25 18:00:00 UTC</t>
  </si>
  <si>
    <t>2020-06-25 19:00:00 UTC</t>
  </si>
  <si>
    <t>2020-06-25 20:00:00 UTC</t>
  </si>
  <si>
    <t>2020-06-25 21:00:00 UTC</t>
  </si>
  <si>
    <t>2020-06-25 22:00:00 UTC</t>
  </si>
  <si>
    <t>2020-06-25 23:00:00 UTC</t>
  </si>
  <si>
    <t>2020-06-26 00:00:00 UTC</t>
  </si>
  <si>
    <t>2020-06-26 01:00:00 UTC</t>
  </si>
  <si>
    <t>2020-06-26 02:00:00 UTC</t>
  </si>
  <si>
    <t>2020-06-26 03:00:00 UTC</t>
  </si>
  <si>
    <t>2020-06-26 04:00:00 UTC</t>
  </si>
  <si>
    <t>2020-06-26 05:00:00 UTC</t>
  </si>
  <si>
    <t>2020-06-26 06:00:00 UTC</t>
  </si>
  <si>
    <t>2020-06-26 07:00:00 UTC</t>
  </si>
  <si>
    <t>2020-06-26 08:00:00 UTC</t>
  </si>
  <si>
    <t>2020-06-26 09:00:00 UTC</t>
  </si>
  <si>
    <t>2020-06-26 10:00:00 UTC</t>
  </si>
  <si>
    <t>2020-06-26 11:00:00 UTC</t>
  </si>
  <si>
    <t>2020-06-26 12:00:00 UTC</t>
  </si>
  <si>
    <t>2020-06-26 13:00:00 UTC</t>
  </si>
  <si>
    <t>2020-06-26 14:00:00 UTC</t>
  </si>
  <si>
    <t>2020-06-26 15:00:00 UTC</t>
  </si>
  <si>
    <t>2020-06-26 16:00:00 UTC</t>
  </si>
  <si>
    <t>2020-06-26 17:00:00 UTC</t>
  </si>
  <si>
    <t>2020-06-26 18:00:00 UTC</t>
  </si>
  <si>
    <t>2020-06-26 19:00:00 UTC</t>
  </si>
  <si>
    <t>2020-06-26 20:00:00 UTC</t>
  </si>
  <si>
    <t>2020-06-26 21:00:00 UTC</t>
  </si>
  <si>
    <t>2020-06-26 22:00:00 UTC</t>
  </si>
  <si>
    <t>2020-06-26 23:00:00 UTC</t>
  </si>
  <si>
    <t>2020-06-27 00:00:00 UTC</t>
  </si>
  <si>
    <t>2020-06-27 01:00:00 UTC</t>
  </si>
  <si>
    <t>2020-06-27 02:00:00 UTC</t>
  </si>
  <si>
    <t>2020-06-27 03:00:00 UTC</t>
  </si>
  <si>
    <t>2020-06-27 04:00:00 UTC</t>
  </si>
  <si>
    <t>2020-06-27 05:00:00 UTC</t>
  </si>
  <si>
    <t>2020-06-27 06:00:00 UTC</t>
  </si>
  <si>
    <t>2020-06-27 07:00:00 UTC</t>
  </si>
  <si>
    <t>2020-06-27 08:00:00 UTC</t>
  </si>
  <si>
    <t>2020-06-27 09:00:00 UTC</t>
  </si>
  <si>
    <t>2020-06-27 10:00:00 UTC</t>
  </si>
  <si>
    <t>2020-06-27 11:00:00 UTC</t>
  </si>
  <si>
    <t>2020-06-27 12:00:00 UTC</t>
  </si>
  <si>
    <t>2020-06-27 13:00:00 UTC</t>
  </si>
  <si>
    <t>2020-06-27 14:00:00 UTC</t>
  </si>
  <si>
    <t>2020-06-27 15:00:00 UTC</t>
  </si>
  <si>
    <t>2020-06-27 16:00:00 UTC</t>
  </si>
  <si>
    <t>2020-06-27 17:00:00 UTC</t>
  </si>
  <si>
    <t>2020-06-27 18:00:00 UTC</t>
  </si>
  <si>
    <t>2020-06-27 19:00:00 UTC</t>
  </si>
  <si>
    <t>2020-06-27 20:00:00 UTC</t>
  </si>
  <si>
    <t>2020-06-27 21:00:00 UTC</t>
  </si>
  <si>
    <t>2020-06-27 22:00:00 UTC</t>
  </si>
  <si>
    <t>2020-06-27 23:00:00 UTC</t>
  </si>
  <si>
    <t>2020-06-28 00:00:00 UTC</t>
  </si>
  <si>
    <t>2020-06-28 01:00:00 UTC</t>
  </si>
  <si>
    <t>2020-06-28 02:00:00 UTC</t>
  </si>
  <si>
    <t>2020-06-28 03:00:00 UTC</t>
  </si>
  <si>
    <t>2020-06-28 04:00:00 UTC</t>
  </si>
  <si>
    <t>2020-06-28 05:00:00 UTC</t>
  </si>
  <si>
    <t>2020-06-28 06:00:00 UTC</t>
  </si>
  <si>
    <t>2020-06-28 07:00:00 UTC</t>
  </si>
  <si>
    <t>2020-06-28 08:00:00 UTC</t>
  </si>
  <si>
    <t>2020-06-28 09:00:00 UTC</t>
  </si>
  <si>
    <t>2020-06-28 10:00:00 UTC</t>
  </si>
  <si>
    <t>2020-06-28 11:00:00 UTC</t>
  </si>
  <si>
    <t>2020-06-28 12:00:00 UTC</t>
  </si>
  <si>
    <t>2020-06-28 13:00:00 UTC</t>
  </si>
  <si>
    <t>2020-06-28 14:00:00 UTC</t>
  </si>
  <si>
    <t>2020-06-28 15:00:00 UTC</t>
  </si>
  <si>
    <t>2020-06-28 16:00:00 UTC</t>
  </si>
  <si>
    <t>2020-06-28 17:00:00 UTC</t>
  </si>
  <si>
    <t>2020-06-28 18:00:00 UTC</t>
  </si>
  <si>
    <t>2020-06-28 19:00:00 UTC</t>
  </si>
  <si>
    <t>2020-06-28 20:00:00 UTC</t>
  </si>
  <si>
    <t>2020-06-28 21:00:00 UTC</t>
  </si>
  <si>
    <t>2020-06-28 22:00:00 UTC</t>
  </si>
  <si>
    <t>2020-06-28 23:00:00 UTC</t>
  </si>
  <si>
    <t>2020-06-29 00:00:00 UTC</t>
  </si>
  <si>
    <t>2020-06-29 01:00:00 UTC</t>
  </si>
  <si>
    <t>2020-06-29 02:00:00 UTC</t>
  </si>
  <si>
    <t>2020-06-29 03:00:00 UTC</t>
  </si>
  <si>
    <t>2020-06-29 04:00:00 UTC</t>
  </si>
  <si>
    <t>2020-06-29 05:00:00 UTC</t>
  </si>
  <si>
    <t>2020-06-29 06:00:00 UTC</t>
  </si>
  <si>
    <t>2020-06-29 07:00:00 UTC</t>
  </si>
  <si>
    <t>2020-06-29 08:00:00 UTC</t>
  </si>
  <si>
    <t>2020-06-29 09:00:00 UTC</t>
  </si>
  <si>
    <t>2020-06-29 10:00:00 UTC</t>
  </si>
  <si>
    <t>2020-06-29 11:00:00 UTC</t>
  </si>
  <si>
    <t>2020-06-29 12:00:00 UTC</t>
  </si>
  <si>
    <t>2020-06-29 13:00:00 UTC</t>
  </si>
  <si>
    <t>2020-06-29 14:00:00 UTC</t>
  </si>
  <si>
    <t>2020-06-29 15:00:00 UTC</t>
  </si>
  <si>
    <t>2020-06-29 16:00:00 UTC</t>
  </si>
  <si>
    <t>2020-06-29 17:00:00 UTC</t>
  </si>
  <si>
    <t>2020-06-29 18:00:00 UTC</t>
  </si>
  <si>
    <t>2020-06-29 19:00:00 UTC</t>
  </si>
  <si>
    <t>2020-06-29 20:00:00 UTC</t>
  </si>
  <si>
    <t>2020-06-29 21:00:00 UTC</t>
  </si>
  <si>
    <t>2020-06-29 22:00:00 UTC</t>
  </si>
  <si>
    <t>2020-06-29 23:00:00 UTC</t>
  </si>
  <si>
    <t>2020-06-30 00:00:00 UTC</t>
  </si>
  <si>
    <t>2020-06-30 01:00:00 UTC</t>
  </si>
  <si>
    <t>2020-06-30 02:00:00 UTC</t>
  </si>
  <si>
    <t>2020-06-30 03:00:00 UTC</t>
  </si>
  <si>
    <t>2020-06-30 04:00:00 UTC</t>
  </si>
  <si>
    <t>2020-06-30 05:00:00 UTC</t>
  </si>
  <si>
    <t>2020-06-30 06:00:00 UTC</t>
  </si>
  <si>
    <t>2020-06-30 07:00:00 UTC</t>
  </si>
  <si>
    <t>2020-06-30 08:00:00 UTC</t>
  </si>
  <si>
    <t>2020-06-30 09:00:00 UTC</t>
  </si>
  <si>
    <t>2020-06-30 10:00:00 UTC</t>
  </si>
  <si>
    <t>2020-06-30 11:00:00 UTC</t>
  </si>
  <si>
    <t>2020-06-30 12:00:00 UTC</t>
  </si>
  <si>
    <t>2020-06-30 13:00:00 UTC</t>
  </si>
  <si>
    <t>2020-06-30 14:00:00 UTC</t>
  </si>
  <si>
    <t>2020-06-30 15:00:00 UTC</t>
  </si>
  <si>
    <t>2020-06-30 16:00:00 UTC</t>
  </si>
  <si>
    <t>2020-06-30 17:00:00 UTC</t>
  </si>
  <si>
    <t>2020-06-30 18:00:00 UTC</t>
  </si>
  <si>
    <t>2020-06-30 19:00:00 UTC</t>
  </si>
  <si>
    <t>2020-06-30 20:00:00 UTC</t>
  </si>
  <si>
    <t>2020-06-30 21:00:00 UTC</t>
  </si>
  <si>
    <t>2020-06-30 22:00:00 UTC</t>
  </si>
  <si>
    <t>2020-06-30 23:00:00 UTC</t>
  </si>
  <si>
    <t>2020-07-01 00:00:00 UTC</t>
  </si>
  <si>
    <t>2020-07-01 01:00:00 UTC</t>
  </si>
  <si>
    <t>2020-07-01 02:00:00 UTC</t>
  </si>
  <si>
    <t>2020-07-01 03:00:00 UTC</t>
  </si>
  <si>
    <t>2020-07-01 04:00:00 UTC</t>
  </si>
  <si>
    <t>2020-07-01 05:00:00 UTC</t>
  </si>
  <si>
    <t>2020-07-01 06:00:00 UTC</t>
  </si>
  <si>
    <t>2020-07-01 07:00:00 UTC</t>
  </si>
  <si>
    <t>2020-07-01 08:00:00 UTC</t>
  </si>
  <si>
    <t>2020-07-01 09:00:00 UTC</t>
  </si>
  <si>
    <t>2020-07-01 10:00:00 UTC</t>
  </si>
  <si>
    <t>2020-07-01 11:00:00 UTC</t>
  </si>
  <si>
    <t>2020-07-01 12:00:00 UTC</t>
  </si>
  <si>
    <t>2020-07-01 13:00:00 UTC</t>
  </si>
  <si>
    <t>2020-07-01 14:00:00 UTC</t>
  </si>
  <si>
    <t>2020-07-01 15:00:00 UTC</t>
  </si>
  <si>
    <t>2020-07-01 16:00:00 UTC</t>
  </si>
  <si>
    <t>2020-07-01 17:00:00 UTC</t>
  </si>
  <si>
    <t>2020-07-01 18:00:00 UTC</t>
  </si>
  <si>
    <t>2020-07-01 19:00:00 UTC</t>
  </si>
  <si>
    <t>2020-07-01 20:00:00 UTC</t>
  </si>
  <si>
    <t>2020-07-01 21:00:00 UTC</t>
  </si>
  <si>
    <t>2020-07-01 22:00:00 UTC</t>
  </si>
  <si>
    <t>2020-07-01 23:00:00 UTC</t>
  </si>
  <si>
    <t>2020-07-02 00:00:00 UTC</t>
  </si>
  <si>
    <t>2020-07-02 01:00:00 UTC</t>
  </si>
  <si>
    <t>2020-07-02 02:00:00 UTC</t>
  </si>
  <si>
    <t>2020-07-02 03:00:00 UTC</t>
  </si>
  <si>
    <t>2020-07-02 04:00:00 UTC</t>
  </si>
  <si>
    <t>2020-07-02 05:00:00 UTC</t>
  </si>
  <si>
    <t>2020-07-02 06:00:00 UTC</t>
  </si>
  <si>
    <t>2020-07-02 07:00:00 UTC</t>
  </si>
  <si>
    <t>2020-07-02 08:00:00 UTC</t>
  </si>
  <si>
    <t>2020-07-02 09:00:00 UTC</t>
  </si>
  <si>
    <t>2020-07-02 10:00:00 UTC</t>
  </si>
  <si>
    <t>2020-07-02 11:00:00 UTC</t>
  </si>
  <si>
    <t>2020-07-02 12:00:00 UTC</t>
  </si>
  <si>
    <t>2020-07-02 13:00:00 UTC</t>
  </si>
  <si>
    <t>2020-07-02 14:00:00 UTC</t>
  </si>
  <si>
    <t>2020-07-02 15:00:00 UTC</t>
  </si>
  <si>
    <t>2020-07-02 16:00:00 UTC</t>
  </si>
  <si>
    <t>2020-07-02 17:00:00 UTC</t>
  </si>
  <si>
    <t>2020-07-02 18:00:00 UTC</t>
  </si>
  <si>
    <t>2020-07-02 19:00:00 UTC</t>
  </si>
  <si>
    <t>2020-07-02 20:00:00 UTC</t>
  </si>
  <si>
    <t>2020-07-02 21:00:00 UTC</t>
  </si>
  <si>
    <t>2020-07-02 22:00:00 UTC</t>
  </si>
  <si>
    <t>2020-07-02 23:00:00 UTC</t>
  </si>
  <si>
    <t>2020-07-03 00:00:00 UTC</t>
  </si>
  <si>
    <t>2020-07-03 01:00:00 UTC</t>
  </si>
  <si>
    <t>2020-07-03 02:00:00 UTC</t>
  </si>
  <si>
    <t>2020-07-03 03:00:00 UTC</t>
  </si>
  <si>
    <t>2020-07-03 04:00:00 UTC</t>
  </si>
  <si>
    <t>2020-07-03 05:00:00 UTC</t>
  </si>
  <si>
    <t>2020-07-03 06:00:00 UTC</t>
  </si>
  <si>
    <t>2020-07-03 07:00:00 UTC</t>
  </si>
  <si>
    <t>2020-07-03 08:00:00 UTC</t>
  </si>
  <si>
    <t>2020-07-03 09:00:00 UTC</t>
  </si>
  <si>
    <t>2020-07-03 10:00:00 UTC</t>
  </si>
  <si>
    <t>2020-07-03 11:00:00 UTC</t>
  </si>
  <si>
    <t>2020-07-03 12:00:00 UTC</t>
  </si>
  <si>
    <t>2020-07-03 13:00:00 UTC</t>
  </si>
  <si>
    <t>2020-07-03 14:00:00 UTC</t>
  </si>
  <si>
    <t>2020-07-03 15:00:00 UTC</t>
  </si>
  <si>
    <t>2020-07-03 16:00:00 UTC</t>
  </si>
  <si>
    <t>2020-07-03 17:00:00 UTC</t>
  </si>
  <si>
    <t>2020-07-03 18:00:00 UTC</t>
  </si>
  <si>
    <t>2020-07-03 19:00:00 UTC</t>
  </si>
  <si>
    <t>2020-07-03 20:00:00 UTC</t>
  </si>
  <si>
    <t>2020-07-03 21:00:00 UTC</t>
  </si>
  <si>
    <t>2020-07-03 22:00:00 UTC</t>
  </si>
  <si>
    <t>2020-07-03 23:00:00 UTC</t>
  </si>
  <si>
    <t>2020-07-04 00:00:00 UTC</t>
  </si>
  <si>
    <t>2020-07-04 01:00:00 UTC</t>
  </si>
  <si>
    <t>2020-07-04 02:00:00 UTC</t>
  </si>
  <si>
    <t>2020-07-04 03:00:00 UTC</t>
  </si>
  <si>
    <t>2020-07-04 04:00:00 UTC</t>
  </si>
  <si>
    <t>2020-07-04 05:00:00 UTC</t>
  </si>
  <si>
    <t>2020-07-04 06:00:00 UTC</t>
  </si>
  <si>
    <t>2020-07-04 07:00:00 UTC</t>
  </si>
  <si>
    <t>2020-07-04 08:00:00 UTC</t>
  </si>
  <si>
    <t>2020-07-04 09:00:00 UTC</t>
  </si>
  <si>
    <t>2020-07-04 10:00:00 UTC</t>
  </si>
  <si>
    <t>2020-07-04 11:00:00 UTC</t>
  </si>
  <si>
    <t>2020-07-04 12:00:00 UTC</t>
  </si>
  <si>
    <t>2020-07-04 13:00:00 UTC</t>
  </si>
  <si>
    <t>2020-07-04 14:00:00 UTC</t>
  </si>
  <si>
    <t>2020-07-04 15:00:00 UTC</t>
  </si>
  <si>
    <t>2020-07-04 16:00:00 UTC</t>
  </si>
  <si>
    <t>2020-07-04 17:00:00 UTC</t>
  </si>
  <si>
    <t>2020-07-04 18:00:00 UTC</t>
  </si>
  <si>
    <t>2020-07-04 19:00:00 UTC</t>
  </si>
  <si>
    <t>2020-07-04 20:00:00 UTC</t>
  </si>
  <si>
    <t>2020-07-04 21:00:00 UTC</t>
  </si>
  <si>
    <t>2020-07-04 22:00:00 UTC</t>
  </si>
  <si>
    <t>2020-07-04 23:00:00 UTC</t>
  </si>
  <si>
    <t>2020-07-05 00:00:00 UTC</t>
  </si>
  <si>
    <t>2020-07-05 01:00:00 UTC</t>
  </si>
  <si>
    <t>2020-07-05 02:00:00 UTC</t>
  </si>
  <si>
    <t>2020-07-05 03:00:00 UTC</t>
  </si>
  <si>
    <t>2020-07-05 04:00:00 UTC</t>
  </si>
  <si>
    <t>2020-07-05 05:00:00 UTC</t>
  </si>
  <si>
    <t>2020-07-05 06:00:00 UTC</t>
  </si>
  <si>
    <t>2020-07-05 07:00:00 UTC</t>
  </si>
  <si>
    <t>2020-07-05 08:00:00 UTC</t>
  </si>
  <si>
    <t>2020-07-05 09:00:00 UTC</t>
  </si>
  <si>
    <t>2020-07-05 10:00:00 UTC</t>
  </si>
  <si>
    <t>2020-07-05 11:00:00 UTC</t>
  </si>
  <si>
    <t>2020-07-05 12:00:00 UTC</t>
  </si>
  <si>
    <t>2020-07-05 13:00:00 UTC</t>
  </si>
  <si>
    <t>2020-07-05 14:00:00 UTC</t>
  </si>
  <si>
    <t>2020-07-05 15:00:00 UTC</t>
  </si>
  <si>
    <t>2020-07-05 16:00:00 UTC</t>
  </si>
  <si>
    <t>2020-07-05 17:00:00 UTC</t>
  </si>
  <si>
    <t>2020-07-05 18:00:00 UTC</t>
  </si>
  <si>
    <t>2020-07-05 19:00:00 UTC</t>
  </si>
  <si>
    <t>2020-07-05 20:00:00 UTC</t>
  </si>
  <si>
    <t>2020-07-05 21:00:00 UTC</t>
  </si>
  <si>
    <t>2020-07-05 22:00:00 UTC</t>
  </si>
  <si>
    <t>2020-07-05 23:00:00 UTC</t>
  </si>
  <si>
    <t>2020-07-06 00:00:00 UTC</t>
  </si>
  <si>
    <t>2020-07-06 01:00:00 UTC</t>
  </si>
  <si>
    <t>2020-07-06 02:00:00 UTC</t>
  </si>
  <si>
    <t>2020-07-06 03:00:00 UTC</t>
  </si>
  <si>
    <t>2020-07-06 04:00:00 UTC</t>
  </si>
  <si>
    <t>2020-07-06 05:00:00 UTC</t>
  </si>
  <si>
    <t>2020-07-06 06:00:00 UTC</t>
  </si>
  <si>
    <t>2020-07-06 07:00:00 UTC</t>
  </si>
  <si>
    <t>2020-07-06 08:00:00 UTC</t>
  </si>
  <si>
    <t>2020-07-06 09:00:00 UTC</t>
  </si>
  <si>
    <t>2020-07-06 10:00:00 UTC</t>
  </si>
  <si>
    <t>2020-07-06 11:00:00 UTC</t>
  </si>
  <si>
    <t>2020-07-06 12:00:00 UTC</t>
  </si>
  <si>
    <t>2020-07-06 13:00:00 UTC</t>
  </si>
  <si>
    <t>2020-07-06 14:00:00 UTC</t>
  </si>
  <si>
    <t>2020-07-06 15:00:00 UTC</t>
  </si>
  <si>
    <t>2020-07-06 16:00:00 UTC</t>
  </si>
  <si>
    <t>2020-07-06 17:00:00 UTC</t>
  </si>
  <si>
    <t>2020-07-06 18:00:00 UTC</t>
  </si>
  <si>
    <t>2020-07-06 19:00:00 UTC</t>
  </si>
  <si>
    <t>2020-07-06 20:00:00 UTC</t>
  </si>
  <si>
    <t>2020-07-06 21:00:00 UTC</t>
  </si>
  <si>
    <t>2020-07-06 22:00:00 UTC</t>
  </si>
  <si>
    <t>2020-07-06 23:00:00 UTC</t>
  </si>
  <si>
    <t>2020-07-07 00:00:00 UTC</t>
  </si>
  <si>
    <t>2020-07-07 01:00:00 UTC</t>
  </si>
  <si>
    <t>2020-07-07 02:00:00 UTC</t>
  </si>
  <si>
    <t>2020-07-07 03:00:00 UTC</t>
  </si>
  <si>
    <t>2020-07-07 04:00:00 UTC</t>
  </si>
  <si>
    <t>2020-07-07 05:00:00 UTC</t>
  </si>
  <si>
    <t>2020-07-07 06:00:00 UTC</t>
  </si>
  <si>
    <t>2020-07-07 07:00:00 UTC</t>
  </si>
  <si>
    <t>2020-07-07 08:00:00 UTC</t>
  </si>
  <si>
    <t>2020-07-07 09:00:00 UTC</t>
  </si>
  <si>
    <t>2020-07-07 10:00:00 UTC</t>
  </si>
  <si>
    <t>2020-07-07 11:00:00 UTC</t>
  </si>
  <si>
    <t>2020-07-07 12:00:00 UTC</t>
  </si>
  <si>
    <t>2020-07-07 13:00:00 UTC</t>
  </si>
  <si>
    <t>2020-07-07 14:00:00 UTC</t>
  </si>
  <si>
    <t>2020-07-07 15:00:00 UTC</t>
  </si>
  <si>
    <t>2020-07-07 16:00:00 UTC</t>
  </si>
  <si>
    <t>2020-07-07 17:00:00 UTC</t>
  </si>
  <si>
    <t>2020-07-07 18:00:00 UTC</t>
  </si>
  <si>
    <t>2020-07-07 19:00:00 UTC</t>
  </si>
  <si>
    <t>2020-07-07 20:00:00 UTC</t>
  </si>
  <si>
    <t>2020-07-07 21:00:00 UTC</t>
  </si>
  <si>
    <t>2020-07-07 22:00:00 UTC</t>
  </si>
  <si>
    <t>2020-07-07 23:00:00 UTC</t>
  </si>
  <si>
    <t>2020-07-08 00:00:00 UTC</t>
  </si>
  <si>
    <t>2020-07-08 01:00:00 UTC</t>
  </si>
  <si>
    <t>2020-07-08 02:00:00 UTC</t>
  </si>
  <si>
    <t>2020-07-08 03:00:00 UTC</t>
  </si>
  <si>
    <t>2020-07-08 04:00:00 UTC</t>
  </si>
  <si>
    <t>2020-07-08 05:00:00 UTC</t>
  </si>
  <si>
    <t>2020-07-08 06:00:00 UTC</t>
  </si>
  <si>
    <t>2020-07-08 07:00:00 UTC</t>
  </si>
  <si>
    <t>2020-07-08 08:00:00 UTC</t>
  </si>
  <si>
    <t>2020-07-08 09:00:00 UTC</t>
  </si>
  <si>
    <t>2020-07-08 10:00:00 UTC</t>
  </si>
  <si>
    <t>2020-07-08 11:00:00 UTC</t>
  </si>
  <si>
    <t>2020-07-08 12:00:00 UTC</t>
  </si>
  <si>
    <t>2020-07-08 13:00:00 UTC</t>
  </si>
  <si>
    <t>2020-07-08 14:00:00 UTC</t>
  </si>
  <si>
    <t>2020-07-08 15:00:00 UTC</t>
  </si>
  <si>
    <t>2020-07-08 16:00:00 UTC</t>
  </si>
  <si>
    <t>2020-07-08 17:00:00 UTC</t>
  </si>
  <si>
    <t>2020-07-08 18:00:00 UTC</t>
  </si>
  <si>
    <t>2020-07-08 19:00:00 UTC</t>
  </si>
  <si>
    <t>2020-07-08 20:00:00 UTC</t>
  </si>
  <si>
    <t>2020-07-08 21:00:00 UTC</t>
  </si>
  <si>
    <t>2020-07-08 22:00:00 UTC</t>
  </si>
  <si>
    <t>2020-07-08 23:00:00 UTC</t>
  </si>
  <si>
    <t>2020-07-09 00:00:00 UTC</t>
  </si>
  <si>
    <t>2020-07-09 01:00:00 UTC</t>
  </si>
  <si>
    <t>2020-07-09 02:00:00 UTC</t>
  </si>
  <si>
    <t>2020-07-09 03:00:00 UTC</t>
  </si>
  <si>
    <t>2020-07-09 04:00:00 UTC</t>
  </si>
  <si>
    <t>2020-07-09 05:00:00 UTC</t>
  </si>
  <si>
    <t>2020-07-09 06:00:00 UTC</t>
  </si>
  <si>
    <t>2020-07-09 07:00:00 UTC</t>
  </si>
  <si>
    <t>2020-07-09 08:00:00 UTC</t>
  </si>
  <si>
    <t>2020-07-09 09:00:00 UTC</t>
  </si>
  <si>
    <t>2020-07-09 10:00:00 UTC</t>
  </si>
  <si>
    <t>2020-07-09 11:00:00 UTC</t>
  </si>
  <si>
    <t>2020-07-09 12:00:00 UTC</t>
  </si>
  <si>
    <t>2020-07-09 13:00:00 UTC</t>
  </si>
  <si>
    <t>2020-07-09 14:00:00 UTC</t>
  </si>
  <si>
    <t>2020-07-09 15:00:00 UTC</t>
  </si>
  <si>
    <t>2020-07-09 16:00:00 UTC</t>
  </si>
  <si>
    <t>2020-07-09 17:00:00 UTC</t>
  </si>
  <si>
    <t>2020-07-09 18:00:00 UTC</t>
  </si>
  <si>
    <t>2020-07-09 19:00:00 UTC</t>
  </si>
  <si>
    <t>2020-07-09 20:00:00 UTC</t>
  </si>
  <si>
    <t>2020-07-09 21:00:00 UTC</t>
  </si>
  <si>
    <t>2020-07-09 22:00:00 UTC</t>
  </si>
  <si>
    <t>2020-07-09 23:00:00 UTC</t>
  </si>
  <si>
    <t>2020-07-10 00:00:00 UTC</t>
  </si>
  <si>
    <t>2020-07-10 01:00:00 UTC</t>
  </si>
  <si>
    <t>2020-07-10 02:00:00 UTC</t>
  </si>
  <si>
    <t>2020-07-10 03:00:00 UTC</t>
  </si>
  <si>
    <t>2020-07-10 04:00:00 UTC</t>
  </si>
  <si>
    <t>2020-07-10 05:00:00 UTC</t>
  </si>
  <si>
    <t>2020-07-10 06:00:00 UTC</t>
  </si>
  <si>
    <t>2020-07-10 07:00:00 UTC</t>
  </si>
  <si>
    <t>2020-07-10 08:00:00 UTC</t>
  </si>
  <si>
    <t>2020-07-10 09:00:00 UTC</t>
  </si>
  <si>
    <t>2020-07-10 10:00:00 UTC</t>
  </si>
  <si>
    <t>2020-07-10 11:00:00 UTC</t>
  </si>
  <si>
    <t>2020-07-10 12:00:00 UTC</t>
  </si>
  <si>
    <t>2020-07-10 13:00:00 UTC</t>
  </si>
  <si>
    <t>2020-07-10 14:00:00 UTC</t>
  </si>
  <si>
    <t>2020-07-10 15:00:00 UTC</t>
  </si>
  <si>
    <t>2020-07-10 16:00:00 UTC</t>
  </si>
  <si>
    <t>2020-07-10 17:00:00 UTC</t>
  </si>
  <si>
    <t>2020-07-10 18:00:00 UTC</t>
  </si>
  <si>
    <t>2020-07-10 19:00:00 UTC</t>
  </si>
  <si>
    <t>2020-07-10 20:00:00 UTC</t>
  </si>
  <si>
    <t>2020-07-10 21:00:00 UTC</t>
  </si>
  <si>
    <t>2020-07-10 22:00:00 UTC</t>
  </si>
  <si>
    <t>2020-07-10 23:00:00 UTC</t>
  </si>
  <si>
    <t>2020-07-11 00:00:00 UTC</t>
  </si>
  <si>
    <t>2020-07-11 01:00:00 UTC</t>
  </si>
  <si>
    <t>2020-07-11 02:00:00 UTC</t>
  </si>
  <si>
    <t>2020-07-11 03:00:00 UTC</t>
  </si>
  <si>
    <t>2020-07-11 04:00:00 UTC</t>
  </si>
  <si>
    <t>2020-07-11 05:00:00 UTC</t>
  </si>
  <si>
    <t>2020-07-11 06:00:00 UTC</t>
  </si>
  <si>
    <t>2020-07-11 07:00:00 UTC</t>
  </si>
  <si>
    <t>2020-07-11 08:00:00 UTC</t>
  </si>
  <si>
    <t>2020-07-11 09:00:00 UTC</t>
  </si>
  <si>
    <t>2020-07-11 10:00:00 UTC</t>
  </si>
  <si>
    <t>2020-07-11 11:00:00 UTC</t>
  </si>
  <si>
    <t>2020-07-11 12:00:00 UTC</t>
  </si>
  <si>
    <t>2020-07-11 13:00:00 UTC</t>
  </si>
  <si>
    <t>2020-07-11 14:00:00 UTC</t>
  </si>
  <si>
    <t>2020-07-11 15:00:00 UTC</t>
  </si>
  <si>
    <t>2020-07-11 16:00:00 UTC</t>
  </si>
  <si>
    <t>2020-07-11 17:00:00 UTC</t>
  </si>
  <si>
    <t>2020-07-11 18:00:00 UTC</t>
  </si>
  <si>
    <t>2020-07-11 19:00:00 UTC</t>
  </si>
  <si>
    <t>2020-07-11 20:00:00 UTC</t>
  </si>
  <si>
    <t>2020-07-11 21:00:00 UTC</t>
  </si>
  <si>
    <t>2020-07-11 22:00:00 UTC</t>
  </si>
  <si>
    <t>2020-07-11 23:00:00 UTC</t>
  </si>
  <si>
    <t>2020-07-12 00:00:00 UTC</t>
  </si>
  <si>
    <t>2020-07-12 01:00:00 UTC</t>
  </si>
  <si>
    <t>2020-07-12 02:00:00 UTC</t>
  </si>
  <si>
    <t>2020-07-12 03:00:00 UTC</t>
  </si>
  <si>
    <t>2020-07-12 04:00:00 UTC</t>
  </si>
  <si>
    <t>2020-07-12 05:00:00 UTC</t>
  </si>
  <si>
    <t>2020-07-12 06:00:00 UTC</t>
  </si>
  <si>
    <t>2020-07-12 07:00:00 UTC</t>
  </si>
  <si>
    <t>2020-07-12 08:00:00 UTC</t>
  </si>
  <si>
    <t>2020-07-12 09:00:00 UTC</t>
  </si>
  <si>
    <t>2020-07-12 10:00:00 UTC</t>
  </si>
  <si>
    <t>2020-07-12 11:00:00 UTC</t>
  </si>
  <si>
    <t>2020-07-12 12:00:00 UTC</t>
  </si>
  <si>
    <t>2020-07-12 13:00:00 UTC</t>
  </si>
  <si>
    <t>2020-07-12 14:00:00 UTC</t>
  </si>
  <si>
    <t>2020-07-12 15:00:00 UTC</t>
  </si>
  <si>
    <t>2020-07-12 16:00:00 UTC</t>
  </si>
  <si>
    <t>2020-07-12 17:00:00 UTC</t>
  </si>
  <si>
    <t>2020-07-12 18:00:00 UTC</t>
  </si>
  <si>
    <t>2020-07-12 19:00:00 UTC</t>
  </si>
  <si>
    <t>2020-07-12 20:00:00 UTC</t>
  </si>
  <si>
    <t>2020-07-12 21:00:00 UTC</t>
  </si>
  <si>
    <t>2020-07-12 22:00:00 UTC</t>
  </si>
  <si>
    <t>2020-07-12 23:00:00 UTC</t>
  </si>
  <si>
    <t>2020-07-13 00:00:00 UTC</t>
  </si>
  <si>
    <t>2020-07-13 01:00:00 UTC</t>
  </si>
  <si>
    <t>2020-07-13 02:00:00 UTC</t>
  </si>
  <si>
    <t>2020-07-13 03:00:00 UTC</t>
  </si>
  <si>
    <t>2020-07-13 04:00:00 UTC</t>
  </si>
  <si>
    <t>2020-07-13 05:00:00 UTC</t>
  </si>
  <si>
    <t>2020-07-13 06:00:00 UTC</t>
  </si>
  <si>
    <t>2020-07-13 07:00:00 UTC</t>
  </si>
  <si>
    <t>2020-07-13 08:00:00 UTC</t>
  </si>
  <si>
    <t>2020-07-13 09:00:00 UTC</t>
  </si>
  <si>
    <t>2020-07-13 10:00:00 UTC</t>
  </si>
  <si>
    <t>2020-07-13 11:00:00 UTC</t>
  </si>
  <si>
    <t>2020-07-13 12:00:00 UTC</t>
  </si>
  <si>
    <t>2020-07-13 13:00:00 UTC</t>
  </si>
  <si>
    <t>2020-07-13 14:00:00 UTC</t>
  </si>
  <si>
    <t>2020-07-13 15:00:00 UTC</t>
  </si>
  <si>
    <t>2020-07-13 16:00:00 UTC</t>
  </si>
  <si>
    <t>2020-07-13 17:00:00 UTC</t>
  </si>
  <si>
    <t>2020-07-13 18:00:00 UTC</t>
  </si>
  <si>
    <t>2020-07-13 19:00:00 UTC</t>
  </si>
  <si>
    <t>2020-07-13 20:00:00 UTC</t>
  </si>
  <si>
    <t>2020-07-13 21:00:00 UTC</t>
  </si>
  <si>
    <t>2020-07-13 22:00:00 UTC</t>
  </si>
  <si>
    <t>2020-07-13 23:00:00 UTC</t>
  </si>
  <si>
    <t>2020-07-14 00:00:00 UTC</t>
  </si>
  <si>
    <t>2020-07-14 01:00:00 UTC</t>
  </si>
  <si>
    <t>2020-07-14 02:00:00 UTC</t>
  </si>
  <si>
    <t>2020-07-14 03:00:00 UTC</t>
  </si>
  <si>
    <t>2020-07-14 04:00:00 UTC</t>
  </si>
  <si>
    <t>2020-07-14 05:00:00 UTC</t>
  </si>
  <si>
    <t>2020-07-14 06:00:00 UTC</t>
  </si>
  <si>
    <t>2020-07-14 07:00:00 UTC</t>
  </si>
  <si>
    <t>2020-07-14 08:00:00 UTC</t>
  </si>
  <si>
    <t>2020-07-14 09:00:00 UTC</t>
  </si>
  <si>
    <t>2020-07-14 10:00:00 UTC</t>
  </si>
  <si>
    <t>2020-07-14 11:00:00 UTC</t>
  </si>
  <si>
    <t>2020-07-14 12:00:00 UTC</t>
  </si>
  <si>
    <t>2020-07-14 13:00:00 UTC</t>
  </si>
  <si>
    <t>2020-07-14 14:00:00 UTC</t>
  </si>
  <si>
    <t>2020-07-14 15:00:00 UTC</t>
  </si>
  <si>
    <t>2020-07-14 16:00:00 UTC</t>
  </si>
  <si>
    <t>2020-07-14 17:00:00 UTC</t>
  </si>
  <si>
    <t>2020-07-14 18:00:00 UTC</t>
  </si>
  <si>
    <t>2020-07-14 19:00:00 UTC</t>
  </si>
  <si>
    <t>2020-07-14 20:00:00 UTC</t>
  </si>
  <si>
    <t>2020-07-14 21:00:00 UTC</t>
  </si>
  <si>
    <t>2020-07-14 22:00:00 UTC</t>
  </si>
  <si>
    <t>2020-07-14 23:00:00 UTC</t>
  </si>
  <si>
    <t>2020-07-15 00:00:00 UTC</t>
  </si>
  <si>
    <t>2020-07-15 01:00:00 UTC</t>
  </si>
  <si>
    <t>2020-07-15 02:00:00 UTC</t>
  </si>
  <si>
    <t>2020-07-15 03:00:00 UTC</t>
  </si>
  <si>
    <t>2020-07-15 04:00:00 UTC</t>
  </si>
  <si>
    <t>2020-07-15 05:00:00 UTC</t>
  </si>
  <si>
    <t>2020-07-15 06:00:00 UTC</t>
  </si>
  <si>
    <t>2020-07-15 07:00:00 UTC</t>
  </si>
  <si>
    <t>2020-07-15 08:00:00 UTC</t>
  </si>
  <si>
    <t>2020-07-15 09:00:00 UTC</t>
  </si>
  <si>
    <t>2020-07-15 10:00:00 UTC</t>
  </si>
  <si>
    <t>2020-07-15 11:00:00 UTC</t>
  </si>
  <si>
    <t>2020-07-15 12:00:00 UTC</t>
  </si>
  <si>
    <t>2020-07-15 13:00:00 UTC</t>
  </si>
  <si>
    <t>2020-07-15 14:00:00 UTC</t>
  </si>
  <si>
    <t>2020-07-15 15:00:00 UTC</t>
  </si>
  <si>
    <t>2020-07-15 16:00:00 UTC</t>
  </si>
  <si>
    <t>2020-07-15 17:00:00 UTC</t>
  </si>
  <si>
    <t>2020-07-15 18:00:00 UTC</t>
  </si>
  <si>
    <t>2020-07-15 19:00:00 UTC</t>
  </si>
  <si>
    <t>2020-07-15 20:00:00 UTC</t>
  </si>
  <si>
    <t>2020-07-15 21:00:00 UTC</t>
  </si>
  <si>
    <t>2020-07-15 22:00:00 UTC</t>
  </si>
  <si>
    <t>2020-07-15 23:00:00 UTC</t>
  </si>
  <si>
    <t>2020-07-16 00:00:00 UTC</t>
  </si>
  <si>
    <t>2020-07-16 01:00:00 UTC</t>
  </si>
  <si>
    <t>2020-07-16 02:00:00 UTC</t>
  </si>
  <si>
    <t>2020-07-16 03:00:00 UTC</t>
  </si>
  <si>
    <t>2020-07-16 04:00:00 UTC</t>
  </si>
  <si>
    <t>2020-07-16 05:00:00 UTC</t>
  </si>
  <si>
    <t>2020-07-16 06:00:00 UTC</t>
  </si>
  <si>
    <t>2020-07-16 07:00:00 UTC</t>
  </si>
  <si>
    <t>2020-07-16 08:00:00 UTC</t>
  </si>
  <si>
    <t>2020-07-16 09:00:00 UTC</t>
  </si>
  <si>
    <t>2020-07-16 10:00:00 UTC</t>
  </si>
  <si>
    <t>2020-07-16 11:00:00 UTC</t>
  </si>
  <si>
    <t>2020-07-16 12:00:00 UTC</t>
  </si>
  <si>
    <t>2020-07-16 13:00:00 UTC</t>
  </si>
  <si>
    <t>2020-07-16 14:00:00 UTC</t>
  </si>
  <si>
    <t>2020-07-16 15:00:00 UTC</t>
  </si>
  <si>
    <t>2020-07-16 16:00:00 UTC</t>
  </si>
  <si>
    <t>2020-07-16 17:00:00 UTC</t>
  </si>
  <si>
    <t>2020-07-16 18:00:00 UTC</t>
  </si>
  <si>
    <t>2020-07-16 19:00:00 UTC</t>
  </si>
  <si>
    <t>2020-07-16 20:00:00 UTC</t>
  </si>
  <si>
    <t>2020-07-16 21:00:00 UTC</t>
  </si>
  <si>
    <t>2020-07-16 22:00:00 UTC</t>
  </si>
  <si>
    <t>2020-07-16 23:00:00 UTC</t>
  </si>
  <si>
    <t>2020-07-17 00:00:00 UTC</t>
  </si>
  <si>
    <t>2020-07-17 01:00:00 UTC</t>
  </si>
  <si>
    <t>2020-07-17 02:00:00 UTC</t>
  </si>
  <si>
    <t>2020-07-17 03:00:00 UTC</t>
  </si>
  <si>
    <t>2020-07-17 04:00:00 UTC</t>
  </si>
  <si>
    <t>2020-07-17 05:00:00 UTC</t>
  </si>
  <si>
    <t>2020-07-17 06:00:00 UTC</t>
  </si>
  <si>
    <t>2020-07-17 07:00:00 UTC</t>
  </si>
  <si>
    <t>2020-07-17 08:00:00 UTC</t>
  </si>
  <si>
    <t>2020-07-17 09:00:00 UTC</t>
  </si>
  <si>
    <t>2020-07-17 10:00:00 UTC</t>
  </si>
  <si>
    <t>2020-07-17 11:00:00 UTC</t>
  </si>
  <si>
    <t>2020-07-17 12:00:00 UTC</t>
  </si>
  <si>
    <t>2020-07-17 13:00:00 UTC</t>
  </si>
  <si>
    <t>2020-07-17 14:00:00 UTC</t>
  </si>
  <si>
    <t>2020-07-17 15:00:00 UTC</t>
  </si>
  <si>
    <t>2020-07-17 16:00:00 UTC</t>
  </si>
  <si>
    <t>2020-07-17 17:00:00 UTC</t>
  </si>
  <si>
    <t>2020-07-17 18:00:00 UTC</t>
  </si>
  <si>
    <t>2020-07-17 19:00:00 UTC</t>
  </si>
  <si>
    <t>2020-07-17 20:00:00 UTC</t>
  </si>
  <si>
    <t>2020-07-17 21:00:00 UTC</t>
  </si>
  <si>
    <t>2020-07-17 22:00:00 UTC</t>
  </si>
  <si>
    <t>2020-07-17 23:00:00 UTC</t>
  </si>
  <si>
    <t>2020-07-18 00:00:00 UTC</t>
  </si>
  <si>
    <t>2020-07-18 01:00:00 UTC</t>
  </si>
  <si>
    <t>2020-07-18 02:00:00 UTC</t>
  </si>
  <si>
    <t>2020-07-18 03:00:00 UTC</t>
  </si>
  <si>
    <t>2020-07-18 04:00:00 UTC</t>
  </si>
  <si>
    <t>2020-07-18 05:00:00 UTC</t>
  </si>
  <si>
    <t>2020-07-18 06:00:00 UTC</t>
  </si>
  <si>
    <t>2020-07-18 07:00:00 UTC</t>
  </si>
  <si>
    <t>2020-07-18 08:00:00 UTC</t>
  </si>
  <si>
    <t>2020-07-18 09:00:00 UTC</t>
  </si>
  <si>
    <t>2020-07-18 10:00:00 UTC</t>
  </si>
  <si>
    <t>2020-07-18 11:00:00 UTC</t>
  </si>
  <si>
    <t>2020-07-18 12:00:00 UTC</t>
  </si>
  <si>
    <t>2020-07-18 13:00:00 UTC</t>
  </si>
  <si>
    <t>2020-07-18 14:00:00 UTC</t>
  </si>
  <si>
    <t>2020-07-18 15:00:00 UTC</t>
  </si>
  <si>
    <t>2020-07-18 16:00:00 UTC</t>
  </si>
  <si>
    <t>2020-07-18 17:00:00 UTC</t>
  </si>
  <si>
    <t>2020-07-18 18:00:00 UTC</t>
  </si>
  <si>
    <t>2020-07-18 19:00:00 UTC</t>
  </si>
  <si>
    <t>2020-07-18 20:00:00 UTC</t>
  </si>
  <si>
    <t>2020-07-18 21:00:00 UTC</t>
  </si>
  <si>
    <t>2020-07-18 22:00:00 UTC</t>
  </si>
  <si>
    <t>2020-07-18 23:00:00 UTC</t>
  </si>
  <si>
    <t>2020-07-19 00:00:00 UTC</t>
  </si>
  <si>
    <t>2020-07-19 01:00:00 UTC</t>
  </si>
  <si>
    <t>2020-07-19 02:00:00 UTC</t>
  </si>
  <si>
    <t>2020-07-19 03:00:00 UTC</t>
  </si>
  <si>
    <t>2020-07-19 04:00:00 UTC</t>
  </si>
  <si>
    <t>2020-07-19 05:00:00 UTC</t>
  </si>
  <si>
    <t>2020-07-19 06:00:00 UTC</t>
  </si>
  <si>
    <t>2020-07-19 07:00:00 UTC</t>
  </si>
  <si>
    <t>2020-07-19 08:00:00 UTC</t>
  </si>
  <si>
    <t>2020-07-19 09:00:00 UTC</t>
  </si>
  <si>
    <t>2020-07-19 10:00:00 UTC</t>
  </si>
  <si>
    <t>2020-07-19 11:00:00 UTC</t>
  </si>
  <si>
    <t>2020-07-19 12:00:00 UTC</t>
  </si>
  <si>
    <t>2020-07-19 13:00:00 UTC</t>
  </si>
  <si>
    <t>2020-07-19 14:00:00 UTC</t>
  </si>
  <si>
    <t>2020-07-19 15:00:00 UTC</t>
  </si>
  <si>
    <t>2020-07-19 16:00:00 UTC</t>
  </si>
  <si>
    <t>2020-07-19 17:00:00 UTC</t>
  </si>
  <si>
    <t>2020-07-19 18:00:00 UTC</t>
  </si>
  <si>
    <t>2020-07-19 19:00:00 UTC</t>
  </si>
  <si>
    <t>2020-07-19 20:00:00 UTC</t>
  </si>
  <si>
    <t>2020-07-19 21:00:00 UTC</t>
  </si>
  <si>
    <t>2020-07-19 22:00:00 UTC</t>
  </si>
  <si>
    <t>2020-07-19 23:00:00 UTC</t>
  </si>
  <si>
    <t>2020-07-20 00:00:00 UTC</t>
  </si>
  <si>
    <t>2020-07-20 01:00:00 UTC</t>
  </si>
  <si>
    <t>2020-07-20 02:00:00 UTC</t>
  </si>
  <si>
    <t>2020-07-20 03:00:00 UTC</t>
  </si>
  <si>
    <t>2020-07-20 04:00:00 UTC</t>
  </si>
  <si>
    <t>2020-07-20 05:00:00 UTC</t>
  </si>
  <si>
    <t>2020-07-20 06:00:00 UTC</t>
  </si>
  <si>
    <t>2020-07-20 07:00:00 UTC</t>
  </si>
  <si>
    <t>2020-07-20 08:00:00 UTC</t>
  </si>
  <si>
    <t>2020-07-20 09:00:00 UTC</t>
  </si>
  <si>
    <t>2020-07-20 10:00:00 UTC</t>
  </si>
  <si>
    <t>2020-07-20 11:00:00 UTC</t>
  </si>
  <si>
    <t>2020-07-20 12:00:00 UTC</t>
  </si>
  <si>
    <t>2020-07-20 13:00:00 UTC</t>
  </si>
  <si>
    <t>2020-07-20 14:00:00 UTC</t>
  </si>
  <si>
    <t>2020-07-20 15:00:00 UTC</t>
  </si>
  <si>
    <t>2020-07-20 16:00:00 UTC</t>
  </si>
  <si>
    <t>2020-07-20 17:00:00 UTC</t>
  </si>
  <si>
    <t>2020-07-20 18:00:00 UTC</t>
  </si>
  <si>
    <t>2020-07-20 19:00:00 UTC</t>
  </si>
  <si>
    <t>2020-07-20 20:00:00 UTC</t>
  </si>
  <si>
    <t>2020-07-20 21:00:00 UTC</t>
  </si>
  <si>
    <t>2020-07-20 22:00:00 UTC</t>
  </si>
  <si>
    <t>2020-07-20 23:00:00 UTC</t>
  </si>
  <si>
    <t>2020-07-21 00:00:00 UTC</t>
  </si>
  <si>
    <t>2020-07-21 01:00:00 UTC</t>
  </si>
  <si>
    <t>2020-07-21 02:00:00 UTC</t>
  </si>
  <si>
    <t>2020-07-21 03:00:00 UTC</t>
  </si>
  <si>
    <t>2020-07-21 04:00:00 UTC</t>
  </si>
  <si>
    <t>2020-07-21 05:00:00 UTC</t>
  </si>
  <si>
    <t>2020-07-21 06:00:00 UTC</t>
  </si>
  <si>
    <t>2020-07-21 07:00:00 UTC</t>
  </si>
  <si>
    <t>2020-07-21 08:00:00 UTC</t>
  </si>
  <si>
    <t>2020-07-21 09:00:00 UTC</t>
  </si>
  <si>
    <t>2020-07-21 10:00:00 UTC</t>
  </si>
  <si>
    <t>2020-07-21 11:00:00 UTC</t>
  </si>
  <si>
    <t>2020-07-21 12:00:00 UTC</t>
  </si>
  <si>
    <t>2020-07-21 13:00:00 UTC</t>
  </si>
  <si>
    <t>2020-07-21 14:00:00 UTC</t>
  </si>
  <si>
    <t>2020-07-21 15:00:00 UTC</t>
  </si>
  <si>
    <t>2020-07-21 16:00:00 UTC</t>
  </si>
  <si>
    <t>2020-07-21 17:00:00 UTC</t>
  </si>
  <si>
    <t>2020-07-21 18:00:00 UTC</t>
  </si>
  <si>
    <t>2020-07-21 19:00:00 UTC</t>
  </si>
  <si>
    <t>2020-07-21 20:00:00 UTC</t>
  </si>
  <si>
    <t>2020-07-21 21:00:00 UTC</t>
  </si>
  <si>
    <t>2020-07-21 22:00:00 UTC</t>
  </si>
  <si>
    <t>2020-07-21 23:00:00 UTC</t>
  </si>
  <si>
    <t>2020-07-22 00:00:00 UTC</t>
  </si>
  <si>
    <t>2020-07-22 01:00:00 UTC</t>
  </si>
  <si>
    <t>2020-07-22 02:00:00 UTC</t>
  </si>
  <si>
    <t>2020-07-22 03:00:00 UTC</t>
  </si>
  <si>
    <t>2020-07-22 04:00:00 UTC</t>
  </si>
  <si>
    <t>2020-07-22 05:00:00 UTC</t>
  </si>
  <si>
    <t>2020-07-22 06:00:00 UTC</t>
  </si>
  <si>
    <t>2020-07-22 07:00:00 UTC</t>
  </si>
  <si>
    <t>2020-07-22 08:00:00 UTC</t>
  </si>
  <si>
    <t>2020-07-22 09:00:00 UTC</t>
  </si>
  <si>
    <t>2020-07-22 10:00:00 UTC</t>
  </si>
  <si>
    <t>2020-07-22 11:00:00 UTC</t>
  </si>
  <si>
    <t>2020-07-22 12:00:00 UTC</t>
  </si>
  <si>
    <t>2020-07-22 13:00:00 UTC</t>
  </si>
  <si>
    <t>2020-07-22 14:00:00 UTC</t>
  </si>
  <si>
    <t>2020-07-22 15:00:00 UTC</t>
  </si>
  <si>
    <t>2020-07-22 16:00:00 UTC</t>
  </si>
  <si>
    <t>2020-07-22 17:00:00 UTC</t>
  </si>
  <si>
    <t>2020-07-22 18:00:00 UTC</t>
  </si>
  <si>
    <t>2020-07-22 19:00:00 UTC</t>
  </si>
  <si>
    <t>2020-07-22 20:00:00 UTC</t>
  </si>
  <si>
    <t>2020-07-22 21:00:00 UTC</t>
  </si>
  <si>
    <t>2020-07-22 22:00:00 UTC</t>
  </si>
  <si>
    <t>2020-07-22 23:00:00 UTC</t>
  </si>
  <si>
    <t>2020-07-23 00:00:00 UTC</t>
  </si>
  <si>
    <t>2020-07-23 01:00:00 UTC</t>
  </si>
  <si>
    <t>2020-07-23 02:00:00 UTC</t>
  </si>
  <si>
    <t>2020-07-23 03:00:00 UTC</t>
  </si>
  <si>
    <t>2020-07-23 04:00:00 UTC</t>
  </si>
  <si>
    <t>2020-07-23 05:00:00 UTC</t>
  </si>
  <si>
    <t>2020-07-23 06:00:00 UTC</t>
  </si>
  <si>
    <t>2020-07-23 07:00:00 UTC</t>
  </si>
  <si>
    <t>2020-07-23 08:00:00 UTC</t>
  </si>
  <si>
    <t>2020-07-23 09:00:00 UTC</t>
  </si>
  <si>
    <t>2020-07-23 10:00:00 UTC</t>
  </si>
  <si>
    <t>2020-07-23 11:00:00 UTC</t>
  </si>
  <si>
    <t>2020-07-23 12:00:00 UTC</t>
  </si>
  <si>
    <t>2020-07-23 13:00:00 UTC</t>
  </si>
  <si>
    <t>2020-07-23 14:00:00 UTC</t>
  </si>
  <si>
    <t>2020-07-23 15:00:00 UTC</t>
  </si>
  <si>
    <t>2020-07-23 16:00:00 UTC</t>
  </si>
  <si>
    <t>2020-07-23 17:00:00 UTC</t>
  </si>
  <si>
    <t>2020-07-23 18:00:00 UTC</t>
  </si>
  <si>
    <t>2020-07-23 19:00:00 UTC</t>
  </si>
  <si>
    <t>2020-07-23 20:00:00 UTC</t>
  </si>
  <si>
    <t>2020-07-23 21:00:00 UTC</t>
  </si>
  <si>
    <t>2020-07-23 22:00:00 UTC</t>
  </si>
  <si>
    <t>2020-07-23 23:00:00 UTC</t>
  </si>
  <si>
    <t>2020-07-24 00:00:00 UTC</t>
  </si>
  <si>
    <t>2020-07-24 01:00:00 UTC</t>
  </si>
  <si>
    <t>2020-07-24 02:00:00 UTC</t>
  </si>
  <si>
    <t>2020-07-24 03:00:00 UTC</t>
  </si>
  <si>
    <t>2020-07-24 04:00:00 UTC</t>
  </si>
  <si>
    <t>2020-07-24 05:00:00 UTC</t>
  </si>
  <si>
    <t>2020-07-24 06:00:00 UTC</t>
  </si>
  <si>
    <t>2020-07-24 07:00:00 UTC</t>
  </si>
  <si>
    <t>2020-07-24 08:00:00 UTC</t>
  </si>
  <si>
    <t>2020-07-24 09:00:00 UTC</t>
  </si>
  <si>
    <t>2020-07-24 10:00:00 UTC</t>
  </si>
  <si>
    <t>2020-07-24 11:00:00 UTC</t>
  </si>
  <si>
    <t>2020-07-24 12:00:00 UTC</t>
  </si>
  <si>
    <t>2020-07-24 13:00:00 UTC</t>
  </si>
  <si>
    <t>2020-07-24 14:00:00 UTC</t>
  </si>
  <si>
    <t>2020-07-24 15:00:00 UTC</t>
  </si>
  <si>
    <t>2020-07-24 16:00:00 UTC</t>
  </si>
  <si>
    <t>2020-07-24 17:00:00 UTC</t>
  </si>
  <si>
    <t>2020-07-24 18:00:00 UTC</t>
  </si>
  <si>
    <t>2020-07-24 19:00:00 UTC</t>
  </si>
  <si>
    <t>2020-07-24 20:00:00 UTC</t>
  </si>
  <si>
    <t>2020-07-24 21:00:00 UTC</t>
  </si>
  <si>
    <t>2020-07-24 22:00:00 UTC</t>
  </si>
  <si>
    <t>2020-07-24 23:00:00 UTC</t>
  </si>
  <si>
    <t>2020-07-25 00:00:00 UTC</t>
  </si>
  <si>
    <t>2020-07-25 01:00:00 UTC</t>
  </si>
  <si>
    <t>2020-07-25 02:00:00 UTC</t>
  </si>
  <si>
    <t>2020-07-25 03:00:00 UTC</t>
  </si>
  <si>
    <t>2020-07-25 04:00:00 UTC</t>
  </si>
  <si>
    <t>2020-07-25 05:00:00 UTC</t>
  </si>
  <si>
    <t>2020-07-25 06:00:00 UTC</t>
  </si>
  <si>
    <t>2020-07-25 07:00:00 UTC</t>
  </si>
  <si>
    <t>2020-07-25 08:00:00 UTC</t>
  </si>
  <si>
    <t>2020-07-25 09:00:00 UTC</t>
  </si>
  <si>
    <t>2020-07-25 10:00:00 UTC</t>
  </si>
  <si>
    <t>2020-07-25 11:00:00 UTC</t>
  </si>
  <si>
    <t>2020-07-25 12:00:00 UTC</t>
  </si>
  <si>
    <t>2020-07-25 13:00:00 UTC</t>
  </si>
  <si>
    <t>2020-07-25 14:00:00 UTC</t>
  </si>
  <si>
    <t>2020-07-25 15:00:00 UTC</t>
  </si>
  <si>
    <t>2020-07-25 16:00:00 UTC</t>
  </si>
  <si>
    <t>2020-07-25 17:00:00 UTC</t>
  </si>
  <si>
    <t>2020-07-25 18:00:00 UTC</t>
  </si>
  <si>
    <t>2020-07-25 19:00:00 UTC</t>
  </si>
  <si>
    <t>2020-07-25 20:00:00 UTC</t>
  </si>
  <si>
    <t>2020-07-25 21:00:00 UTC</t>
  </si>
  <si>
    <t>2020-07-25 22:00:00 UTC</t>
  </si>
  <si>
    <t>2020-07-25 23:00:00 UTC</t>
  </si>
  <si>
    <t>2020-07-26 00:00:00 UTC</t>
  </si>
  <si>
    <t>2020-07-26 01:00:00 UTC</t>
  </si>
  <si>
    <t>2020-07-26 02:00:00 UTC</t>
  </si>
  <si>
    <t>2020-07-26 03:00:00 UTC</t>
  </si>
  <si>
    <t>2020-07-26 04:00:00 UTC</t>
  </si>
  <si>
    <t>2020-07-26 05:00:00 UTC</t>
  </si>
  <si>
    <t>2020-07-26 06:00:00 UTC</t>
  </si>
  <si>
    <t>2020-07-26 07:00:00 UTC</t>
  </si>
  <si>
    <t>2020-07-26 08:00:00 UTC</t>
  </si>
  <si>
    <t>2020-07-26 09:00:00 UTC</t>
  </si>
  <si>
    <t>2020-07-26 10:00:00 UTC</t>
  </si>
  <si>
    <t>2020-07-26 11:00:00 UTC</t>
  </si>
  <si>
    <t>2020-07-26 12:00:00 UTC</t>
  </si>
  <si>
    <t>2020-07-26 13:00:00 UTC</t>
  </si>
  <si>
    <t>2020-07-26 14:00:00 UTC</t>
  </si>
  <si>
    <t>2020-07-26 15:00:00 UTC</t>
  </si>
  <si>
    <t>2020-07-26 16:00:00 UTC</t>
  </si>
  <si>
    <t>2020-07-26 17:00:00 UTC</t>
  </si>
  <si>
    <t>2020-07-26 18:00:00 UTC</t>
  </si>
  <si>
    <t>2020-07-26 19:00:00 UTC</t>
  </si>
  <si>
    <t>2020-07-26 20:00:00 UTC</t>
  </si>
  <si>
    <t>2020-07-26 21:00:00 UTC</t>
  </si>
  <si>
    <t>2020-07-26 22:00:00 UTC</t>
  </si>
  <si>
    <t>2020-07-26 23:00:00 UTC</t>
  </si>
  <si>
    <t>2020-07-27 00:00:00 UTC</t>
  </si>
  <si>
    <t>2020-07-27 01:00:00 UTC</t>
  </si>
  <si>
    <t>2020-07-27 02:00:00 UTC</t>
  </si>
  <si>
    <t>2020-07-27 03:00:00 UTC</t>
  </si>
  <si>
    <t>2020-07-27 04:00:00 UTC</t>
  </si>
  <si>
    <t>2020-07-27 05:00:00 UTC</t>
  </si>
  <si>
    <t>2020-07-27 06:00:00 UTC</t>
  </si>
  <si>
    <t>2020-07-27 07:00:00 UTC</t>
  </si>
  <si>
    <t>2020-07-27 08:00:00 UTC</t>
  </si>
  <si>
    <t>2020-07-27 09:00:00 UTC</t>
  </si>
  <si>
    <t>2020-07-27 10:00:00 UTC</t>
  </si>
  <si>
    <t>2020-07-27 11:00:00 UTC</t>
  </si>
  <si>
    <t>2020-07-27 12:00:00 UTC</t>
  </si>
  <si>
    <t>2020-07-27 13:00:00 UTC</t>
  </si>
  <si>
    <t>2020-07-27 14:00:00 UTC</t>
  </si>
  <si>
    <t>2020-07-27 15:00:00 UTC</t>
  </si>
  <si>
    <t>2020-07-27 16:00:00 UTC</t>
  </si>
  <si>
    <t>2020-07-27 17:00:00 UTC</t>
  </si>
  <si>
    <t>2020-07-27 18:00:00 UTC</t>
  </si>
  <si>
    <t>2020-07-27 19:00:00 UTC</t>
  </si>
  <si>
    <t>2020-07-27 20:00:00 UTC</t>
  </si>
  <si>
    <t>2020-07-27 21:00:00 UTC</t>
  </si>
  <si>
    <t>2020-07-27 22:00:00 UTC</t>
  </si>
  <si>
    <t>2020-07-27 23:00:00 UTC</t>
  </si>
  <si>
    <t>2020-07-28 00:00:00 UTC</t>
  </si>
  <si>
    <t>2020-07-28 01:00:00 UTC</t>
  </si>
  <si>
    <t>2020-07-28 02:00:00 UTC</t>
  </si>
  <si>
    <t>2020-07-28 03:00:00 UTC</t>
  </si>
  <si>
    <t>2020-07-28 04:00:00 UTC</t>
  </si>
  <si>
    <t>2020-07-28 05:00:00 UTC</t>
  </si>
  <si>
    <t>2020-07-28 06:00:00 UTC</t>
  </si>
  <si>
    <t>2020-07-28 07:00:00 UTC</t>
  </si>
  <si>
    <t>2020-07-28 08:00:00 UTC</t>
  </si>
  <si>
    <t>2020-07-28 09:00:00 UTC</t>
  </si>
  <si>
    <t>2020-07-28 10:00:00 UTC</t>
  </si>
  <si>
    <t>2020-07-28 11:00:00 UTC</t>
  </si>
  <si>
    <t>2020-07-28 12:00:00 UTC</t>
  </si>
  <si>
    <t>2020-07-28 13:00:00 UTC</t>
  </si>
  <si>
    <t>2020-07-28 14:00:00 UTC</t>
  </si>
  <si>
    <t>2020-07-28 15:00:00 UTC</t>
  </si>
  <si>
    <t>2020-07-28 16:00:00 UTC</t>
  </si>
  <si>
    <t>2020-07-28 17:00:00 UTC</t>
  </si>
  <si>
    <t>2020-07-28 18:00:00 UTC</t>
  </si>
  <si>
    <t>2020-07-28 19:00:00 UTC</t>
  </si>
  <si>
    <t>2020-07-28 20:00:00 UTC</t>
  </si>
  <si>
    <t>2020-07-28 21:00:00 UTC</t>
  </si>
  <si>
    <t>2020-07-28 22:00:00 UTC</t>
  </si>
  <si>
    <t>2020-07-28 23:00:00 UTC</t>
  </si>
  <si>
    <t>2020-07-29 00:00:00 UTC</t>
  </si>
  <si>
    <t>2020-07-29 01:00:00 UTC</t>
  </si>
  <si>
    <t>2020-07-29 02:00:00 UTC</t>
  </si>
  <si>
    <t>2020-07-29 03:00:00 UTC</t>
  </si>
  <si>
    <t>2020-07-29 04:00:00 UTC</t>
  </si>
  <si>
    <t>2020-07-29 05:00:00 UTC</t>
  </si>
  <si>
    <t>2020-07-29 06:00:00 UTC</t>
  </si>
  <si>
    <t>2020-07-29 07:00:00 UTC</t>
  </si>
  <si>
    <t>2020-07-29 08:00:00 UTC</t>
  </si>
  <si>
    <t>2020-07-29 09:00:00 UTC</t>
  </si>
  <si>
    <t>2020-07-29 10:00:00 UTC</t>
  </si>
  <si>
    <t>2020-07-29 11:00:00 UTC</t>
  </si>
  <si>
    <t>2020-07-29 12:00:00 UTC</t>
  </si>
  <si>
    <t>2020-07-29 13:00:00 UTC</t>
  </si>
  <si>
    <t>2020-07-29 14:00:00 UTC</t>
  </si>
  <si>
    <t>2020-07-29 15:00:00 UTC</t>
  </si>
  <si>
    <t>2020-07-29 16:00:00 UTC</t>
  </si>
  <si>
    <t>2020-07-29 17:00:00 UTC</t>
  </si>
  <si>
    <t>2020-07-29 18:00:00 UTC</t>
  </si>
  <si>
    <t>2020-07-29 19:00:00 UTC</t>
  </si>
  <si>
    <t>2020-07-29 20:00:00 UTC</t>
  </si>
  <si>
    <t>2020-07-29 21:00:00 UTC</t>
  </si>
  <si>
    <t>2020-07-29 22:00:00 UTC</t>
  </si>
  <si>
    <t>2020-07-29 23:00:00 UTC</t>
  </si>
  <si>
    <t>2020-07-30 00:00:00 UTC</t>
  </si>
  <si>
    <t>2020-07-30 01:00:00 UTC</t>
  </si>
  <si>
    <t>2020-07-30 02:00:00 UTC</t>
  </si>
  <si>
    <t>2020-07-30 03:00:00 UTC</t>
  </si>
  <si>
    <t>2020-07-30 04:00:00 UTC</t>
  </si>
  <si>
    <t>2020-07-30 05:00:00 UTC</t>
  </si>
  <si>
    <t>2020-07-30 06:00:00 UTC</t>
  </si>
  <si>
    <t>2020-07-30 07:00:00 UTC</t>
  </si>
  <si>
    <t>2020-07-30 08:00:00 UTC</t>
  </si>
  <si>
    <t>2020-07-30 09:00:00 UTC</t>
  </si>
  <si>
    <t>2020-07-30 10:00:00 UTC</t>
  </si>
  <si>
    <t>2020-07-30 11:00:00 UTC</t>
  </si>
  <si>
    <t>2020-07-30 12:00:00 UTC</t>
  </si>
  <si>
    <t>2020-07-30 13:00:00 UTC</t>
  </si>
  <si>
    <t>2020-07-30 14:00:00 UTC</t>
  </si>
  <si>
    <t>2020-07-30 15:00:00 UTC</t>
  </si>
  <si>
    <t>2020-07-30 16:00:00 UTC</t>
  </si>
  <si>
    <t>2020-07-30 17:00:00 UTC</t>
  </si>
  <si>
    <t>2020-07-30 18:00:00 UTC</t>
  </si>
  <si>
    <t>2020-07-30 19:00:00 UTC</t>
  </si>
  <si>
    <t>2020-07-30 20:00:00 UTC</t>
  </si>
  <si>
    <t>2020-07-30 21:00:00 UTC</t>
  </si>
  <si>
    <t>2020-07-30 22:00:00 UTC</t>
  </si>
  <si>
    <t>2020-07-30 23:00:00 UTC</t>
  </si>
  <si>
    <t>2020-07-31 00:00:00 UTC</t>
  </si>
  <si>
    <t>2020-07-31 01:00:00 UTC</t>
  </si>
  <si>
    <t>2020-07-31 02:00:00 UTC</t>
  </si>
  <si>
    <t>2020-07-31 03:00:00 UTC</t>
  </si>
  <si>
    <t>2020-07-31 04:00:00 UTC</t>
  </si>
  <si>
    <t>2020-07-31 05:00:00 UTC</t>
  </si>
  <si>
    <t>2020-07-31 06:00:00 UTC</t>
  </si>
  <si>
    <t>2020-07-31 07:00:00 UTC</t>
  </si>
  <si>
    <t>2020-07-31 08:00:00 UTC</t>
  </si>
  <si>
    <t>2020-07-31 09:00:00 UTC</t>
  </si>
  <si>
    <t>2020-07-31 10:00:00 UTC</t>
  </si>
  <si>
    <t>2020-07-31 11:00:00 UTC</t>
  </si>
  <si>
    <t>2020-07-31 12:00:00 UTC</t>
  </si>
  <si>
    <t>2020-07-31 13:00:00 UTC</t>
  </si>
  <si>
    <t>2020-07-31 14:00:00 UTC</t>
  </si>
  <si>
    <t>2020-07-31 15:00:00 UTC</t>
  </si>
  <si>
    <t>2020-07-31 16:00:00 UTC</t>
  </si>
  <si>
    <t>2020-07-31 17:00:00 UTC</t>
  </si>
  <si>
    <t>2020-07-31 18:00:00 UTC</t>
  </si>
  <si>
    <t>2020-07-31 19:00:00 UTC</t>
  </si>
  <si>
    <t>2020-07-31 20:00:00 UTC</t>
  </si>
  <si>
    <t>2020-07-31 21:00:00 UTC</t>
  </si>
  <si>
    <t>2020-07-31 22:00:00 UTC</t>
  </si>
  <si>
    <t>2020-07-31 23:00:00 UTC</t>
  </si>
  <si>
    <t>2020-08-01 00:00:00 UTC</t>
  </si>
  <si>
    <t>2020-08-01 01:00:00 UTC</t>
  </si>
  <si>
    <t>2020-08-01 02:00:00 UTC</t>
  </si>
  <si>
    <t>2020-08-01 03:00:00 UTC</t>
  </si>
  <si>
    <t>2020-08-01 04:00:00 UTC</t>
  </si>
  <si>
    <t>2020-08-01 05:00:00 UTC</t>
  </si>
  <si>
    <t>2020-08-01 06:00:00 UTC</t>
  </si>
  <si>
    <t>2020-08-01 07:00:00 UTC</t>
  </si>
  <si>
    <t>2020-08-01 08:00:00 UTC</t>
  </si>
  <si>
    <t>2020-08-01 09:00:00 UTC</t>
  </si>
  <si>
    <t>2020-08-01 10:00:00 UTC</t>
  </si>
  <si>
    <t>2020-08-01 11:00:00 UTC</t>
  </si>
  <si>
    <t>2020-08-01 12:00:00 UTC</t>
  </si>
  <si>
    <t>2020-08-01 13:00:00 UTC</t>
  </si>
  <si>
    <t>2020-08-01 14:00:00 UTC</t>
  </si>
  <si>
    <t>2020-08-01 15:00:00 UTC</t>
  </si>
  <si>
    <t>2020-08-01 16:00:00 UTC</t>
  </si>
  <si>
    <t>2020-08-01 17:00:00 UTC</t>
  </si>
  <si>
    <t>2020-08-01 18:00:00 UTC</t>
  </si>
  <si>
    <t>2020-08-01 19:00:00 UTC</t>
  </si>
  <si>
    <t>2020-08-01 20:00:00 UTC</t>
  </si>
  <si>
    <t>2020-08-01 21:00:00 UTC</t>
  </si>
  <si>
    <t>2020-08-01 22:00:00 UTC</t>
  </si>
  <si>
    <t>2020-08-01 23:00:00 UTC</t>
  </si>
  <si>
    <t>2020-08-02 00:00:00 UTC</t>
  </si>
  <si>
    <t>2020-08-02 01:00:00 UTC</t>
  </si>
  <si>
    <t>2020-08-02 02:00:00 UTC</t>
  </si>
  <si>
    <t>2020-08-02 03:00:00 UTC</t>
  </si>
  <si>
    <t>2020-08-02 04:00:00 UTC</t>
  </si>
  <si>
    <t>2020-08-02 05:00:00 UTC</t>
  </si>
  <si>
    <t>2020-08-02 06:00:00 UTC</t>
  </si>
  <si>
    <t>2020-08-02 07:00:00 UTC</t>
  </si>
  <si>
    <t>2020-08-02 08:00:00 UTC</t>
  </si>
  <si>
    <t>2020-08-02 09:00:00 UTC</t>
  </si>
  <si>
    <t>2020-08-02 10:00:00 UTC</t>
  </si>
  <si>
    <t>2020-08-02 11:00:00 UTC</t>
  </si>
  <si>
    <t>2020-08-02 12:00:00 UTC</t>
  </si>
  <si>
    <t>2020-08-02 13:00:00 UTC</t>
  </si>
  <si>
    <t>2020-08-02 14:00:00 UTC</t>
  </si>
  <si>
    <t>2020-08-02 15:00:00 UTC</t>
  </si>
  <si>
    <t>2020-08-02 16:00:00 UTC</t>
  </si>
  <si>
    <t>2020-08-02 17:00:00 UTC</t>
  </si>
  <si>
    <t>2020-08-02 18:00:00 UTC</t>
  </si>
  <si>
    <t>2020-08-02 19:00:00 UTC</t>
  </si>
  <si>
    <t>2020-08-02 20:00:00 UTC</t>
  </si>
  <si>
    <t>2020-08-02 21:00:00 UTC</t>
  </si>
  <si>
    <t>2020-08-02 22:00:00 UTC</t>
  </si>
  <si>
    <t>2020-08-02 23:00:00 UTC</t>
  </si>
  <si>
    <t>2020-08-03 00:00:00 UTC</t>
  </si>
  <si>
    <t>2020-08-03 01:00:00 UTC</t>
  </si>
  <si>
    <t>2020-08-03 02:00:00 UTC</t>
  </si>
  <si>
    <t>2020-08-03 03:00:00 UTC</t>
  </si>
  <si>
    <t>2020-08-03 04:00:00 UTC</t>
  </si>
  <si>
    <t>2020-08-03 05:00:00 UTC</t>
  </si>
  <si>
    <t>2020-08-03 06:00:00 UTC</t>
  </si>
  <si>
    <t>2020-08-03 07:00:00 UTC</t>
  </si>
  <si>
    <t>2020-08-03 08:00:00 UTC</t>
  </si>
  <si>
    <t>2020-08-03 09:00:00 UTC</t>
  </si>
  <si>
    <t>2020-08-03 10:00:00 UTC</t>
  </si>
  <si>
    <t>2020-08-03 11:00:00 UTC</t>
  </si>
  <si>
    <t>2020-08-03 12:00:00 UTC</t>
  </si>
  <si>
    <t>2020-08-03 13:00:00 UTC</t>
  </si>
  <si>
    <t>2020-08-03 14:00:00 UTC</t>
  </si>
  <si>
    <t>2020-08-03 15:00:00 UTC</t>
  </si>
  <si>
    <t>2020-08-03 16:00:00 UTC</t>
  </si>
  <si>
    <t>2020-08-03 17:00:00 UTC</t>
  </si>
  <si>
    <t>2020-08-03 18:00:00 UTC</t>
  </si>
  <si>
    <t>2020-08-03 19:00:00 UTC</t>
  </si>
  <si>
    <t>2020-08-03 20:00:00 UTC</t>
  </si>
  <si>
    <t>2020-08-03 21:00:00 UTC</t>
  </si>
  <si>
    <t>2020-08-03 22:00:00 UTC</t>
  </si>
  <si>
    <t>2020-08-03 23:00:00 UTC</t>
  </si>
  <si>
    <t>2020-08-04 00:00:00 UTC</t>
  </si>
  <si>
    <t>2020-08-04 01:00:00 UTC</t>
  </si>
  <si>
    <t>2020-08-04 02:00:00 UTC</t>
  </si>
  <si>
    <t>2020-08-04 03:00:00 UTC</t>
  </si>
  <si>
    <t>2020-08-04 04:00:00 UTC</t>
  </si>
  <si>
    <t>2020-08-04 05:00:00 UTC</t>
  </si>
  <si>
    <t>2020-08-04 06:00:00 UTC</t>
  </si>
  <si>
    <t>2020-08-04 07:00:00 UTC</t>
  </si>
  <si>
    <t>2020-08-04 08:00:00 UTC</t>
  </si>
  <si>
    <t>2020-08-04 09:00:00 UTC</t>
  </si>
  <si>
    <t>2020-08-04 10:00:00 UTC</t>
  </si>
  <si>
    <t>2020-08-04 11:00:00 UTC</t>
  </si>
  <si>
    <t>2020-08-04 12:00:00 UTC</t>
  </si>
  <si>
    <t>2020-08-04 13:00:00 UTC</t>
  </si>
  <si>
    <t>2020-08-04 14:00:00 UTC</t>
  </si>
  <si>
    <t>2020-08-04 15:00:00 UTC</t>
  </si>
  <si>
    <t>2020-08-04 16:00:00 UTC</t>
  </si>
  <si>
    <t>2020-08-04 17:00:00 UTC</t>
  </si>
  <si>
    <t>2020-08-04 18:00:00 UTC</t>
  </si>
  <si>
    <t>2020-08-04 19:00:00 UTC</t>
  </si>
  <si>
    <t>2020-08-04 20:00:00 UTC</t>
  </si>
  <si>
    <t>2020-08-04 21:00:00 UTC</t>
  </si>
  <si>
    <t>2020-08-04 22:00:00 UTC</t>
  </si>
  <si>
    <t>2020-08-04 23:00:00 UTC</t>
  </si>
  <si>
    <t>2020-08-05 00:00:00 UTC</t>
  </si>
  <si>
    <t>2020-08-05 01:00:00 UTC</t>
  </si>
  <si>
    <t>2020-08-05 02:00:00 UTC</t>
  </si>
  <si>
    <t>2020-08-05 03:00:00 UTC</t>
  </si>
  <si>
    <t>2020-08-05 04:00:00 UTC</t>
  </si>
  <si>
    <t>2020-08-05 05:00:00 UTC</t>
  </si>
  <si>
    <t>2020-08-05 06:00:00 UTC</t>
  </si>
  <si>
    <t>2020-08-05 07:00:00 UTC</t>
  </si>
  <si>
    <t>2020-08-05 08:00:00 UTC</t>
  </si>
  <si>
    <t>2020-08-05 09:00:00 UTC</t>
  </si>
  <si>
    <t>2020-08-05 10:00:00 UTC</t>
  </si>
  <si>
    <t>2020-08-05 11:00:00 UTC</t>
  </si>
  <si>
    <t>2020-08-05 12:00:00 UTC</t>
  </si>
  <si>
    <t>2020-08-05 13:00:00 UTC</t>
  </si>
  <si>
    <t>2020-08-05 14:00:00 UTC</t>
  </si>
  <si>
    <t>2020-08-05 15:00:00 UTC</t>
  </si>
  <si>
    <t>2020-08-05 16:00:00 UTC</t>
  </si>
  <si>
    <t>2020-08-05 17:00:00 UTC</t>
  </si>
  <si>
    <t>2020-08-05 18:00:00 UTC</t>
  </si>
  <si>
    <t>2020-08-05 19:00:00 UTC</t>
  </si>
  <si>
    <t>2020-08-05 20:00:00 UTC</t>
  </si>
  <si>
    <t>2020-08-05 21:00:00 UTC</t>
  </si>
  <si>
    <t>2020-08-05 22:00:00 UTC</t>
  </si>
  <si>
    <t>2020-08-05 23:00:00 UTC</t>
  </si>
  <si>
    <t>2020-08-06 00:00:00 UTC</t>
  </si>
  <si>
    <t>2020-08-06 01:00:00 UTC</t>
  </si>
  <si>
    <t>2020-08-06 02:00:00 UTC</t>
  </si>
  <si>
    <t>2020-08-06 03:00:00 UTC</t>
  </si>
  <si>
    <t>2020-08-06 04:00:00 UTC</t>
  </si>
  <si>
    <t>2020-08-06 05:00:00 UTC</t>
  </si>
  <si>
    <t>2020-08-06 06:00:00 UTC</t>
  </si>
  <si>
    <t>2020-08-06 07:00:00 UTC</t>
  </si>
  <si>
    <t>2020-08-06 08:00:00 UTC</t>
  </si>
  <si>
    <t>2020-08-06 09:00:00 UTC</t>
  </si>
  <si>
    <t>2020-08-06 10:00:00 UTC</t>
  </si>
  <si>
    <t>2020-08-06 11:00:00 UTC</t>
  </si>
  <si>
    <t>2020-08-06 12:00:00 UTC</t>
  </si>
  <si>
    <t>2020-08-06 13:00:00 UTC</t>
  </si>
  <si>
    <t>2020-08-06 14:00:00 UTC</t>
  </si>
  <si>
    <t>2020-08-06 15:00:00 UTC</t>
  </si>
  <si>
    <t>2020-08-06 16:00:00 UTC</t>
  </si>
  <si>
    <t>2020-08-06 17:00:00 UTC</t>
  </si>
  <si>
    <t>2020-08-06 18:00:00 UTC</t>
  </si>
  <si>
    <t>2020-08-06 19:00:00 UTC</t>
  </si>
  <si>
    <t>2020-08-06 20:00:00 UTC</t>
  </si>
  <si>
    <t>2020-08-06 21:00:00 UTC</t>
  </si>
  <si>
    <t>2020-08-06 22:00:00 UTC</t>
  </si>
  <si>
    <t>2020-08-06 23:00:00 UTC</t>
  </si>
  <si>
    <t>2020-08-07 00:00:00 UTC</t>
  </si>
  <si>
    <t>2020-08-07 01:00:00 UTC</t>
  </si>
  <si>
    <t>2020-08-07 02:00:00 UTC</t>
  </si>
  <si>
    <t>2020-08-07 03:00:00 UTC</t>
  </si>
  <si>
    <t>2020-08-07 04:00:00 UTC</t>
  </si>
  <si>
    <t>2020-08-07 05:00:00 UTC</t>
  </si>
  <si>
    <t>2020-08-07 06:00:00 UTC</t>
  </si>
  <si>
    <t>2020-08-07 07:00:00 UTC</t>
  </si>
  <si>
    <t>2020-08-07 08:00:00 UTC</t>
  </si>
  <si>
    <t>2020-08-07 09:00:00 UTC</t>
  </si>
  <si>
    <t>2020-08-07 10:00:00 UTC</t>
  </si>
  <si>
    <t>2020-08-07 11:00:00 UTC</t>
  </si>
  <si>
    <t>2020-08-07 12:00:00 UTC</t>
  </si>
  <si>
    <t>2020-08-07 13:00:00 UTC</t>
  </si>
  <si>
    <t>2020-08-07 14:00:00 UTC</t>
  </si>
  <si>
    <t>2020-08-07 15:00:00 UTC</t>
  </si>
  <si>
    <t>2020-08-07 16:00:00 UTC</t>
  </si>
  <si>
    <t>2020-08-07 17:00:00 UTC</t>
  </si>
  <si>
    <t>2020-08-07 18:00:00 UTC</t>
  </si>
  <si>
    <t>2020-08-07 19:00:00 UTC</t>
  </si>
  <si>
    <t>2020-08-07 20:00:00 UTC</t>
  </si>
  <si>
    <t>2020-08-07 21:00:00 UTC</t>
  </si>
  <si>
    <t>2020-08-07 22:00:00 UTC</t>
  </si>
  <si>
    <t>2020-08-07 23:00:00 UTC</t>
  </si>
  <si>
    <t>2020-08-08 00:00:00 UTC</t>
  </si>
  <si>
    <t>2020-08-08 01:00:00 UTC</t>
  </si>
  <si>
    <t>2020-08-08 02:00:00 UTC</t>
  </si>
  <si>
    <t>2020-08-08 03:00:00 UTC</t>
  </si>
  <si>
    <t>2020-08-08 04:00:00 UTC</t>
  </si>
  <si>
    <t>2020-08-08 05:00:00 UTC</t>
  </si>
  <si>
    <t>2020-08-08 06:00:00 UTC</t>
  </si>
  <si>
    <t>2020-08-08 07:00:00 UTC</t>
  </si>
  <si>
    <t>2020-08-08 08:00:00 UTC</t>
  </si>
  <si>
    <t>2020-08-08 09:00:00 UTC</t>
  </si>
  <si>
    <t>2020-08-08 10:00:00 UTC</t>
  </si>
  <si>
    <t>2020-08-08 11:00:00 UTC</t>
  </si>
  <si>
    <t>2020-08-08 12:00:00 UTC</t>
  </si>
  <si>
    <t>2020-08-08 13:00:00 UTC</t>
  </si>
  <si>
    <t>2020-08-08 14:00:00 UTC</t>
  </si>
  <si>
    <t>2020-08-08 15:00:00 UTC</t>
  </si>
  <si>
    <t>2020-08-08 16:00:00 UTC</t>
  </si>
  <si>
    <t>2020-08-08 17:00:00 UTC</t>
  </si>
  <si>
    <t>2020-08-08 18:00:00 UTC</t>
  </si>
  <si>
    <t>2020-08-08 19:00:00 UTC</t>
  </si>
  <si>
    <t>2020-08-08 20:00:00 UTC</t>
  </si>
  <si>
    <t>2020-08-08 21:00:00 UTC</t>
  </si>
  <si>
    <t>2020-08-08 22:00:00 UTC</t>
  </si>
  <si>
    <t>2020-08-08 23:00:00 UTC</t>
  </si>
  <si>
    <t>2020-08-09 00:00:00 UTC</t>
  </si>
  <si>
    <t>2020-08-09 01:00:00 UTC</t>
  </si>
  <si>
    <t>2020-08-09 02:00:00 UTC</t>
  </si>
  <si>
    <t>2020-08-09 03:00:00 UTC</t>
  </si>
  <si>
    <t>2020-08-09 04:00:00 UTC</t>
  </si>
  <si>
    <t>2020-08-09 05:00:00 UTC</t>
  </si>
  <si>
    <t>2020-08-09 06:00:00 UTC</t>
  </si>
  <si>
    <t>2020-08-09 07:00:00 UTC</t>
  </si>
  <si>
    <t>2020-08-09 08:00:00 UTC</t>
  </si>
  <si>
    <t>2020-08-09 09:00:00 UTC</t>
  </si>
  <si>
    <t>2020-08-09 10:00:00 UTC</t>
  </si>
  <si>
    <t>2020-08-09 11:00:00 UTC</t>
  </si>
  <si>
    <t>2020-08-09 12:00:00 UTC</t>
  </si>
  <si>
    <t>2020-08-09 13:00:00 UTC</t>
  </si>
  <si>
    <t>2020-08-09 14:00:00 UTC</t>
  </si>
  <si>
    <t>2020-08-09 15:00:00 UTC</t>
  </si>
  <si>
    <t>2020-08-09 16:00:00 UTC</t>
  </si>
  <si>
    <t>2020-08-09 17:00:00 UTC</t>
  </si>
  <si>
    <t>2020-08-09 18:00:00 UTC</t>
  </si>
  <si>
    <t>2020-08-09 19:00:00 UTC</t>
  </si>
  <si>
    <t>2020-08-09 20:00:00 UTC</t>
  </si>
  <si>
    <t>2020-08-09 21:00:00 UTC</t>
  </si>
  <si>
    <t>2020-08-09 22:00:00 UTC</t>
  </si>
  <si>
    <t>2020-08-09 23:00:00 UTC</t>
  </si>
  <si>
    <t>2020-08-10 00:00:00 UTC</t>
  </si>
  <si>
    <t>2020-08-10 01:00:00 UTC</t>
  </si>
  <si>
    <t>2020-08-10 02:00:00 UTC</t>
  </si>
  <si>
    <t>2020-08-10 03:00:00 UTC</t>
  </si>
  <si>
    <t>2020-08-10 04:00:00 UTC</t>
  </si>
  <si>
    <t>2020-08-10 05:00:00 UTC</t>
  </si>
  <si>
    <t>2020-08-10 06:00:00 UTC</t>
  </si>
  <si>
    <t>2020-08-10 07:00:00 UTC</t>
  </si>
  <si>
    <t>2020-08-10 08:00:00 UTC</t>
  </si>
  <si>
    <t>2020-08-10 09:00:00 UTC</t>
  </si>
  <si>
    <t>2020-08-10 10:00:00 UTC</t>
  </si>
  <si>
    <t>2020-08-10 11:00:00 UTC</t>
  </si>
  <si>
    <t>2020-08-10 12:00:00 UTC</t>
  </si>
  <si>
    <t>2020-08-10 13:00:00 UTC</t>
  </si>
  <si>
    <t>2020-08-10 14:00:00 UTC</t>
  </si>
  <si>
    <t>2020-08-10 15:00:00 UTC</t>
  </si>
  <si>
    <t>2020-08-10 16:00:00 UTC</t>
  </si>
  <si>
    <t>2020-08-10 17:00:00 UTC</t>
  </si>
  <si>
    <t>2020-08-10 18:00:00 UTC</t>
  </si>
  <si>
    <t>2020-08-10 19:00:00 UTC</t>
  </si>
  <si>
    <t>2020-08-10 20:00:00 UTC</t>
  </si>
  <si>
    <t>2020-08-10 21:00:00 UTC</t>
  </si>
  <si>
    <t>2020-08-10 22:00:00 UTC</t>
  </si>
  <si>
    <t>2020-08-10 23:00:00 UTC</t>
  </si>
  <si>
    <t>2020-08-11 00:00:00 UTC</t>
  </si>
  <si>
    <t>2020-08-11 01:00:00 UTC</t>
  </si>
  <si>
    <t>2020-08-11 02:00:00 UTC</t>
  </si>
  <si>
    <t>2020-08-11 03:00:00 UTC</t>
  </si>
  <si>
    <t>2020-08-11 04:00:00 UTC</t>
  </si>
  <si>
    <t>2020-08-11 05:00:00 UTC</t>
  </si>
  <si>
    <t>2020-08-11 06:00:00 UTC</t>
  </si>
  <si>
    <t>2020-08-11 07:00:00 UTC</t>
  </si>
  <si>
    <t>2020-08-11 08:00:00 UTC</t>
  </si>
  <si>
    <t>2020-08-11 09:00:00 UTC</t>
  </si>
  <si>
    <t>2020-08-11 10:00:00 UTC</t>
  </si>
  <si>
    <t>2020-08-11 11:00:00 UTC</t>
  </si>
  <si>
    <t>2020-08-11 12:00:00 UTC</t>
  </si>
  <si>
    <t>2020-08-11 13:00:00 UTC</t>
  </si>
  <si>
    <t>2020-08-11 14:00:00 UTC</t>
  </si>
  <si>
    <t>2020-08-11 15:00:00 UTC</t>
  </si>
  <si>
    <t>2020-08-11 16:00:00 UTC</t>
  </si>
  <si>
    <t>2020-08-11 17:00:00 UTC</t>
  </si>
  <si>
    <t>2020-08-11 18:00:00 UTC</t>
  </si>
  <si>
    <t>2020-08-11 19:00:00 UTC</t>
  </si>
  <si>
    <t>2020-08-11 20:00:00 UTC</t>
  </si>
  <si>
    <t>2020-08-11 21:00:00 UTC</t>
  </si>
  <si>
    <t>2020-08-11 22:00:00 UTC</t>
  </si>
  <si>
    <t>2020-08-11 23:00:00 UTC</t>
  </si>
  <si>
    <t>2020-08-12 00:00:00 UTC</t>
  </si>
  <si>
    <t>2020-08-12 01:00:00 UTC</t>
  </si>
  <si>
    <t>2020-08-12 02:00:00 UTC</t>
  </si>
  <si>
    <t>2020-08-12 03:00:00 UTC</t>
  </si>
  <si>
    <t>2020-08-12 04:00:00 UTC</t>
  </si>
  <si>
    <t>2020-08-12 05:00:00 UTC</t>
  </si>
  <si>
    <t>2020-08-12 06:00:00 UTC</t>
  </si>
  <si>
    <t>2020-08-12 07:00:00 UTC</t>
  </si>
  <si>
    <t>2020-08-12 08:00:00 UTC</t>
  </si>
  <si>
    <t>2020-08-12 09:00:00 UTC</t>
  </si>
  <si>
    <t>2020-08-12 10:00:00 UTC</t>
  </si>
  <si>
    <t>2020-08-12 11:00:00 UTC</t>
  </si>
  <si>
    <t>2020-08-12 12:00:00 UTC</t>
  </si>
  <si>
    <t>2020-08-12 13:00:00 UTC</t>
  </si>
  <si>
    <t>2020-08-12 14:00:00 UTC</t>
  </si>
  <si>
    <t>2020-08-12 15:00:00 UTC</t>
  </si>
  <si>
    <t>2020-08-12 16:00:00 UTC</t>
  </si>
  <si>
    <t>2020-08-12 17:00:00 UTC</t>
  </si>
  <si>
    <t>2020-08-12 18:00:00 UTC</t>
  </si>
  <si>
    <t>2020-08-12 19:00:00 UTC</t>
  </si>
  <si>
    <t>2020-08-12 20:00:00 UTC</t>
  </si>
  <si>
    <t>2020-08-12 21:00:00 UTC</t>
  </si>
  <si>
    <t>2020-08-12 22:00:00 UTC</t>
  </si>
  <si>
    <t>2020-08-12 23:00:00 UTC</t>
  </si>
  <si>
    <t>2020-08-13 00:00:00 UTC</t>
  </si>
  <si>
    <t>2020-08-13 01:00:00 UTC</t>
  </si>
  <si>
    <t>2020-08-13 02:00:00 UTC</t>
  </si>
  <si>
    <t>2020-08-13 03:00:00 UTC</t>
  </si>
  <si>
    <t>2020-08-13 04:00:00 UTC</t>
  </si>
  <si>
    <t>2020-08-13 05:00:00 UTC</t>
  </si>
  <si>
    <t>2020-08-13 06:00:00 UTC</t>
  </si>
  <si>
    <t>2020-08-13 07:00:00 UTC</t>
  </si>
  <si>
    <t>2020-08-13 08:00:00 UTC</t>
  </si>
  <si>
    <t>2020-08-13 09:00:00 UTC</t>
  </si>
  <si>
    <t>2020-08-13 10:00:00 UTC</t>
  </si>
  <si>
    <t>2020-08-13 11:00:00 UTC</t>
  </si>
  <si>
    <t>2020-08-13 12:00:00 UTC</t>
  </si>
  <si>
    <t>2020-08-13 13:00:00 UTC</t>
  </si>
  <si>
    <t>2020-08-13 14:00:00 UTC</t>
  </si>
  <si>
    <t>2020-08-13 15:00:00 UTC</t>
  </si>
  <si>
    <t>2020-08-13 16:00:00 UTC</t>
  </si>
  <si>
    <t>2020-08-13 17:00:00 UTC</t>
  </si>
  <si>
    <t>2020-08-13 18:00:00 UTC</t>
  </si>
  <si>
    <t>2020-08-13 19:00:00 UTC</t>
  </si>
  <si>
    <t>2020-08-13 20:00:00 UTC</t>
  </si>
  <si>
    <t>2020-08-13 21:00:00 UTC</t>
  </si>
  <si>
    <t>2020-08-13 22:00:00 UTC</t>
  </si>
  <si>
    <t>2020-08-13 23:00:00 UTC</t>
  </si>
  <si>
    <t>2020-08-14 00:00:00 UTC</t>
  </si>
  <si>
    <t>2020-08-14 01:00:00 UTC</t>
  </si>
  <si>
    <t>2020-08-14 02:00:00 UTC</t>
  </si>
  <si>
    <t>2020-08-14 03:00:00 UTC</t>
  </si>
  <si>
    <t>2020-08-14 04:00:00 UTC</t>
  </si>
  <si>
    <t>2020-08-14 05:00:00 UTC</t>
  </si>
  <si>
    <t>2020-08-14 06:00:00 UTC</t>
  </si>
  <si>
    <t>2020-08-14 07:00:00 UTC</t>
  </si>
  <si>
    <t>2020-08-14 08:00:00 UTC</t>
  </si>
  <si>
    <t>2020-08-14 09:00:00 UTC</t>
  </si>
  <si>
    <t>2020-08-14 10:00:00 UTC</t>
  </si>
  <si>
    <t>2020-08-14 11:00:00 UTC</t>
  </si>
  <si>
    <t>2020-08-14 12:00:00 UTC</t>
  </si>
  <si>
    <t>2020-08-14 13:00:00 UTC</t>
  </si>
  <si>
    <t>2020-08-14 14:00:00 UTC</t>
  </si>
  <si>
    <t>2020-08-14 15:00:00 UTC</t>
  </si>
  <si>
    <t>2020-08-14 16:00:00 UTC</t>
  </si>
  <si>
    <t>2020-08-14 17:00:00 UTC</t>
  </si>
  <si>
    <t>2020-08-14 18:00:00 UTC</t>
  </si>
  <si>
    <t>2020-08-14 19:00:00 UTC</t>
  </si>
  <si>
    <t>2020-08-14 20:00:00 UTC</t>
  </si>
  <si>
    <t>2020-08-14 21:00:00 UTC</t>
  </si>
  <si>
    <t>2020-08-14 22:00:00 UTC</t>
  </si>
  <si>
    <t>2020-08-14 23:00:00 UTC</t>
  </si>
  <si>
    <t>2020-08-15 00:00:00 UTC</t>
  </si>
  <si>
    <t>2020-08-15 01:00:00 UTC</t>
  </si>
  <si>
    <t>2020-08-15 02:00:00 UTC</t>
  </si>
  <si>
    <t>2020-08-15 03:00:00 UTC</t>
  </si>
  <si>
    <t>2020-08-15 04:00:00 UTC</t>
  </si>
  <si>
    <t>2020-08-15 05:00:00 UTC</t>
  </si>
  <si>
    <t>2020-08-15 06:00:00 UTC</t>
  </si>
  <si>
    <t>2020-08-15 07:00:00 UTC</t>
  </si>
  <si>
    <t>2020-08-15 08:00:00 UTC</t>
  </si>
  <si>
    <t>2020-08-15 09:00:00 UTC</t>
  </si>
  <si>
    <t>2020-08-15 10:00:00 UTC</t>
  </si>
  <si>
    <t>2020-08-15 11:00:00 UTC</t>
  </si>
  <si>
    <t>2020-08-15 12:00:00 UTC</t>
  </si>
  <si>
    <t>2020-08-15 13:00:00 UTC</t>
  </si>
  <si>
    <t>2020-08-15 14:00:00 UTC</t>
  </si>
  <si>
    <t>2020-08-15 15:00:00 UTC</t>
  </si>
  <si>
    <t>2020-08-15 16:00:00 UTC</t>
  </si>
  <si>
    <t>2020-08-15 17:00:00 UTC</t>
  </si>
  <si>
    <t>2020-08-15 18:00:00 UTC</t>
  </si>
  <si>
    <t>2020-08-15 19:00:00 UTC</t>
  </si>
  <si>
    <t>2020-08-15 20:00:00 UTC</t>
  </si>
  <si>
    <t>2020-08-15 21:00:00 UTC</t>
  </si>
  <si>
    <t>2020-08-15 22:00:00 UTC</t>
  </si>
  <si>
    <t>2020-08-15 23:00:00 UTC</t>
  </si>
  <si>
    <t>2020-08-16 00:00:00 UTC</t>
  </si>
  <si>
    <t>2020-08-16 01:00:00 UTC</t>
  </si>
  <si>
    <t>2020-08-16 02:00:00 UTC</t>
  </si>
  <si>
    <t>2020-08-16 03:00:00 UTC</t>
  </si>
  <si>
    <t>2020-08-16 04:00:00 UTC</t>
  </si>
  <si>
    <t>2020-08-16 05:00:00 UTC</t>
  </si>
  <si>
    <t>2020-08-16 06:00:00 UTC</t>
  </si>
  <si>
    <t>2020-08-16 07:00:00 UTC</t>
  </si>
  <si>
    <t>2020-08-16 08:00:00 UTC</t>
  </si>
  <si>
    <t>2020-08-16 09:00:00 UTC</t>
  </si>
  <si>
    <t>2020-08-16 10:00:00 UTC</t>
  </si>
  <si>
    <t>2020-08-16 11:00:00 UTC</t>
  </si>
  <si>
    <t>2020-08-16 12:00:00 UTC</t>
  </si>
  <si>
    <t>2020-08-16 13:00:00 UTC</t>
  </si>
  <si>
    <t>2020-08-16 14:00:00 UTC</t>
  </si>
  <si>
    <t>2020-08-16 15:00:00 UTC</t>
  </si>
  <si>
    <t>2020-08-16 16:00:00 UTC</t>
  </si>
  <si>
    <t>2020-08-16 17:00:00 UTC</t>
  </si>
  <si>
    <t>2020-08-16 18:00:00 UTC</t>
  </si>
  <si>
    <t>2020-08-16 19:00:00 UTC</t>
  </si>
  <si>
    <t>2020-08-16 20:00:00 UTC</t>
  </si>
  <si>
    <t>2020-08-16 21:00:00 UTC</t>
  </si>
  <si>
    <t>2020-08-16 22:00:00 UTC</t>
  </si>
  <si>
    <t>2020-08-16 23:00:00 UTC</t>
  </si>
  <si>
    <t>2020-08-17 00:00:00 UTC</t>
  </si>
  <si>
    <t>2020-08-17 01:00:00 UTC</t>
  </si>
  <si>
    <t>2020-08-17 02:00:00 UTC</t>
  </si>
  <si>
    <t>2020-08-17 03:00:00 UTC</t>
  </si>
  <si>
    <t>2020-08-17 04:00:00 UTC</t>
  </si>
  <si>
    <t>2020-08-17 05:00:00 UTC</t>
  </si>
  <si>
    <t>2020-08-17 06:00:00 UTC</t>
  </si>
  <si>
    <t>2020-08-17 07:00:00 UTC</t>
  </si>
  <si>
    <t>2020-08-17 08:00:00 UTC</t>
  </si>
  <si>
    <t>2020-08-17 09:00:00 UTC</t>
  </si>
  <si>
    <t>2020-08-17 10:00:00 UTC</t>
  </si>
  <si>
    <t>2020-08-17 11:00:00 UTC</t>
  </si>
  <si>
    <t>2020-08-17 12:00:00 UTC</t>
  </si>
  <si>
    <t>2020-08-17 13:00:00 UTC</t>
  </si>
  <si>
    <t>2020-08-17 14:00:00 UTC</t>
  </si>
  <si>
    <t>2020-08-17 15:00:00 UTC</t>
  </si>
  <si>
    <t>2020-08-17 16:00:00 UTC</t>
  </si>
  <si>
    <t>2020-08-17 17:00:00 UTC</t>
  </si>
  <si>
    <t>2020-08-17 18:00:00 UTC</t>
  </si>
  <si>
    <t>2020-08-17 19:00:00 UTC</t>
  </si>
  <si>
    <t>2020-08-17 20:00:00 UTC</t>
  </si>
  <si>
    <t>2020-08-17 21:00:00 UTC</t>
  </si>
  <si>
    <t>2020-08-17 22:00:00 UTC</t>
  </si>
  <si>
    <t>2020-08-17 23:00:00 UTC</t>
  </si>
  <si>
    <t>2020-08-18 00:00:00 UTC</t>
  </si>
  <si>
    <t>2020-08-18 01:00:00 UTC</t>
  </si>
  <si>
    <t>2020-08-18 02:00:00 UTC</t>
  </si>
  <si>
    <t>2020-08-18 03:00:00 UTC</t>
  </si>
  <si>
    <t>2020-08-18 04:00:00 UTC</t>
  </si>
  <si>
    <t>2020-08-18 05:00:00 UTC</t>
  </si>
  <si>
    <t>2020-08-18 06:00:00 UTC</t>
  </si>
  <si>
    <t>2020-08-18 07:00:00 UTC</t>
  </si>
  <si>
    <t>2020-08-18 08:00:00 UTC</t>
  </si>
  <si>
    <t>2020-08-18 09:00:00 UTC</t>
  </si>
  <si>
    <t>2020-08-18 10:00:00 UTC</t>
  </si>
  <si>
    <t>2020-08-18 11:00:00 UTC</t>
  </si>
  <si>
    <t>2020-08-18 12:00:00 UTC</t>
  </si>
  <si>
    <t>2020-08-18 13:00:00 UTC</t>
  </si>
  <si>
    <t>2020-08-18 14:00:00 UTC</t>
  </si>
  <si>
    <t>2020-08-18 15:00:00 UTC</t>
  </si>
  <si>
    <t>2020-08-18 16:00:00 UTC</t>
  </si>
  <si>
    <t>2020-08-18 17:00:00 UTC</t>
  </si>
  <si>
    <t>2020-08-18 18:00:00 UTC</t>
  </si>
  <si>
    <t>2020-08-18 19:00:00 UTC</t>
  </si>
  <si>
    <t>2020-08-18 20:00:00 UTC</t>
  </si>
  <si>
    <t>2020-08-18 21:00:00 UTC</t>
  </si>
  <si>
    <t>2020-08-18 22:00:00 UTC</t>
  </si>
  <si>
    <t>2020-08-18 23:00:00 UTC</t>
  </si>
  <si>
    <t>2020-08-19 00:00:00 UTC</t>
  </si>
  <si>
    <t>2020-08-19 01:00:00 UTC</t>
  </si>
  <si>
    <t>2020-08-19 02:00:00 UTC</t>
  </si>
  <si>
    <t>2020-08-19 03:00:00 UTC</t>
  </si>
  <si>
    <t>2020-08-19 04:00:00 UTC</t>
  </si>
  <si>
    <t>2020-08-19 05:00:00 UTC</t>
  </si>
  <si>
    <t>2020-08-19 06:00:00 UTC</t>
  </si>
  <si>
    <t>2020-08-19 07:00:00 UTC</t>
  </si>
  <si>
    <t>2020-08-19 08:00:00 UTC</t>
  </si>
  <si>
    <t>2020-08-19 09:00:00 UTC</t>
  </si>
  <si>
    <t>2020-08-19 10:00:00 UTC</t>
  </si>
  <si>
    <t>2020-08-19 11:00:00 UTC</t>
  </si>
  <si>
    <t>2020-08-19 12:00:00 UTC</t>
  </si>
  <si>
    <t>2020-08-19 13:00:00 UTC</t>
  </si>
  <si>
    <t>2020-08-19 14:00:00 UTC</t>
  </si>
  <si>
    <t>2020-08-19 15:00:00 UTC</t>
  </si>
  <si>
    <t>2020-08-19 16:00:00 UTC</t>
  </si>
  <si>
    <t>2020-08-19 17:00:00 UTC</t>
  </si>
  <si>
    <t>2020-08-19 18:00:00 UTC</t>
  </si>
  <si>
    <t>2020-08-19 19:00:00 UTC</t>
  </si>
  <si>
    <t>2020-08-19 20:00:00 UTC</t>
  </si>
  <si>
    <t>2020-08-19 21:00:00 UTC</t>
  </si>
  <si>
    <t>2020-08-19 22:00:00 UTC</t>
  </si>
  <si>
    <t>2020-08-19 23:00:00 UTC</t>
  </si>
  <si>
    <t>2020-08-20 00:00:00 UTC</t>
  </si>
  <si>
    <t>2020-08-20 01:00:00 UTC</t>
  </si>
  <si>
    <t>2020-08-20 02:00:00 UTC</t>
  </si>
  <si>
    <t>2020-08-20 03:00:00 UTC</t>
  </si>
  <si>
    <t>2020-08-20 04:00:00 UTC</t>
  </si>
  <si>
    <t>2020-08-20 05:00:00 UTC</t>
  </si>
  <si>
    <t>2020-08-20 06:00:00 UTC</t>
  </si>
  <si>
    <t>2020-08-20 07:00:00 UTC</t>
  </si>
  <si>
    <t>2020-08-20 08:00:00 UTC</t>
  </si>
  <si>
    <t>2020-08-20 09:00:00 UTC</t>
  </si>
  <si>
    <t>2020-08-20 10:00:00 UTC</t>
  </si>
  <si>
    <t>2020-08-20 11:00:00 UTC</t>
  </si>
  <si>
    <t>2020-08-20 12:00:00 UTC</t>
  </si>
  <si>
    <t>2020-08-20 13:00:00 UTC</t>
  </si>
  <si>
    <t>2020-08-20 14:00:00 UTC</t>
  </si>
  <si>
    <t>2020-08-20 15:00:00 UTC</t>
  </si>
  <si>
    <t>2020-08-20 16:00:00 UTC</t>
  </si>
  <si>
    <t>2020-08-20 17:00:00 UTC</t>
  </si>
  <si>
    <t>2020-08-20 18:00:00 UTC</t>
  </si>
  <si>
    <t>2020-08-20 19:00:00 UTC</t>
  </si>
  <si>
    <t>2020-08-20 20:00:00 UTC</t>
  </si>
  <si>
    <t>2020-08-20 21:00:00 UTC</t>
  </si>
  <si>
    <t>2020-08-20 22:00:00 UTC</t>
  </si>
  <si>
    <t>2020-08-20 23:00:00 UTC</t>
  </si>
  <si>
    <t>2020-08-21 00:00:00 UTC</t>
  </si>
  <si>
    <t>2020-08-21 01:00:00 UTC</t>
  </si>
  <si>
    <t>2020-08-21 02:00:00 UTC</t>
  </si>
  <si>
    <t>2020-08-21 03:00:00 UTC</t>
  </si>
  <si>
    <t>2020-08-21 04:00:00 UTC</t>
  </si>
  <si>
    <t>2020-08-21 05:00:00 UTC</t>
  </si>
  <si>
    <t>2020-08-21 06:00:00 UTC</t>
  </si>
  <si>
    <t>2020-08-21 07:00:00 UTC</t>
  </si>
  <si>
    <t>2020-08-21 08:00:00 UTC</t>
  </si>
  <si>
    <t>2020-08-21 09:00:00 UTC</t>
  </si>
  <si>
    <t>2020-08-21 10:00:00 UTC</t>
  </si>
  <si>
    <t>2020-08-21 11:00:00 UTC</t>
  </si>
  <si>
    <t>2020-08-21 12:00:00 UTC</t>
  </si>
  <si>
    <t>2020-08-21 13:00:00 UTC</t>
  </si>
  <si>
    <t>2020-08-21 14:00:00 UTC</t>
  </si>
  <si>
    <t>2020-08-21 15:00:00 UTC</t>
  </si>
  <si>
    <t>2020-08-21 16:00:00 UTC</t>
  </si>
  <si>
    <t>2020-08-21 17:00:00 UTC</t>
  </si>
  <si>
    <t>2020-08-21 18:00:00 UTC</t>
  </si>
  <si>
    <t>2020-08-21 19:00:00 UTC</t>
  </si>
  <si>
    <t>2020-08-21 20:00:00 UTC</t>
  </si>
  <si>
    <t>2020-08-21 21:00:00 UTC</t>
  </si>
  <si>
    <t>2020-08-21 22:00:00 UTC</t>
  </si>
  <si>
    <t>2020-08-21 23:00:00 UTC</t>
  </si>
  <si>
    <t>2020-08-22 00:00:00 UTC</t>
  </si>
  <si>
    <t>2020-08-22 01:00:00 UTC</t>
  </si>
  <si>
    <t>2020-08-22 02:00:00 UTC</t>
  </si>
  <si>
    <t>2020-08-22 03:00:00 UTC</t>
  </si>
  <si>
    <t>2020-08-22 04:00:00 UTC</t>
  </si>
  <si>
    <t>2020-08-22 05:00:00 UTC</t>
  </si>
  <si>
    <t>2020-08-22 06:00:00 UTC</t>
  </si>
  <si>
    <t>2020-08-22 07:00:00 UTC</t>
  </si>
  <si>
    <t>2020-08-22 08:00:00 UTC</t>
  </si>
  <si>
    <t>2020-08-22 09:00:00 UTC</t>
  </si>
  <si>
    <t>2020-08-22 10:00:00 UTC</t>
  </si>
  <si>
    <t>2020-08-22 11:00:00 UTC</t>
  </si>
  <si>
    <t>2020-08-22 12:00:00 UTC</t>
  </si>
  <si>
    <t>2020-08-22 13:00:00 UTC</t>
  </si>
  <si>
    <t>2020-08-22 14:00:00 UTC</t>
  </si>
  <si>
    <t>2020-08-22 15:00:00 UTC</t>
  </si>
  <si>
    <t>2020-08-22 16:00:00 UTC</t>
  </si>
  <si>
    <t>2020-08-22 17:00:00 UTC</t>
  </si>
  <si>
    <t>2020-08-22 18:00:00 UTC</t>
  </si>
  <si>
    <t>2020-08-22 19:00:00 UTC</t>
  </si>
  <si>
    <t>2020-08-22 20:00:00 UTC</t>
  </si>
  <si>
    <t>2020-08-22 21:00:00 UTC</t>
  </si>
  <si>
    <t>2020-08-22 22:00:00 UTC</t>
  </si>
  <si>
    <t>2020-08-22 23:00:00 UTC</t>
  </si>
  <si>
    <t>2020-08-23 00:00:00 UTC</t>
  </si>
  <si>
    <t>2020-08-23 01:00:00 UTC</t>
  </si>
  <si>
    <t>2020-08-23 02:00:00 UTC</t>
  </si>
  <si>
    <t>2020-08-23 03:00:00 UTC</t>
  </si>
  <si>
    <t>2020-08-23 04:00:00 UTC</t>
  </si>
  <si>
    <t>2020-08-23 05:00:00 UTC</t>
  </si>
  <si>
    <t>2020-08-23 06:00:00 UTC</t>
  </si>
  <si>
    <t>2020-08-23 07:00:00 UTC</t>
  </si>
  <si>
    <t>2020-08-23 08:00:00 UTC</t>
  </si>
  <si>
    <t>2020-08-23 09:00:00 UTC</t>
  </si>
  <si>
    <t>2020-08-23 10:00:00 UTC</t>
  </si>
  <si>
    <t>2020-08-23 11:00:00 UTC</t>
  </si>
  <si>
    <t>2020-08-23 12:00:00 UTC</t>
  </si>
  <si>
    <t>2020-08-23 13:00:00 UTC</t>
  </si>
  <si>
    <t>2020-08-23 14:00:00 UTC</t>
  </si>
  <si>
    <t>2020-08-23 15:00:00 UTC</t>
  </si>
  <si>
    <t>2020-08-23 16:00:00 UTC</t>
  </si>
  <si>
    <t>2020-08-23 17:00:00 UTC</t>
  </si>
  <si>
    <t>2020-08-23 18:00:00 UTC</t>
  </si>
  <si>
    <t>2020-08-23 19:00:00 UTC</t>
  </si>
  <si>
    <t>2020-08-23 20:00:00 UTC</t>
  </si>
  <si>
    <t>2020-08-23 21:00:00 UTC</t>
  </si>
  <si>
    <t>2020-08-23 22:00:00 UTC</t>
  </si>
  <si>
    <t>2020-08-23 23:00:00 UTC</t>
  </si>
  <si>
    <t>2020-08-24 00:00:00 UTC</t>
  </si>
  <si>
    <t>2020-08-24 01:00:00 UTC</t>
  </si>
  <si>
    <t>2020-08-24 02:00:00 UTC</t>
  </si>
  <si>
    <t>2020-08-24 03:00:00 UTC</t>
  </si>
  <si>
    <t>2020-08-24 04:00:00 UTC</t>
  </si>
  <si>
    <t>2020-08-24 05:00:00 UTC</t>
  </si>
  <si>
    <t>2020-08-24 06:00:00 UTC</t>
  </si>
  <si>
    <t>2020-08-24 07:00:00 UTC</t>
  </si>
  <si>
    <t>2020-08-24 08:00:00 UTC</t>
  </si>
  <si>
    <t>2020-08-24 09:00:00 UTC</t>
  </si>
  <si>
    <t>2020-08-24 10:00:00 UTC</t>
  </si>
  <si>
    <t>2020-08-24 11:00:00 UTC</t>
  </si>
  <si>
    <t>2020-08-24 12:00:00 UTC</t>
  </si>
  <si>
    <t>2020-08-24 13:00:00 UTC</t>
  </si>
  <si>
    <t>2020-08-24 14:00:00 UTC</t>
  </si>
  <si>
    <t>2020-08-24 15:00:00 UTC</t>
  </si>
  <si>
    <t>2020-08-24 16:00:00 UTC</t>
  </si>
  <si>
    <t>2020-08-24 17:00:00 UTC</t>
  </si>
  <si>
    <t>2020-08-24 18:00:00 UTC</t>
  </si>
  <si>
    <t>2020-08-24 19:00:00 UTC</t>
  </si>
  <si>
    <t>2020-08-24 20:00:00 UTC</t>
  </si>
  <si>
    <t>2020-08-24 21:00:00 UTC</t>
  </si>
  <si>
    <t>2020-08-24 22:00:00 UTC</t>
  </si>
  <si>
    <t>2020-08-24 23:00:00 UTC</t>
  </si>
  <si>
    <t>2020-08-25 00:00:00 UTC</t>
  </si>
  <si>
    <t>2020-08-25 01:00:00 UTC</t>
  </si>
  <si>
    <t>2020-08-25 02:00:00 UTC</t>
  </si>
  <si>
    <t>2020-08-25 03:00:00 UTC</t>
  </si>
  <si>
    <t>2020-08-25 04:00:00 UTC</t>
  </si>
  <si>
    <t>2020-08-25 05:00:00 UTC</t>
  </si>
  <si>
    <t>2020-08-25 06:00:00 UTC</t>
  </si>
  <si>
    <t>2020-08-25 07:00:00 UTC</t>
  </si>
  <si>
    <t>2020-08-25 08:00:00 UTC</t>
  </si>
  <si>
    <t>2020-08-25 09:00:00 UTC</t>
  </si>
  <si>
    <t>2020-08-25 10:00:00 UTC</t>
  </si>
  <si>
    <t>2020-08-25 11:00:00 UTC</t>
  </si>
  <si>
    <t>2020-08-25 12:00:00 UTC</t>
  </si>
  <si>
    <t>2020-08-25 13:00:00 UTC</t>
  </si>
  <si>
    <t>2020-08-25 14:00:00 UTC</t>
  </si>
  <si>
    <t>2020-08-25 15:00:00 UTC</t>
  </si>
  <si>
    <t>2020-08-25 16:00:00 UTC</t>
  </si>
  <si>
    <t>2020-08-25 17:00:00 UTC</t>
  </si>
  <si>
    <t>2020-08-25 18:00:00 UTC</t>
  </si>
  <si>
    <t>2020-08-25 19:00:00 UTC</t>
  </si>
  <si>
    <t>2020-08-25 20:00:00 UTC</t>
  </si>
  <si>
    <t>2020-08-25 21:00:00 UTC</t>
  </si>
  <si>
    <t>2020-08-25 22:00:00 UTC</t>
  </si>
  <si>
    <t>2020-08-25 23:00:00 UTC</t>
  </si>
  <si>
    <t>2020-08-26 00:00:00 UTC</t>
  </si>
  <si>
    <t>2020-08-26 01:00:00 UTC</t>
  </si>
  <si>
    <t>2020-08-26 02:00:00 UTC</t>
  </si>
  <si>
    <t>2020-08-26 03:00:00 UTC</t>
  </si>
  <si>
    <t>2020-08-26 04:00:00 UTC</t>
  </si>
  <si>
    <t>2020-08-26 05:00:00 UTC</t>
  </si>
  <si>
    <t>2020-08-26 06:00:00 UTC</t>
  </si>
  <si>
    <t>2020-08-26 07:00:00 UTC</t>
  </si>
  <si>
    <t>2020-08-26 08:00:00 UTC</t>
  </si>
  <si>
    <t>2020-08-26 09:00:00 UTC</t>
  </si>
  <si>
    <t>2020-08-26 10:00:00 UTC</t>
  </si>
  <si>
    <t>2020-08-26 11:00:00 UTC</t>
  </si>
  <si>
    <t>2020-08-26 12:00:00 UTC</t>
  </si>
  <si>
    <t>2020-08-26 13:00:00 UTC</t>
  </si>
  <si>
    <t>2020-08-26 14:00:00 UTC</t>
  </si>
  <si>
    <t>2020-08-26 15:00:00 UTC</t>
  </si>
  <si>
    <t>2020-08-26 16:00:00 UTC</t>
  </si>
  <si>
    <t>2020-08-26 17:00:00 UTC</t>
  </si>
  <si>
    <t>2020-08-26 18:00:00 UTC</t>
  </si>
  <si>
    <t>2020-08-26 19:00:00 UTC</t>
  </si>
  <si>
    <t>2020-08-26 20:00:00 UTC</t>
  </si>
  <si>
    <t>2020-08-26 21:00:00 UTC</t>
  </si>
  <si>
    <t>2020-08-26 22:00:00 UTC</t>
  </si>
  <si>
    <t>2020-08-26 23:00:00 UTC</t>
  </si>
  <si>
    <t>2020-08-27 00:00:00 UTC</t>
  </si>
  <si>
    <t>2020-08-27 01:00:00 UTC</t>
  </si>
  <si>
    <t>2020-08-27 02:00:00 UTC</t>
  </si>
  <si>
    <t>2020-08-27 03:00:00 UTC</t>
  </si>
  <si>
    <t>2020-08-27 04:00:00 UTC</t>
  </si>
  <si>
    <t>2020-08-27 05:00:00 UTC</t>
  </si>
  <si>
    <t>2020-08-27 06:00:00 UTC</t>
  </si>
  <si>
    <t>2020-08-27 07:00:00 UTC</t>
  </si>
  <si>
    <t>2020-08-27 08:00:00 UTC</t>
  </si>
  <si>
    <t>2020-08-27 09:00:00 UTC</t>
  </si>
  <si>
    <t>2020-08-27 10:00:00 UTC</t>
  </si>
  <si>
    <t>2020-08-27 11:00:00 UTC</t>
  </si>
  <si>
    <t>2020-08-27 12:00:00 UTC</t>
  </si>
  <si>
    <t>2020-08-27 13:00:00 UTC</t>
  </si>
  <si>
    <t>2020-08-27 14:00:00 UTC</t>
  </si>
  <si>
    <t>2020-08-27 15:00:00 UTC</t>
  </si>
  <si>
    <t>2020-08-27 16:00:00 UTC</t>
  </si>
  <si>
    <t>2020-08-27 17:00:00 UTC</t>
  </si>
  <si>
    <t>2020-08-27 18:00:00 UTC</t>
  </si>
  <si>
    <t>2020-08-27 19:00:00 UTC</t>
  </si>
  <si>
    <t>2020-08-27 20:00:00 UTC</t>
  </si>
  <si>
    <t>2020-08-27 21:00:00 UTC</t>
  </si>
  <si>
    <t>2020-08-27 22:00:00 UTC</t>
  </si>
  <si>
    <t>2020-08-27 23:00:00 UTC</t>
  </si>
  <si>
    <t>2020-08-28 00:00:00 UTC</t>
  </si>
  <si>
    <t>2020-08-28 01:00:00 UTC</t>
  </si>
  <si>
    <t>2020-08-28 02:00:00 UTC</t>
  </si>
  <si>
    <t>2020-08-28 03:00:00 UTC</t>
  </si>
  <si>
    <t>2020-08-28 04:00:00 UTC</t>
  </si>
  <si>
    <t>2020-08-28 05:00:00 UTC</t>
  </si>
  <si>
    <t>2020-08-28 06:00:00 UTC</t>
  </si>
  <si>
    <t>2020-08-28 07:00:00 UTC</t>
  </si>
  <si>
    <t>2020-08-28 08:00:00 UTC</t>
  </si>
  <si>
    <t>2020-08-28 09:00:00 UTC</t>
  </si>
  <si>
    <t>2020-08-28 10:00:00 UTC</t>
  </si>
  <si>
    <t>2020-08-28 11:00:00 UTC</t>
  </si>
  <si>
    <t>2020-08-28 12:00:00 UTC</t>
  </si>
  <si>
    <t>2020-08-28 13:00:00 UTC</t>
  </si>
  <si>
    <t>2020-08-28 14:00:00 UTC</t>
  </si>
  <si>
    <t>2020-08-28 15:00:00 UTC</t>
  </si>
  <si>
    <t>2020-08-28 16:00:00 UTC</t>
  </si>
  <si>
    <t>2020-08-28 17:00:00 UTC</t>
  </si>
  <si>
    <t>2020-08-28 18:00:00 UTC</t>
  </si>
  <si>
    <t>2020-08-28 19:00:00 UTC</t>
  </si>
  <si>
    <t>2020-08-28 20:00:00 UTC</t>
  </si>
  <si>
    <t>2020-08-28 21:00:00 UTC</t>
  </si>
  <si>
    <t>2020-08-28 22:00:00 UTC</t>
  </si>
  <si>
    <t>2020-08-28 23:00:00 UTC</t>
  </si>
  <si>
    <t>2020-08-29 00:00:00 UTC</t>
  </si>
  <si>
    <t>2020-08-29 01:00:00 UTC</t>
  </si>
  <si>
    <t>2020-08-29 02:00:00 UTC</t>
  </si>
  <si>
    <t>2020-08-29 03:00:00 UTC</t>
  </si>
  <si>
    <t>2020-08-29 04:00:00 UTC</t>
  </si>
  <si>
    <t>2020-08-29 05:00:00 UTC</t>
  </si>
  <si>
    <t>2020-08-29 06:00:00 UTC</t>
  </si>
  <si>
    <t>2020-08-29 07:00:00 UTC</t>
  </si>
  <si>
    <t>2020-08-29 08:00:00 UTC</t>
  </si>
  <si>
    <t>2020-08-29 09:00:00 UTC</t>
  </si>
  <si>
    <t>2020-08-29 10:00:00 UTC</t>
  </si>
  <si>
    <t>2020-08-29 11:00:00 UTC</t>
  </si>
  <si>
    <t>2020-08-29 12:00:00 UTC</t>
  </si>
  <si>
    <t>2020-08-29 13:00:00 UTC</t>
  </si>
  <si>
    <t>2020-08-29 14:00:00 UTC</t>
  </si>
  <si>
    <t>2020-08-29 15:00:00 UTC</t>
  </si>
  <si>
    <t>2020-08-29 16:00:00 UTC</t>
  </si>
  <si>
    <t>2020-08-29 17:00:00 UTC</t>
  </si>
  <si>
    <t>2020-08-29 18:00:00 UTC</t>
  </si>
  <si>
    <t>2020-08-29 19:00:00 UTC</t>
  </si>
  <si>
    <t>2020-08-29 20:00:00 UTC</t>
  </si>
  <si>
    <t>2020-08-29 21:00:00 UTC</t>
  </si>
  <si>
    <t>2020-08-29 22:00:00 UTC</t>
  </si>
  <si>
    <t>2020-08-29 23:00:00 UTC</t>
  </si>
  <si>
    <t>2020-08-30 00:00:00 UTC</t>
  </si>
  <si>
    <t>2020-08-30 01:00:00 UTC</t>
  </si>
  <si>
    <t>2020-08-30 02:00:00 UTC</t>
  </si>
  <si>
    <t>2020-08-30 03:00:00 UTC</t>
  </si>
  <si>
    <t>2020-08-30 04:00:00 UTC</t>
  </si>
  <si>
    <t>2020-08-30 05:00:00 UTC</t>
  </si>
  <si>
    <t>2020-08-30 06:00:00 UTC</t>
  </si>
  <si>
    <t>2020-08-30 07:00:00 UTC</t>
  </si>
  <si>
    <t>2020-08-30 08:00:00 UTC</t>
  </si>
  <si>
    <t>2020-08-30 09:00:00 UTC</t>
  </si>
  <si>
    <t>2020-08-30 10:00:00 UTC</t>
  </si>
  <si>
    <t>2020-08-30 11:00:00 UTC</t>
  </si>
  <si>
    <t>2020-08-30 12:00:00 UTC</t>
  </si>
  <si>
    <t>2020-08-30 13:00:00 UTC</t>
  </si>
  <si>
    <t>2020-08-30 14:00:00 UTC</t>
  </si>
  <si>
    <t>2020-08-30 15:00:00 UTC</t>
  </si>
  <si>
    <t>2020-08-30 16:00:00 UTC</t>
  </si>
  <si>
    <t>2020-08-30 17:00:00 UTC</t>
  </si>
  <si>
    <t>2020-08-30 18:00:00 UTC</t>
  </si>
  <si>
    <t>2020-08-30 19:00:00 UTC</t>
  </si>
  <si>
    <t>2020-08-30 20:00:00 UTC</t>
  </si>
  <si>
    <t>2020-08-30 21:00:00 UTC</t>
  </si>
  <si>
    <t>2020-08-30 22:00:00 UTC</t>
  </si>
  <si>
    <t>2020-08-30 23:00:00 UTC</t>
  </si>
  <si>
    <t>2020-08-31 00:00:00 UTC</t>
  </si>
  <si>
    <t>2020-08-31 01:00:00 UTC</t>
  </si>
  <si>
    <t>2020-08-31 02:00:00 UTC</t>
  </si>
  <si>
    <t>2020-08-31 03:00:00 UTC</t>
  </si>
  <si>
    <t>2020-08-31 04:00:00 UTC</t>
  </si>
  <si>
    <t>2020-08-31 05:00:00 UTC</t>
  </si>
  <si>
    <t>2020-08-31 06:00:00 UTC</t>
  </si>
  <si>
    <t>2020-08-31 07:00:00 UTC</t>
  </si>
  <si>
    <t>2020-08-31 08:00:00 UTC</t>
  </si>
  <si>
    <t>2020-08-31 09:00:00 UTC</t>
  </si>
  <si>
    <t>2020-08-31 10:00:00 UTC</t>
  </si>
  <si>
    <t>2020-08-31 11:00:00 UTC</t>
  </si>
  <si>
    <t>2020-08-31 12:00:00 UTC</t>
  </si>
  <si>
    <t>2020-08-31 13:00:00 UTC</t>
  </si>
  <si>
    <t>2020-08-31 14:00:00 UTC</t>
  </si>
  <si>
    <t>2020-08-31 15:00:00 UTC</t>
  </si>
  <si>
    <t>2020-08-31 16:00:00 UTC</t>
  </si>
  <si>
    <t>2020-08-31 17:00:00 UTC</t>
  </si>
  <si>
    <t>2020-08-31 18:00:00 UTC</t>
  </si>
  <si>
    <t>2020-08-31 19:00:00 UTC</t>
  </si>
  <si>
    <t>2020-08-31 20:00:00 UTC</t>
  </si>
  <si>
    <t>2020-08-31 21:00:00 UTC</t>
  </si>
  <si>
    <t>2020-08-31 22:00:00 UTC</t>
  </si>
  <si>
    <t>2020-08-31 23:00:00 UTC</t>
  </si>
  <si>
    <t>2020-09-01 00:00:00 UTC</t>
  </si>
  <si>
    <t>2020-09-01 01:00:00 UTC</t>
  </si>
  <si>
    <t>2020-09-01 02:00:00 UTC</t>
  </si>
  <si>
    <t>2020-09-01 03:00:00 UTC</t>
  </si>
  <si>
    <t>2020-09-01 04:00:00 UTC</t>
  </si>
  <si>
    <t>2020-09-01 05:00:00 UTC</t>
  </si>
  <si>
    <t>2020-09-01 06:00:00 UTC</t>
  </si>
  <si>
    <t>2020-09-01 07:00:00 UTC</t>
  </si>
  <si>
    <t>2020-09-01 08:00:00 UTC</t>
  </si>
  <si>
    <t>2020-09-01 09:00:00 UTC</t>
  </si>
  <si>
    <t>2020-09-01 10:00:00 UTC</t>
  </si>
  <si>
    <t>2020-09-01 11:00:00 UTC</t>
  </si>
  <si>
    <t>2020-09-01 12:00:00 UTC</t>
  </si>
  <si>
    <t>2020-09-01 13:00:00 UTC</t>
  </si>
  <si>
    <t>2020-09-01 14:00:00 UTC</t>
  </si>
  <si>
    <t>2020-09-01 15:00:00 UTC</t>
  </si>
  <si>
    <t>2020-09-01 16:00:00 UTC</t>
  </si>
  <si>
    <t>2020-09-01 17:00:00 UTC</t>
  </si>
  <si>
    <t>2020-09-01 18:00:00 UTC</t>
  </si>
  <si>
    <t>2020-09-01 19:00:00 UTC</t>
  </si>
  <si>
    <t>2020-09-01 20:00:00 UTC</t>
  </si>
  <si>
    <t>2020-09-01 21:00:00 UTC</t>
  </si>
  <si>
    <t>2020-09-01 22:00:00 UTC</t>
  </si>
  <si>
    <t>2020-09-01 23:00:00 UTC</t>
  </si>
  <si>
    <t>2020-09-02 00:00:00 UTC</t>
  </si>
  <si>
    <t>2020-09-02 01:00:00 UTC</t>
  </si>
  <si>
    <t>2020-09-02 02:00:00 UTC</t>
  </si>
  <si>
    <t>2020-09-02 03:00:00 UTC</t>
  </si>
  <si>
    <t>2020-09-02 04:00:00 UTC</t>
  </si>
  <si>
    <t>2020-09-02 05:00:00 UTC</t>
  </si>
  <si>
    <t>2020-09-02 06:00:00 UTC</t>
  </si>
  <si>
    <t>2020-09-02 07:00:00 UTC</t>
  </si>
  <si>
    <t>2020-09-02 08:00:00 UTC</t>
  </si>
  <si>
    <t>2020-09-02 09:00:00 UTC</t>
  </si>
  <si>
    <t>2020-09-02 10:00:00 UTC</t>
  </si>
  <si>
    <t>2020-09-02 11:00:00 UTC</t>
  </si>
  <si>
    <t>2020-09-02 12:00:00 UTC</t>
  </si>
  <si>
    <t>2020-09-02 13:00:00 UTC</t>
  </si>
  <si>
    <t>2020-09-02 14:00:00 UTC</t>
  </si>
  <si>
    <t>2020-09-02 15:00:00 UTC</t>
  </si>
  <si>
    <t>2020-09-02 16:00:00 UTC</t>
  </si>
  <si>
    <t>2020-09-02 17:00:00 UTC</t>
  </si>
  <si>
    <t>2020-09-02 18:00:00 UTC</t>
  </si>
  <si>
    <t>2020-09-02 19:00:00 UTC</t>
  </si>
  <si>
    <t>2020-09-02 20:00:00 UTC</t>
  </si>
  <si>
    <t>2020-09-02 21:00:00 UTC</t>
  </si>
  <si>
    <t>2020-09-02 22:00:00 UTC</t>
  </si>
  <si>
    <t>2020-09-02 23:00:00 UTC</t>
  </si>
  <si>
    <t>2020-09-03 00:00:00 UTC</t>
  </si>
  <si>
    <t>2020-09-03 01:00:00 UTC</t>
  </si>
  <si>
    <t>2020-09-03 02:00:00 UTC</t>
  </si>
  <si>
    <t>2020-09-03 03:00:00 UTC</t>
  </si>
  <si>
    <t>2020-09-03 04:00:00 UTC</t>
  </si>
  <si>
    <t>2020-09-03 05:00:00 UTC</t>
  </si>
  <si>
    <t>2020-09-03 06:00:00 UTC</t>
  </si>
  <si>
    <t>2020-09-03 07:00:00 UTC</t>
  </si>
  <si>
    <t>2020-09-03 08:00:00 UTC</t>
  </si>
  <si>
    <t>2020-09-03 09:00:00 UTC</t>
  </si>
  <si>
    <t>2020-09-03 10:00:00 UTC</t>
  </si>
  <si>
    <t>2020-09-03 11:00:00 UTC</t>
  </si>
  <si>
    <t>2020-09-03 12:00:00 UTC</t>
  </si>
  <si>
    <t>2020-09-03 13:00:00 UTC</t>
  </si>
  <si>
    <t>2020-09-03 14:00:00 UTC</t>
  </si>
  <si>
    <t>2020-09-03 15:00:00 UTC</t>
  </si>
  <si>
    <t>2020-09-03 16:00:00 UTC</t>
  </si>
  <si>
    <t>2020-09-03 17:00:00 UTC</t>
  </si>
  <si>
    <t>2020-09-03 18:00:00 UTC</t>
  </si>
  <si>
    <t>2020-09-03 19:00:00 UTC</t>
  </si>
  <si>
    <t>2020-09-03 20:00:00 UTC</t>
  </si>
  <si>
    <t>2020-09-03 21:00:00 UTC</t>
  </si>
  <si>
    <t>2020-09-03 22:00:00 UTC</t>
  </si>
  <si>
    <t>2020-09-03 23:00:00 UTC</t>
  </si>
  <si>
    <t>2020-09-04 00:00:00 UTC</t>
  </si>
  <si>
    <t>2020-09-04 01:00:00 UTC</t>
  </si>
  <si>
    <t>2020-09-04 02:00:00 UTC</t>
  </si>
  <si>
    <t>2020-09-04 03:00:00 UTC</t>
  </si>
  <si>
    <t>2020-09-04 04:00:00 UTC</t>
  </si>
  <si>
    <t>2020-09-04 05:00:00 UTC</t>
  </si>
  <si>
    <t>2020-09-04 06:00:00 UTC</t>
  </si>
  <si>
    <t>2020-09-04 07:00:00 UTC</t>
  </si>
  <si>
    <t>2020-09-04 08:00:00 UTC</t>
  </si>
  <si>
    <t>2020-09-04 09:00:00 UTC</t>
  </si>
  <si>
    <t>2020-09-04 10:00:00 UTC</t>
  </si>
  <si>
    <t>2020-09-04 11:00:00 UTC</t>
  </si>
  <si>
    <t>2020-09-04 12:00:00 UTC</t>
  </si>
  <si>
    <t>2020-09-04 13:00:00 UTC</t>
  </si>
  <si>
    <t>2020-09-04 14:00:00 UTC</t>
  </si>
  <si>
    <t>2020-09-04 15:00:00 UTC</t>
  </si>
  <si>
    <t>2020-09-04 16:00:00 UTC</t>
  </si>
  <si>
    <t>2020-09-04 17:00:00 UTC</t>
  </si>
  <si>
    <t>2020-09-04 18:00:00 UTC</t>
  </si>
  <si>
    <t>2020-09-04 19:00:00 UTC</t>
  </si>
  <si>
    <t>2020-09-04 20:00:00 UTC</t>
  </si>
  <si>
    <t>2020-09-04 21:00:00 UTC</t>
  </si>
  <si>
    <t>2020-09-04 22:00:00 UTC</t>
  </si>
  <si>
    <t>2020-09-04 23:00:00 UTC</t>
  </si>
  <si>
    <t>2020-09-05 00:00:00 UTC</t>
  </si>
  <si>
    <t>2020-09-05 01:00:00 UTC</t>
  </si>
  <si>
    <t>2020-09-05 02:00:00 UTC</t>
  </si>
  <si>
    <t>2020-09-05 03:00:00 UTC</t>
  </si>
  <si>
    <t>2020-09-05 04:00:00 UTC</t>
  </si>
  <si>
    <t>2020-09-05 05:00:00 UTC</t>
  </si>
  <si>
    <t>2020-09-05 06:00:00 UTC</t>
  </si>
  <si>
    <t>2020-09-05 07:00:00 UTC</t>
  </si>
  <si>
    <t>2020-09-05 08:00:00 UTC</t>
  </si>
  <si>
    <t>2020-09-05 09:00:00 UTC</t>
  </si>
  <si>
    <t>2020-09-05 10:00:00 UTC</t>
  </si>
  <si>
    <t>2020-09-05 11:00:00 UTC</t>
  </si>
  <si>
    <t>2020-09-05 12:00:00 UTC</t>
  </si>
  <si>
    <t>2020-09-05 13:00:00 UTC</t>
  </si>
  <si>
    <t>2020-09-05 14:00:00 UTC</t>
  </si>
  <si>
    <t>2020-09-05 15:00:00 UTC</t>
  </si>
  <si>
    <t>2020-09-05 16:00:00 UTC</t>
  </si>
  <si>
    <t>2020-09-05 17:00:00 UTC</t>
  </si>
  <si>
    <t>2020-09-05 18:00:00 UTC</t>
  </si>
  <si>
    <t>2020-09-05 19:00:00 UTC</t>
  </si>
  <si>
    <t>2020-09-05 20:00:00 UTC</t>
  </si>
  <si>
    <t>2020-09-05 21:00:00 UTC</t>
  </si>
  <si>
    <t>2020-09-05 22:00:00 UTC</t>
  </si>
  <si>
    <t>2020-09-05 23:00:00 UTC</t>
  </si>
  <si>
    <t>2020-09-06 00:00:00 UTC</t>
  </si>
  <si>
    <t>2020-09-06 01:00:00 UTC</t>
  </si>
  <si>
    <t>2020-09-06 02:00:00 UTC</t>
  </si>
  <si>
    <t>2020-09-06 03:00:00 UTC</t>
  </si>
  <si>
    <t>2020-09-06 04:00:00 UTC</t>
  </si>
  <si>
    <t>2020-09-06 05:00:00 UTC</t>
  </si>
  <si>
    <t>2020-09-06 06:00:00 UTC</t>
  </si>
  <si>
    <t>2020-09-06 07:00:00 UTC</t>
  </si>
  <si>
    <t>2020-09-06 08:00:00 UTC</t>
  </si>
  <si>
    <t>2020-09-06 09:00:00 UTC</t>
  </si>
  <si>
    <t>2020-09-06 10:00:00 UTC</t>
  </si>
  <si>
    <t>2020-09-06 11:00:00 UTC</t>
  </si>
  <si>
    <t>2020-09-06 12:00:00 UTC</t>
  </si>
  <si>
    <t>2020-09-06 13:00:00 UTC</t>
  </si>
  <si>
    <t>2020-09-06 14:00:00 UTC</t>
  </si>
  <si>
    <t>2020-09-06 15:00:00 UTC</t>
  </si>
  <si>
    <t>2020-09-06 16:00:00 UTC</t>
  </si>
  <si>
    <t>2020-09-06 17:00:00 UTC</t>
  </si>
  <si>
    <t>2020-09-06 18:00:00 UTC</t>
  </si>
  <si>
    <t>2020-09-06 19:00:00 UTC</t>
  </si>
  <si>
    <t>2020-09-06 20:00:00 UTC</t>
  </si>
  <si>
    <t>2020-09-06 21:00:00 UTC</t>
  </si>
  <si>
    <t>2020-09-06 22:00:00 UTC</t>
  </si>
  <si>
    <t>2020-09-06 23:00:00 UTC</t>
  </si>
  <si>
    <t>2020-09-07 00:00:00 UTC</t>
  </si>
  <si>
    <t>2020-09-07 01:00:00 UTC</t>
  </si>
  <si>
    <t>2020-09-07 02:00:00 UTC</t>
  </si>
  <si>
    <t>2020-09-07 03:00:00 UTC</t>
  </si>
  <si>
    <t>2020-09-07 04:00:00 UTC</t>
  </si>
  <si>
    <t>2020-09-07 05:00:00 UTC</t>
  </si>
  <si>
    <t>2020-09-07 06:00:00 UTC</t>
  </si>
  <si>
    <t>2020-09-07 07:00:00 UTC</t>
  </si>
  <si>
    <t>2020-09-07 08:00:00 UTC</t>
  </si>
  <si>
    <t>2020-09-07 09:00:00 UTC</t>
  </si>
  <si>
    <t>2020-09-07 10:00:00 UTC</t>
  </si>
  <si>
    <t>2020-09-07 11:00:00 UTC</t>
  </si>
  <si>
    <t>2020-09-07 12:00:00 UTC</t>
  </si>
  <si>
    <t>2020-09-07 13:00:00 UTC</t>
  </si>
  <si>
    <t>2020-09-07 14:00:00 UTC</t>
  </si>
  <si>
    <t>2020-09-07 15:00:00 UTC</t>
  </si>
  <si>
    <t>2020-09-07 16:00:00 UTC</t>
  </si>
  <si>
    <t>2020-09-07 17:00:00 UTC</t>
  </si>
  <si>
    <t>2020-09-07 18:00:00 UTC</t>
  </si>
  <si>
    <t>2020-09-07 19:00:00 UTC</t>
  </si>
  <si>
    <t>2020-09-07 20:00:00 UTC</t>
  </si>
  <si>
    <t>2020-09-07 21:00:00 UTC</t>
  </si>
  <si>
    <t>2020-09-07 22:00:00 UTC</t>
  </si>
  <si>
    <t>2020-09-07 23:00:00 UTC</t>
  </si>
  <si>
    <t>2020-09-08 00:00:00 UTC</t>
  </si>
  <si>
    <t>2020-09-08 01:00:00 UTC</t>
  </si>
  <si>
    <t>2020-09-08 02:00:00 UTC</t>
  </si>
  <si>
    <t>2020-09-08 03:00:00 UTC</t>
  </si>
  <si>
    <t>2020-09-08 04:00:00 UTC</t>
  </si>
  <si>
    <t>2020-09-08 05:00:00 UTC</t>
  </si>
  <si>
    <t>2020-09-08 06:00:00 UTC</t>
  </si>
  <si>
    <t>2020-09-08 07:00:00 UTC</t>
  </si>
  <si>
    <t>2020-09-08 08:00:00 UTC</t>
  </si>
  <si>
    <t>2020-09-08 09:00:00 UTC</t>
  </si>
  <si>
    <t>2020-09-08 10:00:00 UTC</t>
  </si>
  <si>
    <t>2020-09-08 11:00:00 UTC</t>
  </si>
  <si>
    <t>2020-09-08 12:00:00 UTC</t>
  </si>
  <si>
    <t>2020-09-08 13:00:00 UTC</t>
  </si>
  <si>
    <t>2020-09-08 14:00:00 UTC</t>
  </si>
  <si>
    <t>2020-09-08 15:00:00 UTC</t>
  </si>
  <si>
    <t>2020-09-08 16:00:00 UTC</t>
  </si>
  <si>
    <t>2020-09-08 17:00:00 UTC</t>
  </si>
  <si>
    <t>2020-09-08 18:00:00 UTC</t>
  </si>
  <si>
    <t>2020-09-08 19:00:00 UTC</t>
  </si>
  <si>
    <t>2020-09-08 20:00:00 UTC</t>
  </si>
  <si>
    <t>2020-09-08 21:00:00 UTC</t>
  </si>
  <si>
    <t>2020-09-08 22:00:00 UTC</t>
  </si>
  <si>
    <t>2020-09-08 23:00:00 UTC</t>
  </si>
  <si>
    <t>2020-09-09 00:00:00 UTC</t>
  </si>
  <si>
    <t>2020-09-09 01:00:00 UTC</t>
  </si>
  <si>
    <t>2020-09-09 02:00:00 UTC</t>
  </si>
  <si>
    <t>2020-09-09 03:00:00 UTC</t>
  </si>
  <si>
    <t>2020-09-09 04:00:00 UTC</t>
  </si>
  <si>
    <t>2020-09-09 05:00:00 UTC</t>
  </si>
  <si>
    <t>2020-09-09 06:00:00 UTC</t>
  </si>
  <si>
    <t>2020-09-09 07:00:00 UTC</t>
  </si>
  <si>
    <t>2020-09-09 08:00:00 UTC</t>
  </si>
  <si>
    <t>2020-09-09 09:00:00 UTC</t>
  </si>
  <si>
    <t>2020-09-09 10:00:00 UTC</t>
  </si>
  <si>
    <t>2020-09-09 11:00:00 UTC</t>
  </si>
  <si>
    <t>2020-09-09 12:00:00 UTC</t>
  </si>
  <si>
    <t>2020-09-09 13:00:00 UTC</t>
  </si>
  <si>
    <t>2020-09-09 14:00:00 UTC</t>
  </si>
  <si>
    <t>2020-09-09 15:00:00 UTC</t>
  </si>
  <si>
    <t>2020-09-09 16:00:00 UTC</t>
  </si>
  <si>
    <t>2020-09-09 17:00:00 UTC</t>
  </si>
  <si>
    <t>2020-09-09 18:00:00 UTC</t>
  </si>
  <si>
    <t>2020-09-09 19:00:00 UTC</t>
  </si>
  <si>
    <t>2020-09-09 20:00:00 UTC</t>
  </si>
  <si>
    <t>2020-09-09 21:00:00 UTC</t>
  </si>
  <si>
    <t>2020-09-09 22:00:00 UTC</t>
  </si>
  <si>
    <t>2020-09-09 23:00:00 UTC</t>
  </si>
  <si>
    <t>2020-09-10 00:00:00 UTC</t>
  </si>
  <si>
    <t>2020-09-10 01:00:00 UTC</t>
  </si>
  <si>
    <t>2020-09-10 02:00:00 UTC</t>
  </si>
  <si>
    <t>2020-09-10 03:00:00 UTC</t>
  </si>
  <si>
    <t>2020-09-10 04:00:00 UTC</t>
  </si>
  <si>
    <t>2020-09-10 05:00:00 UTC</t>
  </si>
  <si>
    <t>2020-09-10 06:00:00 UTC</t>
  </si>
  <si>
    <t>2020-09-10 07:00:00 UTC</t>
  </si>
  <si>
    <t>2020-09-10 08:00:00 UTC</t>
  </si>
  <si>
    <t>2020-09-10 09:00:00 UTC</t>
  </si>
  <si>
    <t>2020-09-10 10:00:00 UTC</t>
  </si>
  <si>
    <t>2020-09-10 11:00:00 UTC</t>
  </si>
  <si>
    <t>2020-09-10 12:00:00 UTC</t>
  </si>
  <si>
    <t>2020-09-10 13:00:00 UTC</t>
  </si>
  <si>
    <t>2020-09-10 14:00:00 UTC</t>
  </si>
  <si>
    <t>2020-09-10 15:00:00 UTC</t>
  </si>
  <si>
    <t>2020-09-10 16:00:00 UTC</t>
  </si>
  <si>
    <t>2020-09-10 17:00:00 UTC</t>
  </si>
  <si>
    <t>2020-09-10 18:00:00 UTC</t>
  </si>
  <si>
    <t>2020-09-10 19:00:00 UTC</t>
  </si>
  <si>
    <t>2020-09-10 20:00:00 UTC</t>
  </si>
  <si>
    <t>2020-09-10 21:00:00 UTC</t>
  </si>
  <si>
    <t>2020-09-10 22:00:00 UTC</t>
  </si>
  <si>
    <t>2020-09-10 23:00:00 UTC</t>
  </si>
  <si>
    <t>2020-09-11 00:00:00 UTC</t>
  </si>
  <si>
    <t>2020-09-11 01:00:00 UTC</t>
  </si>
  <si>
    <t>2020-09-11 02:00:00 UTC</t>
  </si>
  <si>
    <t>2020-09-11 03:00:00 UTC</t>
  </si>
  <si>
    <t>2020-09-11 04:00:00 UTC</t>
  </si>
  <si>
    <t>2020-09-11 05:00:00 UTC</t>
  </si>
  <si>
    <t>2020-09-11 06:00:00 UTC</t>
  </si>
  <si>
    <t>2020-09-11 07:00:00 UTC</t>
  </si>
  <si>
    <t>2020-09-11 08:00:00 UTC</t>
  </si>
  <si>
    <t>2020-09-11 09:00:00 UTC</t>
  </si>
  <si>
    <t>2020-09-11 10:00:00 UTC</t>
  </si>
  <si>
    <t>2020-09-11 11:00:00 UTC</t>
  </si>
  <si>
    <t>2020-09-11 12:00:00 UTC</t>
  </si>
  <si>
    <t>2020-09-11 13:00:00 UTC</t>
  </si>
  <si>
    <t>2020-09-11 14:00:00 UTC</t>
  </si>
  <si>
    <t>2020-09-11 15:00:00 UTC</t>
  </si>
  <si>
    <t>2020-09-11 16:00:00 UTC</t>
  </si>
  <si>
    <t>2020-09-11 17:00:00 UTC</t>
  </si>
  <si>
    <t>2020-09-11 18:00:00 UTC</t>
  </si>
  <si>
    <t>2020-09-11 19:00:00 UTC</t>
  </si>
  <si>
    <t>2020-09-11 20:00:00 UTC</t>
  </si>
  <si>
    <t>2020-09-11 21:00:00 UTC</t>
  </si>
  <si>
    <t>2020-09-11 22:00:00 UTC</t>
  </si>
  <si>
    <t>2020-09-11 23:00:00 UTC</t>
  </si>
  <si>
    <t>2020-09-12 00:00:00 UTC</t>
  </si>
  <si>
    <t>2020-09-12 01:00:00 UTC</t>
  </si>
  <si>
    <t>2020-09-12 02:00:00 UTC</t>
  </si>
  <si>
    <t>2020-09-12 03:00:00 UTC</t>
  </si>
  <si>
    <t>2020-09-12 04:00:00 UTC</t>
  </si>
  <si>
    <t>2020-09-12 05:00:00 UTC</t>
  </si>
  <si>
    <t>2020-09-12 06:00:00 UTC</t>
  </si>
  <si>
    <t>2020-09-12 07:00:00 UTC</t>
  </si>
  <si>
    <t>2020-09-12 08:00:00 UTC</t>
  </si>
  <si>
    <t>2020-09-12 09:00:00 UTC</t>
  </si>
  <si>
    <t>2020-09-12 10:00:00 UTC</t>
  </si>
  <si>
    <t>2020-09-12 11:00:00 UTC</t>
  </si>
  <si>
    <t>2020-09-12 12:00:00 UTC</t>
  </si>
  <si>
    <t>2020-09-12 13:00:00 UTC</t>
  </si>
  <si>
    <t>2020-09-12 14:00:00 UTC</t>
  </si>
  <si>
    <t>2020-09-12 15:00:00 UTC</t>
  </si>
  <si>
    <t>2020-09-12 16:00:00 UTC</t>
  </si>
  <si>
    <t>2020-09-12 17:00:00 UTC</t>
  </si>
  <si>
    <t>2020-09-12 18:00:00 UTC</t>
  </si>
  <si>
    <t>2020-09-12 19:00:00 UTC</t>
  </si>
  <si>
    <t>2020-09-12 20:00:00 UTC</t>
  </si>
  <si>
    <t>2020-09-12 21:00:00 UTC</t>
  </si>
  <si>
    <t>2020-09-12 22:00:00 UTC</t>
  </si>
  <si>
    <t>2020-09-12 23:00:00 UTC</t>
  </si>
  <si>
    <t>2020-09-13 00:00:00 UTC</t>
  </si>
  <si>
    <t>2020-09-13 01:00:00 UTC</t>
  </si>
  <si>
    <t>2020-09-13 02:00:00 UTC</t>
  </si>
  <si>
    <t>2020-09-13 03:00:00 UTC</t>
  </si>
  <si>
    <t>2020-09-13 04:00:00 UTC</t>
  </si>
  <si>
    <t>2020-09-13 05:00:00 UTC</t>
  </si>
  <si>
    <t>2020-09-13 06:00:00 UTC</t>
  </si>
  <si>
    <t>2020-09-13 07:00:00 UTC</t>
  </si>
  <si>
    <t>2020-09-13 08:00:00 UTC</t>
  </si>
  <si>
    <t>2020-09-13 09:00:00 UTC</t>
  </si>
  <si>
    <t>2020-09-13 10:00:00 UTC</t>
  </si>
  <si>
    <t>2020-09-13 11:00:00 UTC</t>
  </si>
  <si>
    <t>2020-09-13 12:00:00 UTC</t>
  </si>
  <si>
    <t>2020-09-13 13:00:00 UTC</t>
  </si>
  <si>
    <t>2020-09-13 14:00:00 UTC</t>
  </si>
  <si>
    <t>2020-09-13 15:00:00 UTC</t>
  </si>
  <si>
    <t>2020-09-13 16:00:00 UTC</t>
  </si>
  <si>
    <t>2020-09-13 17:00:00 UTC</t>
  </si>
  <si>
    <t>2020-09-13 18:00:00 UTC</t>
  </si>
  <si>
    <t>2020-09-13 19:00:00 UTC</t>
  </si>
  <si>
    <t>2020-09-13 20:00:00 UTC</t>
  </si>
  <si>
    <t>2020-09-13 21:00:00 UTC</t>
  </si>
  <si>
    <t>2020-09-13 22:00:00 UTC</t>
  </si>
  <si>
    <t>2020-09-13 23:00:00 UTC</t>
  </si>
  <si>
    <t>2020-09-14 00:00:00 UTC</t>
  </si>
  <si>
    <t>2020-09-14 01:00:00 UTC</t>
  </si>
  <si>
    <t>2020-09-14 02:00:00 UTC</t>
  </si>
  <si>
    <t>2020-09-14 03:00:00 UTC</t>
  </si>
  <si>
    <t>2020-09-14 04:00:00 UTC</t>
  </si>
  <si>
    <t>2020-09-14 05:00:00 UTC</t>
  </si>
  <si>
    <t>2020-09-14 06:00:00 UTC</t>
  </si>
  <si>
    <t>2020-09-14 07:00:00 UTC</t>
  </si>
  <si>
    <t>2020-09-14 08:00:00 UTC</t>
  </si>
  <si>
    <t>2020-09-14 09:00:00 UTC</t>
  </si>
  <si>
    <t>2020-09-14 10:00:00 UTC</t>
  </si>
  <si>
    <t>2020-09-14 11:00:00 UTC</t>
  </si>
  <si>
    <t>2020-09-14 12:00:00 UTC</t>
  </si>
  <si>
    <t>2020-09-14 13:00:00 UTC</t>
  </si>
  <si>
    <t>2020-09-14 14:00:00 UTC</t>
  </si>
  <si>
    <t>2020-09-14 15:00:00 UTC</t>
  </si>
  <si>
    <t>2020-09-14 16:00:00 UTC</t>
  </si>
  <si>
    <t>2020-09-14 17:00:00 UTC</t>
  </si>
  <si>
    <t>2020-09-14 18:00:00 UTC</t>
  </si>
  <si>
    <t>2020-09-14 19:00:00 UTC</t>
  </si>
  <si>
    <t>2020-09-14 20:00:00 UTC</t>
  </si>
  <si>
    <t>2020-09-14 21:00:00 UTC</t>
  </si>
  <si>
    <t>2020-09-14 22:00:00 UTC</t>
  </si>
  <si>
    <t>2020-09-14 23:00:00 UTC</t>
  </si>
  <si>
    <t>2020-09-15 00:00:00 UTC</t>
  </si>
  <si>
    <t>2020-09-15 01:00:00 UTC</t>
  </si>
  <si>
    <t>2020-09-15 02:00:00 UTC</t>
  </si>
  <si>
    <t>2020-09-15 03:00:00 UTC</t>
  </si>
  <si>
    <t>2020-09-15 04:00:00 UTC</t>
  </si>
  <si>
    <t>2020-09-15 05:00:00 UTC</t>
  </si>
  <si>
    <t>2020-09-15 06:00:00 UTC</t>
  </si>
  <si>
    <t>2020-09-15 07:00:00 UTC</t>
  </si>
  <si>
    <t>2020-09-15 08:00:00 UTC</t>
  </si>
  <si>
    <t>2020-09-15 09:00:00 UTC</t>
  </si>
  <si>
    <t>2020-09-15 10:00:00 UTC</t>
  </si>
  <si>
    <t>2020-09-15 11:00:00 UTC</t>
  </si>
  <si>
    <t>2020-09-15 12:00:00 UTC</t>
  </si>
  <si>
    <t>2020-09-15 13:00:00 UTC</t>
  </si>
  <si>
    <t>2020-09-15 14:00:00 UTC</t>
  </si>
  <si>
    <t>2020-09-15 15:00:00 UTC</t>
  </si>
  <si>
    <t>2020-09-15 16:00:00 UTC</t>
  </si>
  <si>
    <t>2020-09-15 17:00:00 UTC</t>
  </si>
  <si>
    <t>2020-09-15 18:00:00 UTC</t>
  </si>
  <si>
    <t>2020-09-15 19:00:00 UTC</t>
  </si>
  <si>
    <t>2020-09-15 20:00:00 UTC</t>
  </si>
  <si>
    <t>2020-09-15 21:00:00 UTC</t>
  </si>
  <si>
    <t>2020-09-15 22:00:00 UTC</t>
  </si>
  <si>
    <t>2020-09-15 23:00:00 UTC</t>
  </si>
  <si>
    <t>2020-09-16 00:00:00 UTC</t>
  </si>
  <si>
    <t>2020-09-16 01:00:00 UTC</t>
  </si>
  <si>
    <t>2020-09-16 02:00:00 UTC</t>
  </si>
  <si>
    <t>2020-09-16 03:00:00 UTC</t>
  </si>
  <si>
    <t>2020-09-16 04:00:00 UTC</t>
  </si>
  <si>
    <t>2020-09-16 05:00:00 UTC</t>
  </si>
  <si>
    <t>2020-09-16 06:00:00 UTC</t>
  </si>
  <si>
    <t>2020-09-16 07:00:00 UTC</t>
  </si>
  <si>
    <t>2020-09-16 08:00:00 UTC</t>
  </si>
  <si>
    <t>2020-09-16 09:00:00 UTC</t>
  </si>
  <si>
    <t>2020-09-16 10:00:00 UTC</t>
  </si>
  <si>
    <t>2020-09-16 11:00:00 UTC</t>
  </si>
  <si>
    <t>2020-09-16 12:00:00 UTC</t>
  </si>
  <si>
    <t>2020-09-16 13:00:00 UTC</t>
  </si>
  <si>
    <t>2020-09-16 14:00:00 UTC</t>
  </si>
  <si>
    <t>2020-09-16 15:00:00 UTC</t>
  </si>
  <si>
    <t>2020-09-16 16:00:00 UTC</t>
  </si>
  <si>
    <t>2020-09-16 17:00:00 UTC</t>
  </si>
  <si>
    <t>2020-09-16 18:00:00 UTC</t>
  </si>
  <si>
    <t>2020-09-16 19:00:00 UTC</t>
  </si>
  <si>
    <t>2020-09-16 20:00:00 UTC</t>
  </si>
  <si>
    <t>2020-09-16 21:00:00 UTC</t>
  </si>
  <si>
    <t>2020-09-16 22:00:00 UTC</t>
  </si>
  <si>
    <t>2020-09-16 23:00:00 UTC</t>
  </si>
  <si>
    <t>2020-09-17 00:00:00 UTC</t>
  </si>
  <si>
    <t>2020-09-17 01:00:00 UTC</t>
  </si>
  <si>
    <t>2020-09-17 02:00:00 UTC</t>
  </si>
  <si>
    <t>2020-09-17 03:00:00 UTC</t>
  </si>
  <si>
    <t>2020-09-17 04:00:00 UTC</t>
  </si>
  <si>
    <t>2020-09-17 05:00:00 UTC</t>
  </si>
  <si>
    <t>2020-09-17 06:00:00 UTC</t>
  </si>
  <si>
    <t>2020-09-17 07:00:00 UTC</t>
  </si>
  <si>
    <t>2020-09-17 08:00:00 UTC</t>
  </si>
  <si>
    <t>2020-09-17 09:00:00 UTC</t>
  </si>
  <si>
    <t>2020-09-17 10:00:00 UTC</t>
  </si>
  <si>
    <t>2020-09-17 11:00:00 UTC</t>
  </si>
  <si>
    <t>2020-09-17 12:00:00 UTC</t>
  </si>
  <si>
    <t>2020-09-17 13:00:00 UTC</t>
  </si>
  <si>
    <t>2020-09-17 14:00:00 UTC</t>
  </si>
  <si>
    <t>2020-09-17 15:00:00 UTC</t>
  </si>
  <si>
    <t>2020-09-17 16:00:00 UTC</t>
  </si>
  <si>
    <t>2020-09-17 17:00:00 UTC</t>
  </si>
  <si>
    <t>2020-09-17 18:00:00 UTC</t>
  </si>
  <si>
    <t>2020-09-17 19:00:00 UTC</t>
  </si>
  <si>
    <t>2020-09-17 20:00:00 UTC</t>
  </si>
  <si>
    <t>2020-09-17 21:00:00 UTC</t>
  </si>
  <si>
    <t>2020-09-17 22:00:00 UTC</t>
  </si>
  <si>
    <t>2020-09-17 23:00:00 UTC</t>
  </si>
  <si>
    <t>2020-09-18 00:00:00 UTC</t>
  </si>
  <si>
    <t>2020-09-18 01:00:00 UTC</t>
  </si>
  <si>
    <t>2020-09-18 02:00:00 UTC</t>
  </si>
  <si>
    <t>2020-09-18 03:00:00 UTC</t>
  </si>
  <si>
    <t>2020-09-18 04:00:00 UTC</t>
  </si>
  <si>
    <t>2020-09-18 05:00:00 UTC</t>
  </si>
  <si>
    <t>2020-09-18 06:00:00 UTC</t>
  </si>
  <si>
    <t>2020-09-18 07:00:00 UTC</t>
  </si>
  <si>
    <t>2020-09-18 08:00:00 UTC</t>
  </si>
  <si>
    <t>2020-09-18 09:00:00 UTC</t>
  </si>
  <si>
    <t>2020-09-18 10:00:00 UTC</t>
  </si>
  <si>
    <t>2020-09-18 11:00:00 UTC</t>
  </si>
  <si>
    <t>2020-09-18 12:00:00 UTC</t>
  </si>
  <si>
    <t>2020-09-18 13:00:00 UTC</t>
  </si>
  <si>
    <t>2020-09-18 14:00:00 UTC</t>
  </si>
  <si>
    <t>2020-09-18 15:00:00 UTC</t>
  </si>
  <si>
    <t>2020-09-18 16:00:00 UTC</t>
  </si>
  <si>
    <t>2020-09-18 17:00:00 UTC</t>
  </si>
  <si>
    <t>2020-09-18 18:00:00 UTC</t>
  </si>
  <si>
    <t>2020-09-18 19:00:00 UTC</t>
  </si>
  <si>
    <t>2020-09-18 20:00:00 UTC</t>
  </si>
  <si>
    <t>2020-09-18 21:00:00 UTC</t>
  </si>
  <si>
    <t>2020-09-18 22:00:00 UTC</t>
  </si>
  <si>
    <t>2020-09-18 23:00:00 UTC</t>
  </si>
  <si>
    <t>2020-09-19 00:00:00 UTC</t>
  </si>
  <si>
    <t>2020-09-19 01:00:00 UTC</t>
  </si>
  <si>
    <t>2020-09-19 02:00:00 UTC</t>
  </si>
  <si>
    <t>2020-09-19 03:00:00 UTC</t>
  </si>
  <si>
    <t>2020-09-19 04:00:00 UTC</t>
  </si>
  <si>
    <t>2020-09-19 05:00:00 UTC</t>
  </si>
  <si>
    <t>2020-09-19 06:00:00 UTC</t>
  </si>
  <si>
    <t>2020-09-19 07:00:00 UTC</t>
  </si>
  <si>
    <t>2020-09-19 08:00:00 UTC</t>
  </si>
  <si>
    <t>2020-09-19 09:00:00 UTC</t>
  </si>
  <si>
    <t>2020-09-19 10:00:00 UTC</t>
  </si>
  <si>
    <t>2020-09-19 11:00:00 UTC</t>
  </si>
  <si>
    <t>2020-09-19 12:00:00 UTC</t>
  </si>
  <si>
    <t>2020-09-19 13:00:00 UTC</t>
  </si>
  <si>
    <t>2020-09-19 14:00:00 UTC</t>
  </si>
  <si>
    <t>2020-09-19 15:00:00 UTC</t>
  </si>
  <si>
    <t>2020-09-19 16:00:00 UTC</t>
  </si>
  <si>
    <t>2020-09-19 17:00:00 UTC</t>
  </si>
  <si>
    <t>2020-09-19 18:00:00 UTC</t>
  </si>
  <si>
    <t>2020-09-19 19:00:00 UTC</t>
  </si>
  <si>
    <t>2020-09-19 20:00:00 UTC</t>
  </si>
  <si>
    <t>2020-09-19 21:00:00 UTC</t>
  </si>
  <si>
    <t>2020-09-19 22:00:00 UTC</t>
  </si>
  <si>
    <t>2020-09-19 23:00:00 UTC</t>
  </si>
  <si>
    <t>2020-09-20 00:00:00 UTC</t>
  </si>
  <si>
    <t>2020-09-20 01:00:00 UTC</t>
  </si>
  <si>
    <t>2020-09-20 02:00:00 UTC</t>
  </si>
  <si>
    <t>2020-09-20 03:00:00 UTC</t>
  </si>
  <si>
    <t>2020-09-20 04:00:00 UTC</t>
  </si>
  <si>
    <t>2020-09-20 05:00:00 UTC</t>
  </si>
  <si>
    <t>2020-09-20 06:00:00 UTC</t>
  </si>
  <si>
    <t>2020-09-20 07:00:00 UTC</t>
  </si>
  <si>
    <t>2020-09-20 08:00:00 UTC</t>
  </si>
  <si>
    <t>2020-09-20 09:00:00 UTC</t>
  </si>
  <si>
    <t>2020-09-20 10:00:00 UTC</t>
  </si>
  <si>
    <t>2020-09-20 11:00:00 UTC</t>
  </si>
  <si>
    <t>2020-09-20 12:00:00 UTC</t>
  </si>
  <si>
    <t>2020-09-20 13:00:00 UTC</t>
  </si>
  <si>
    <t>2020-09-20 14:00:00 UTC</t>
  </si>
  <si>
    <t>2020-09-20 15:00:00 UTC</t>
  </si>
  <si>
    <t>2020-09-20 16:00:00 UTC</t>
  </si>
  <si>
    <t>2020-09-20 17:00:00 UTC</t>
  </si>
  <si>
    <t>2020-09-20 18:00:00 UTC</t>
  </si>
  <si>
    <t>2020-09-20 19:00:00 UTC</t>
  </si>
  <si>
    <t>2020-09-20 20:00:00 UTC</t>
  </si>
  <si>
    <t>2020-09-20 21:00:00 UTC</t>
  </si>
  <si>
    <t>2020-09-20 22:00:00 UTC</t>
  </si>
  <si>
    <t>2020-09-20 23:00:00 UTC</t>
  </si>
  <si>
    <t>2020-09-21 00:00:00 UTC</t>
  </si>
  <si>
    <t>2020-09-21 01:00:00 UTC</t>
  </si>
  <si>
    <t>2020-09-21 02:00:00 UTC</t>
  </si>
  <si>
    <t>2020-09-21 03:00:00 UTC</t>
  </si>
  <si>
    <t>2020-09-21 04:00:00 UTC</t>
  </si>
  <si>
    <t>2020-09-21 05:00:00 UTC</t>
  </si>
  <si>
    <t>2020-09-21 06:00:00 UTC</t>
  </si>
  <si>
    <t>2020-09-21 07:00:00 UTC</t>
  </si>
  <si>
    <t>2020-09-21 08:00:00 UTC</t>
  </si>
  <si>
    <t>2020-09-21 09:00:00 UTC</t>
  </si>
  <si>
    <t>2020-09-21 10:00:00 UTC</t>
  </si>
  <si>
    <t>2020-09-21 11:00:00 UTC</t>
  </si>
  <si>
    <t>2020-09-21 12:00:00 UTC</t>
  </si>
  <si>
    <t>2020-09-21 13:00:00 UTC</t>
  </si>
  <si>
    <t>2020-09-21 14:00:00 UTC</t>
  </si>
  <si>
    <t>2020-09-21 15:00:00 UTC</t>
  </si>
  <si>
    <t>2020-09-21 16:00:00 UTC</t>
  </si>
  <si>
    <t>2020-09-21 17:00:00 UTC</t>
  </si>
  <si>
    <t>2020-09-21 18:00:00 UTC</t>
  </si>
  <si>
    <t>2020-09-21 19:00:00 UTC</t>
  </si>
  <si>
    <t>2020-09-21 20:00:00 UTC</t>
  </si>
  <si>
    <t>2020-09-21 21:00:00 UTC</t>
  </si>
  <si>
    <t>2020-09-21 22:00:00 UTC</t>
  </si>
  <si>
    <t>2020-09-21 23:00:00 UTC</t>
  </si>
  <si>
    <t>2020-09-22 00:00:00 UTC</t>
  </si>
  <si>
    <t>2020-09-22 01:00:00 UTC</t>
  </si>
  <si>
    <t>2020-09-22 02:00:00 UTC</t>
  </si>
  <si>
    <t>2020-09-22 03:00:00 UTC</t>
  </si>
  <si>
    <t>2020-09-22 04:00:00 UTC</t>
  </si>
  <si>
    <t>2020-09-22 05:00:00 UTC</t>
  </si>
  <si>
    <t>2020-09-22 06:00:00 UTC</t>
  </si>
  <si>
    <t>2020-09-22 07:00:00 UTC</t>
  </si>
  <si>
    <t>2020-09-22 08:00:00 UTC</t>
  </si>
  <si>
    <t>2020-09-22 09:00:00 UTC</t>
  </si>
  <si>
    <t>2020-09-22 10:00:00 UTC</t>
  </si>
  <si>
    <t>2020-09-22 11:00:00 UTC</t>
  </si>
  <si>
    <t>2020-09-22 12:00:00 UTC</t>
  </si>
  <si>
    <t>2020-09-22 13:00:00 UTC</t>
  </si>
  <si>
    <t>2020-09-22 14:00:00 UTC</t>
  </si>
  <si>
    <t>2020-09-22 15:00:00 UTC</t>
  </si>
  <si>
    <t>2020-09-22 16:00:00 UTC</t>
  </si>
  <si>
    <t>2020-09-22 17:00:00 UTC</t>
  </si>
  <si>
    <t>2020-09-22 18:00:00 UTC</t>
  </si>
  <si>
    <t>2020-09-22 19:00:00 UTC</t>
  </si>
  <si>
    <t>2020-09-22 20:00:00 UTC</t>
  </si>
  <si>
    <t>2020-09-22 21:00:00 UTC</t>
  </si>
  <si>
    <t>2020-09-22 22:00:00 UTC</t>
  </si>
  <si>
    <t>2020-09-22 23:00:00 UTC</t>
  </si>
  <si>
    <t>2020-09-23 00:00:00 UTC</t>
  </si>
  <si>
    <t>2020-09-23 01:00:00 UTC</t>
  </si>
  <si>
    <t>2020-09-23 02:00:00 UTC</t>
  </si>
  <si>
    <t>2020-09-23 03:00:00 UTC</t>
  </si>
  <si>
    <t>2020-09-23 04:00:00 UTC</t>
  </si>
  <si>
    <t>2020-09-23 05:00:00 UTC</t>
  </si>
  <si>
    <t>2020-09-23 06:00:00 UTC</t>
  </si>
  <si>
    <t>2020-09-23 07:00:00 UTC</t>
  </si>
  <si>
    <t>2020-09-23 08:00:00 UTC</t>
  </si>
  <si>
    <t>2020-09-23 09:00:00 UTC</t>
  </si>
  <si>
    <t>2020-09-23 10:00:00 UTC</t>
  </si>
  <si>
    <t>2020-09-23 11:00:00 UTC</t>
  </si>
  <si>
    <t>2020-09-23 12:00:00 UTC</t>
  </si>
  <si>
    <t>2020-09-23 13:00:00 UTC</t>
  </si>
  <si>
    <t>2020-09-23 14:00:00 UTC</t>
  </si>
  <si>
    <t>2020-09-23 15:00:00 UTC</t>
  </si>
  <si>
    <t>2020-09-23 16:00:00 UTC</t>
  </si>
  <si>
    <t>2020-09-23 17:00:00 UTC</t>
  </si>
  <si>
    <t>2020-09-23 18:00:00 UTC</t>
  </si>
  <si>
    <t>2020-09-23 19:00:00 UTC</t>
  </si>
  <si>
    <t>2020-09-23 20:00:00 UTC</t>
  </si>
  <si>
    <t>2020-09-23 21:00:00 UTC</t>
  </si>
  <si>
    <t>2020-09-23 22:00:00 UTC</t>
  </si>
  <si>
    <t>2020-09-23 23:00:00 UTC</t>
  </si>
  <si>
    <t>2020-09-24 00:00:00 UTC</t>
  </si>
  <si>
    <t>2020-09-24 01:00:00 UTC</t>
  </si>
  <si>
    <t>2020-09-24 02:00:00 UTC</t>
  </si>
  <si>
    <t>2020-09-24 03:00:00 UTC</t>
  </si>
  <si>
    <t>2020-09-24 04:00:00 UTC</t>
  </si>
  <si>
    <t>2020-09-24 05:00:00 UTC</t>
  </si>
  <si>
    <t>2020-09-24 06:00:00 UTC</t>
  </si>
  <si>
    <t>2020-09-24 07:00:00 UTC</t>
  </si>
  <si>
    <t>2020-09-24 08:00:00 UTC</t>
  </si>
  <si>
    <t>2020-09-24 09:00:00 UTC</t>
  </si>
  <si>
    <t>2020-09-24 10:00:00 UTC</t>
  </si>
  <si>
    <t>2020-09-24 11:00:00 UTC</t>
  </si>
  <si>
    <t>2020-09-24 12:00:00 UTC</t>
  </si>
  <si>
    <t>2020-09-24 13:00:00 UTC</t>
  </si>
  <si>
    <t>2020-09-24 14:00:00 UTC</t>
  </si>
  <si>
    <t>2020-09-24 15:00:00 UTC</t>
  </si>
  <si>
    <t>2020-09-24 16:00:00 UTC</t>
  </si>
  <si>
    <t>2020-09-24 17:00:00 UTC</t>
  </si>
  <si>
    <t>2020-09-24 18:00:00 UTC</t>
  </si>
  <si>
    <t>2020-09-24 19:00:00 UTC</t>
  </si>
  <si>
    <t>2020-09-24 20:00:00 UTC</t>
  </si>
  <si>
    <t>2020-09-24 21:00:00 UTC</t>
  </si>
  <si>
    <t>2020-09-24 22:00:00 UTC</t>
  </si>
  <si>
    <t>2020-09-24 23:00:00 UTC</t>
  </si>
  <si>
    <t>2020-09-25 00:00:00 UTC</t>
  </si>
  <si>
    <t>2020-09-25 01:00:00 UTC</t>
  </si>
  <si>
    <t>2020-09-25 02:00:00 UTC</t>
  </si>
  <si>
    <t>2020-09-25 03:00:00 UTC</t>
  </si>
  <si>
    <t>2020-09-25 04:00:00 UTC</t>
  </si>
  <si>
    <t>2020-09-25 05:00:00 UTC</t>
  </si>
  <si>
    <t>2020-09-25 06:00:00 UTC</t>
  </si>
  <si>
    <t>2020-09-25 07:00:00 UTC</t>
  </si>
  <si>
    <t>2020-09-25 08:00:00 UTC</t>
  </si>
  <si>
    <t>2020-09-25 09:00:00 UTC</t>
  </si>
  <si>
    <t>2020-09-25 10:00:00 UTC</t>
  </si>
  <si>
    <t>2020-09-25 11:00:00 UTC</t>
  </si>
  <si>
    <t>2020-09-25 12:00:00 UTC</t>
  </si>
  <si>
    <t>2020-09-25 13:00:00 UTC</t>
  </si>
  <si>
    <t>2020-09-25 14:00:00 UTC</t>
  </si>
  <si>
    <t>2020-09-25 15:00:00 UTC</t>
  </si>
  <si>
    <t>2020-09-25 16:00:00 UTC</t>
  </si>
  <si>
    <t>2020-09-25 17:00:00 UTC</t>
  </si>
  <si>
    <t>2020-09-25 18:00:00 UTC</t>
  </si>
  <si>
    <t>2020-09-25 19:00:00 UTC</t>
  </si>
  <si>
    <t>2020-09-25 20:00:00 UTC</t>
  </si>
  <si>
    <t>2020-09-25 21:00:00 UTC</t>
  </si>
  <si>
    <t>2020-09-25 22:00:00 UTC</t>
  </si>
  <si>
    <t>2020-09-25 23:00:00 UTC</t>
  </si>
  <si>
    <t>2020-09-26 00:00:00 UTC</t>
  </si>
  <si>
    <t>2020-09-26 01:00:00 UTC</t>
  </si>
  <si>
    <t>2020-09-26 02:00:00 UTC</t>
  </si>
  <si>
    <t>2020-09-26 03:00:00 UTC</t>
  </si>
  <si>
    <t>2020-09-26 04:00:00 UTC</t>
  </si>
  <si>
    <t>2020-09-26 05:00:00 UTC</t>
  </si>
  <si>
    <t>2020-09-26 06:00:00 UTC</t>
  </si>
  <si>
    <t>2020-09-26 07:00:00 UTC</t>
  </si>
  <si>
    <t>2020-09-26 08:00:00 UTC</t>
  </si>
  <si>
    <t>2020-09-26 09:00:00 UTC</t>
  </si>
  <si>
    <t>2020-09-26 10:00:00 UTC</t>
  </si>
  <si>
    <t>2020-09-26 11:00:00 UTC</t>
  </si>
  <si>
    <t>2020-09-26 12:00:00 UTC</t>
  </si>
  <si>
    <t>2020-09-26 13:00:00 UTC</t>
  </si>
  <si>
    <t>2020-09-26 14:00:00 UTC</t>
  </si>
  <si>
    <t>2020-09-26 15:00:00 UTC</t>
  </si>
  <si>
    <t>2020-09-26 16:00:00 UTC</t>
  </si>
  <si>
    <t>2020-09-26 17:00:00 UTC</t>
  </si>
  <si>
    <t>2020-09-26 18:00:00 UTC</t>
  </si>
  <si>
    <t>2020-09-26 19:00:00 UTC</t>
  </si>
  <si>
    <t>2020-09-26 20:00:00 UTC</t>
  </si>
  <si>
    <t>2020-09-26 21:00:00 UTC</t>
  </si>
  <si>
    <t>2020-09-26 22:00:00 UTC</t>
  </si>
  <si>
    <t>2020-09-26 23:00:00 UTC</t>
  </si>
  <si>
    <t>2020-09-27 00:00:00 UTC</t>
  </si>
  <si>
    <t>2020-09-27 01:00:00 UTC</t>
  </si>
  <si>
    <t>2020-09-27 02:00:00 UTC</t>
  </si>
  <si>
    <t>2020-09-27 03:00:00 UTC</t>
  </si>
  <si>
    <t>2020-09-27 04:00:00 UTC</t>
  </si>
  <si>
    <t>2020-09-27 05:00:00 UTC</t>
  </si>
  <si>
    <t>2020-09-27 06:00:00 UTC</t>
  </si>
  <si>
    <t>2020-09-27 07:00:00 UTC</t>
  </si>
  <si>
    <t>2020-09-27 08:00:00 UTC</t>
  </si>
  <si>
    <t>2020-09-27 09:00:00 UTC</t>
  </si>
  <si>
    <t>2020-09-27 10:00:00 UTC</t>
  </si>
  <si>
    <t>2020-09-27 11:00:00 UTC</t>
  </si>
  <si>
    <t>2020-09-27 12:00:00 UTC</t>
  </si>
  <si>
    <t>2020-09-27 13:00:00 UTC</t>
  </si>
  <si>
    <t>2020-09-27 14:00:00 UTC</t>
  </si>
  <si>
    <t>2020-09-27 15:00:00 UTC</t>
  </si>
  <si>
    <t>2020-09-27 16:00:00 UTC</t>
  </si>
  <si>
    <t>2020-09-27 17:00:00 UTC</t>
  </si>
  <si>
    <t>2020-09-27 18:00:00 UTC</t>
  </si>
  <si>
    <t>2020-09-27 19:00:00 UTC</t>
  </si>
  <si>
    <t>2020-09-27 20:00:00 UTC</t>
  </si>
  <si>
    <t>2020-09-27 21:00:00 UTC</t>
  </si>
  <si>
    <t>2020-09-27 22:00:00 UTC</t>
  </si>
  <si>
    <t>2020-09-27 23:00:00 UTC</t>
  </si>
  <si>
    <t>2020-09-28 00:00:00 UTC</t>
  </si>
  <si>
    <t>2020-09-28 01:00:00 UTC</t>
  </si>
  <si>
    <t>2020-09-28 02:00:00 UTC</t>
  </si>
  <si>
    <t>2020-09-28 03:00:00 UTC</t>
  </si>
  <si>
    <t>2020-09-28 04:00:00 UTC</t>
  </si>
  <si>
    <t>2020-09-28 05:00:00 UTC</t>
  </si>
  <si>
    <t>2020-09-28 06:00:00 UTC</t>
  </si>
  <si>
    <t>2020-09-28 07:00:00 UTC</t>
  </si>
  <si>
    <t>2020-09-28 08:00:00 UTC</t>
  </si>
  <si>
    <t>2020-09-28 09:00:00 UTC</t>
  </si>
  <si>
    <t>2020-09-28 10:00:00 UTC</t>
  </si>
  <si>
    <t>2020-09-28 11:00:00 UTC</t>
  </si>
  <si>
    <t>2020-09-28 12:00:00 UTC</t>
  </si>
  <si>
    <t>2020-09-28 13:00:00 UTC</t>
  </si>
  <si>
    <t>2020-09-28 14:00:00 UTC</t>
  </si>
  <si>
    <t>2020-09-28 15:00:00 UTC</t>
  </si>
  <si>
    <t>2020-09-28 16:00:00 UTC</t>
  </si>
  <si>
    <t>2020-09-28 17:00:00 UTC</t>
  </si>
  <si>
    <t>2020-09-28 18:00:00 UTC</t>
  </si>
  <si>
    <t>2020-09-28 19:00:00 UTC</t>
  </si>
  <si>
    <t>2020-09-28 20:00:00 UTC</t>
  </si>
  <si>
    <t>2020-09-28 21:00:00 UTC</t>
  </si>
  <si>
    <t>2020-09-28 22:00:00 UTC</t>
  </si>
  <si>
    <t>2020-09-28 23:00:00 UTC</t>
  </si>
  <si>
    <t>2020-09-29 00:00:00 UTC</t>
  </si>
  <si>
    <t>2020-09-29 01:00:00 UTC</t>
  </si>
  <si>
    <t>2020-09-29 02:00:00 UTC</t>
  </si>
  <si>
    <t>2020-09-29 03:00:00 UTC</t>
  </si>
  <si>
    <t>2020-09-29 04:00:00 UTC</t>
  </si>
  <si>
    <t>2020-09-29 05:00:00 UTC</t>
  </si>
  <si>
    <t>2020-09-29 06:00:00 UTC</t>
  </si>
  <si>
    <t>2020-09-29 07:00:00 UTC</t>
  </si>
  <si>
    <t>2020-09-29 08:00:00 UTC</t>
  </si>
  <si>
    <t>2020-09-29 09:00:00 UTC</t>
  </si>
  <si>
    <t>2020-09-29 10:00:00 UTC</t>
  </si>
  <si>
    <t>2020-09-29 11:00:00 UTC</t>
  </si>
  <si>
    <t>2020-09-29 12:00:00 UTC</t>
  </si>
  <si>
    <t>2020-09-29 13:00:00 UTC</t>
  </si>
  <si>
    <t>2020-09-29 14:00:00 UTC</t>
  </si>
  <si>
    <t>2020-09-29 15:00:00 UTC</t>
  </si>
  <si>
    <t>2020-09-29 16:00:00 UTC</t>
  </si>
  <si>
    <t>2020-09-29 17:00:00 UTC</t>
  </si>
  <si>
    <t>2020-09-29 18:00:00 UTC</t>
  </si>
  <si>
    <t>2020-09-29 19:00:00 UTC</t>
  </si>
  <si>
    <t>2020-09-29 20:00:00 UTC</t>
  </si>
  <si>
    <t>2020-09-29 21:00:00 UTC</t>
  </si>
  <si>
    <t>2020-09-29 22:00:00 UTC</t>
  </si>
  <si>
    <t>2020-09-29 23:00:00 UTC</t>
  </si>
  <si>
    <t>2020-09-30 00:00:00 UTC</t>
  </si>
  <si>
    <t>2020-09-30 01:00:00 UTC</t>
  </si>
  <si>
    <t>2020-09-30 02:00:00 UTC</t>
  </si>
  <si>
    <t>2020-09-30 03:00:00 UTC</t>
  </si>
  <si>
    <t>2020-09-30 04:00:00 UTC</t>
  </si>
  <si>
    <t>2020-09-30 05:00:00 UTC</t>
  </si>
  <si>
    <t>2020-09-30 06:00:00 UTC</t>
  </si>
  <si>
    <t>2020-09-30 07:00:00 UTC</t>
  </si>
  <si>
    <t>2020-09-30 08:00:00 UTC</t>
  </si>
  <si>
    <t>2020-09-30 09:00:00 UTC</t>
  </si>
  <si>
    <t>2020-09-30 10:00:00 UTC</t>
  </si>
  <si>
    <t>2020-09-30 11:00:00 UTC</t>
  </si>
  <si>
    <t>2020-09-30 12:00:00 UTC</t>
  </si>
  <si>
    <t>2020-09-30 13:00:00 UTC</t>
  </si>
  <si>
    <t>2020-09-30 14:00:00 UTC</t>
  </si>
  <si>
    <t>2020-09-30 15:00:00 UTC</t>
  </si>
  <si>
    <t>2020-09-30 16:00:00 UTC</t>
  </si>
  <si>
    <t>2020-09-30 17:00:00 UTC</t>
  </si>
  <si>
    <t>2020-09-30 18:00:00 UTC</t>
  </si>
  <si>
    <t>2020-09-30 19:00:00 UTC</t>
  </si>
  <si>
    <t>2020-09-30 20:00:00 UTC</t>
  </si>
  <si>
    <t>2020-09-30 21:00:00 UTC</t>
  </si>
  <si>
    <t>2020-09-30 22:00:00 UTC</t>
  </si>
  <si>
    <t>2020-09-30 23:00:00 UTC</t>
  </si>
  <si>
    <t>2020-10-01 00:00:00 UTC</t>
  </si>
  <si>
    <t>2020-10-01 01:00:00 UTC</t>
  </si>
  <si>
    <t>2020-10-01 02:00:00 UTC</t>
  </si>
  <si>
    <t>2020-10-01 03:00:00 UTC</t>
  </si>
  <si>
    <t>2020-10-01 04:00:00 UTC</t>
  </si>
  <si>
    <t>2020-10-01 05:00:00 UTC</t>
  </si>
  <si>
    <t>2020-10-01 06:00:00 UTC</t>
  </si>
  <si>
    <t>2020-10-01 07:00:00 UTC</t>
  </si>
  <si>
    <t>2020-10-01 08:00:00 UTC</t>
  </si>
  <si>
    <t>2020-10-01 09:00:00 UTC</t>
  </si>
  <si>
    <t>2020-10-01 10:00:00 UTC</t>
  </si>
  <si>
    <t>2020-10-01 11:00:00 UTC</t>
  </si>
  <si>
    <t>2020-10-01 12:00:00 UTC</t>
  </si>
  <si>
    <t>2020-10-01 13:00:00 UTC</t>
  </si>
  <si>
    <t>2020-10-01 14:00:00 UTC</t>
  </si>
  <si>
    <t>2020-10-01 15:00:00 UTC</t>
  </si>
  <si>
    <t>2020-10-01 16:00:00 UTC</t>
  </si>
  <si>
    <t>2020-10-01 17:00:00 UTC</t>
  </si>
  <si>
    <t>2020-10-01 18:00:00 UTC</t>
  </si>
  <si>
    <t>2020-10-01 19:00:00 UTC</t>
  </si>
  <si>
    <t>2020-10-01 20:00:00 UTC</t>
  </si>
  <si>
    <t>2020-10-01 21:00:00 UTC</t>
  </si>
  <si>
    <t>2020-10-01 22:00:00 UTC</t>
  </si>
  <si>
    <t>2020-10-01 23:00:00 UTC</t>
  </si>
  <si>
    <t>2020-10-02 00:00:00 UTC</t>
  </si>
  <si>
    <t>2020-10-02 01:00:00 UTC</t>
  </si>
  <si>
    <t>2020-10-02 02:00:00 UTC</t>
  </si>
  <si>
    <t>2020-10-02 03:00:00 UTC</t>
  </si>
  <si>
    <t>2020-10-02 04:00:00 UTC</t>
  </si>
  <si>
    <t>2020-10-02 05:00:00 UTC</t>
  </si>
  <si>
    <t>2020-10-02 06:00:00 UTC</t>
  </si>
  <si>
    <t>2020-10-02 07:00:00 UTC</t>
  </si>
  <si>
    <t>2020-10-02 08:00:00 UTC</t>
  </si>
  <si>
    <t>2020-10-02 09:00:00 UTC</t>
  </si>
  <si>
    <t>2020-10-02 10:00:00 UTC</t>
  </si>
  <si>
    <t>2020-10-02 11:00:00 UTC</t>
  </si>
  <si>
    <t>2020-10-02 12:00:00 UTC</t>
  </si>
  <si>
    <t>2020-10-02 13:00:00 UTC</t>
  </si>
  <si>
    <t>2020-10-02 14:00:00 UTC</t>
  </si>
  <si>
    <t>2020-10-02 15:00:00 UTC</t>
  </si>
  <si>
    <t>2020-10-02 16:00:00 UTC</t>
  </si>
  <si>
    <t>2020-10-02 17:00:00 UTC</t>
  </si>
  <si>
    <t>2020-10-02 18:00:00 UTC</t>
  </si>
  <si>
    <t>2020-10-02 19:00:00 UTC</t>
  </si>
  <si>
    <t>2020-10-02 20:00:00 UTC</t>
  </si>
  <si>
    <t>2020-10-02 21:00:00 UTC</t>
  </si>
  <si>
    <t>2020-10-02 22:00:00 UTC</t>
  </si>
  <si>
    <t>2020-10-02 23:00:00 UTC</t>
  </si>
  <si>
    <t>2020-10-03 00:00:00 UTC</t>
  </si>
  <si>
    <t>2020-10-03 01:00:00 UTC</t>
  </si>
  <si>
    <t>2020-10-03 02:00:00 UTC</t>
  </si>
  <si>
    <t>2020-10-03 03:00:00 UTC</t>
  </si>
  <si>
    <t>2020-10-03 04:00:00 UTC</t>
  </si>
  <si>
    <t>2020-10-03 05:00:00 UTC</t>
  </si>
  <si>
    <t>2020-10-03 06:00:00 UTC</t>
  </si>
  <si>
    <t>2020-10-03 07:00:00 UTC</t>
  </si>
  <si>
    <t>2020-10-03 08:00:00 UTC</t>
  </si>
  <si>
    <t>2020-10-03 09:00:00 UTC</t>
  </si>
  <si>
    <t>2020-10-03 10:00:00 UTC</t>
  </si>
  <si>
    <t>2020-10-03 11:00:00 UTC</t>
  </si>
  <si>
    <t>2020-10-03 12:00:00 UTC</t>
  </si>
  <si>
    <t>2020-10-03 13:00:00 UTC</t>
  </si>
  <si>
    <t>2020-10-03 14:00:00 UTC</t>
  </si>
  <si>
    <t>2020-10-03 15:00:00 UTC</t>
  </si>
  <si>
    <t>2020-10-03 16:00:00 UTC</t>
  </si>
  <si>
    <t>2020-10-03 17:00:00 UTC</t>
  </si>
  <si>
    <t>2020-10-03 18:00:00 UTC</t>
  </si>
  <si>
    <t>2020-10-03 19:00:00 UTC</t>
  </si>
  <si>
    <t>2020-10-03 20:00:00 UTC</t>
  </si>
  <si>
    <t>2020-10-03 21:00:00 UTC</t>
  </si>
  <si>
    <t>2020-10-03 22:00:00 UTC</t>
  </si>
  <si>
    <t>2020-10-03 23:00:00 UTC</t>
  </si>
  <si>
    <t>2020-10-04 00:00:00 UTC</t>
  </si>
  <si>
    <t>2020-10-04 01:00:00 UTC</t>
  </si>
  <si>
    <t>2020-10-04 02:00:00 UTC</t>
  </si>
  <si>
    <t>2020-10-04 03:00:00 UTC</t>
  </si>
  <si>
    <t>2020-10-04 04:00:00 UTC</t>
  </si>
  <si>
    <t>2020-10-04 05:00:00 UTC</t>
  </si>
  <si>
    <t>2020-10-04 06:00:00 UTC</t>
  </si>
  <si>
    <t>2020-10-04 07:00:00 UTC</t>
  </si>
  <si>
    <t>2020-10-04 08:00:00 UTC</t>
  </si>
  <si>
    <t>2020-10-04 09:00:00 UTC</t>
  </si>
  <si>
    <t>2020-10-04 10:00:00 UTC</t>
  </si>
  <si>
    <t>2020-10-04 11:00:00 UTC</t>
  </si>
  <si>
    <t>2020-10-04 12:00:00 UTC</t>
  </si>
  <si>
    <t>2020-10-04 13:00:00 UTC</t>
  </si>
  <si>
    <t>2020-10-04 14:00:00 UTC</t>
  </si>
  <si>
    <t>2020-10-04 15:00:00 UTC</t>
  </si>
  <si>
    <t>2020-10-04 16:00:00 UTC</t>
  </si>
  <si>
    <t>2020-10-04 17:00:00 UTC</t>
  </si>
  <si>
    <t>2020-10-04 18:00:00 UTC</t>
  </si>
  <si>
    <t>2020-10-04 19:00:00 UTC</t>
  </si>
  <si>
    <t>2020-10-04 20:00:00 UTC</t>
  </si>
  <si>
    <t>2020-10-04 21:00:00 UTC</t>
  </si>
  <si>
    <t>2020-10-04 22:00:00 UTC</t>
  </si>
  <si>
    <t>2020-10-04 23:00:00 UTC</t>
  </si>
  <si>
    <t>2020-10-05 00:00:00 UTC</t>
  </si>
  <si>
    <t>2020-10-05 01:00:00 UTC</t>
  </si>
  <si>
    <t>2020-10-05 02:00:00 UTC</t>
  </si>
  <si>
    <t>2020-10-05 03:00:00 UTC</t>
  </si>
  <si>
    <t>2020-10-05 04:00:00 UTC</t>
  </si>
  <si>
    <t>2020-10-05 05:00:00 UTC</t>
  </si>
  <si>
    <t>2020-10-05 06:00:00 UTC</t>
  </si>
  <si>
    <t>2020-10-05 07:00:00 UTC</t>
  </si>
  <si>
    <t>2020-10-05 08:00:00 UTC</t>
  </si>
  <si>
    <t>2020-10-05 09:00:00 UTC</t>
  </si>
  <si>
    <t>2020-10-05 10:00:00 UTC</t>
  </si>
  <si>
    <t>2020-10-05 11:00:00 UTC</t>
  </si>
  <si>
    <t>2020-10-05 12:00:00 UTC</t>
  </si>
  <si>
    <t>2020-10-05 13:00:00 UTC</t>
  </si>
  <si>
    <t>2020-10-05 14:00:00 UTC</t>
  </si>
  <si>
    <t>2020-10-05 15:00:00 UTC</t>
  </si>
  <si>
    <t>2020-10-05 16:00:00 UTC</t>
  </si>
  <si>
    <t>2020-10-05 17:00:00 UTC</t>
  </si>
  <si>
    <t>2020-10-05 18:00:00 UTC</t>
  </si>
  <si>
    <t>2020-10-05 19:00:00 UTC</t>
  </si>
  <si>
    <t>2020-10-05 20:00:00 UTC</t>
  </si>
  <si>
    <t>2020-10-05 21:00:00 UTC</t>
  </si>
  <si>
    <t>2020-10-05 22:00:00 UTC</t>
  </si>
  <si>
    <t>2020-10-05 23:00:00 UTC</t>
  </si>
  <si>
    <t>2020-10-06 00:00:00 UTC</t>
  </si>
  <si>
    <t>2020-10-06 01:00:00 UTC</t>
  </si>
  <si>
    <t>2020-10-06 02:00:00 UTC</t>
  </si>
  <si>
    <t>2020-10-06 03:00:00 UTC</t>
  </si>
  <si>
    <t>2020-10-06 04:00:00 UTC</t>
  </si>
  <si>
    <t>2020-10-06 05:00:00 UTC</t>
  </si>
  <si>
    <t>2020-10-06 06:00:00 UTC</t>
  </si>
  <si>
    <t>2020-10-06 07:00:00 UTC</t>
  </si>
  <si>
    <t>2020-10-06 08:00:00 UTC</t>
  </si>
  <si>
    <t>2020-10-06 09:00:00 UTC</t>
  </si>
  <si>
    <t>2020-10-06 10:00:00 UTC</t>
  </si>
  <si>
    <t>2020-10-06 11:00:00 UTC</t>
  </si>
  <si>
    <t>2020-10-06 12:00:00 UTC</t>
  </si>
  <si>
    <t>2020-10-06 13:00:00 UTC</t>
  </si>
  <si>
    <t>2020-10-06 14:00:00 UTC</t>
  </si>
  <si>
    <t>2020-10-06 15:00:00 UTC</t>
  </si>
  <si>
    <t>2020-10-06 16:00:00 UTC</t>
  </si>
  <si>
    <t>2020-10-06 17:00:00 UTC</t>
  </si>
  <si>
    <t>2020-10-06 18:00:00 UTC</t>
  </si>
  <si>
    <t>2020-10-06 19:00:00 UTC</t>
  </si>
  <si>
    <t>2020-10-06 20:00:00 UTC</t>
  </si>
  <si>
    <t>2020-10-06 21:00:00 UTC</t>
  </si>
  <si>
    <t>2020-10-06 22:00:00 UTC</t>
  </si>
  <si>
    <t>2020-10-06 23:00:00 UTC</t>
  </si>
  <si>
    <t>2020-10-07 00:00:00 UTC</t>
  </si>
  <si>
    <t>2020-10-07 01:00:00 UTC</t>
  </si>
  <si>
    <t>2020-10-07 02:00:00 UTC</t>
  </si>
  <si>
    <t>2020-10-07 03:00:00 UTC</t>
  </si>
  <si>
    <t>2020-10-07 04:00:00 UTC</t>
  </si>
  <si>
    <t>2020-10-07 05:00:00 UTC</t>
  </si>
  <si>
    <t>2020-10-07 06:00:00 UTC</t>
  </si>
  <si>
    <t>2020-10-07 07:00:00 UTC</t>
  </si>
  <si>
    <t>2020-10-07 08:00:00 UTC</t>
  </si>
  <si>
    <t>2020-10-07 09:00:00 UTC</t>
  </si>
  <si>
    <t>2020-10-07 10:00:00 UTC</t>
  </si>
  <si>
    <t>2020-10-07 11:00:00 UTC</t>
  </si>
  <si>
    <t>2020-10-07 12:00:00 UTC</t>
  </si>
  <si>
    <t>2020-10-07 13:00:00 UTC</t>
  </si>
  <si>
    <t>2020-10-07 14:00:00 UTC</t>
  </si>
  <si>
    <t>2020-10-07 15:00:00 UTC</t>
  </si>
  <si>
    <t>2020-10-07 16:00:00 UTC</t>
  </si>
  <si>
    <t>2020-10-07 17:00:00 UTC</t>
  </si>
  <si>
    <t>2020-10-07 18:00:00 UTC</t>
  </si>
  <si>
    <t>2020-10-07 19:00:00 UTC</t>
  </si>
  <si>
    <t>2020-10-07 20:00:00 UTC</t>
  </si>
  <si>
    <t>2020-10-07 21:00:00 UTC</t>
  </si>
  <si>
    <t>2020-10-07 22:00:00 UTC</t>
  </si>
  <si>
    <t>2020-10-07 23:00:00 UTC</t>
  </si>
  <si>
    <t>2020-10-08 00:00:00 UTC</t>
  </si>
  <si>
    <t>2020-10-08 01:00:00 UTC</t>
  </si>
  <si>
    <t>2020-10-08 02:00:00 UTC</t>
  </si>
  <si>
    <t>2020-10-08 03:00:00 UTC</t>
  </si>
  <si>
    <t>2020-10-08 04:00:00 UTC</t>
  </si>
  <si>
    <t>2020-10-08 05:00:00 UTC</t>
  </si>
  <si>
    <t>2020-10-08 06:00:00 UTC</t>
  </si>
  <si>
    <t>2020-10-08 07:00:00 UTC</t>
  </si>
  <si>
    <t>2020-10-08 08:00:00 UTC</t>
  </si>
  <si>
    <t>2020-10-08 09:00:00 UTC</t>
  </si>
  <si>
    <t>2020-10-08 10:00:00 UTC</t>
  </si>
  <si>
    <t>2020-10-08 11:00:00 UTC</t>
  </si>
  <si>
    <t>2020-10-08 12:00:00 UTC</t>
  </si>
  <si>
    <t>2020-10-08 13:00:00 UTC</t>
  </si>
  <si>
    <t>2020-10-08 14:00:00 UTC</t>
  </si>
  <si>
    <t>2020-10-08 15:00:00 UTC</t>
  </si>
  <si>
    <t>2020-10-08 16:00:00 UTC</t>
  </si>
  <si>
    <t>2020-10-08 17:00:00 UTC</t>
  </si>
  <si>
    <t>2020-10-08 18:00:00 UTC</t>
  </si>
  <si>
    <t>2020-10-08 19:00:00 UTC</t>
  </si>
  <si>
    <t>2020-10-08 20:00:00 UTC</t>
  </si>
  <si>
    <t>2020-10-08 21:00:00 UTC</t>
  </si>
  <si>
    <t>2020-10-08 22:00:00 UTC</t>
  </si>
  <si>
    <t>2020-10-08 23:00:00 UTC</t>
  </si>
  <si>
    <t>2020-10-09 00:00:00 UTC</t>
  </si>
  <si>
    <t>2020-10-09 01:00:00 UTC</t>
  </si>
  <si>
    <t>2020-10-09 02:00:00 UTC</t>
  </si>
  <si>
    <t>2020-10-09 03:00:00 UTC</t>
  </si>
  <si>
    <t>2020-10-09 04:00:00 UTC</t>
  </si>
  <si>
    <t>2020-10-09 05:00:00 UTC</t>
  </si>
  <si>
    <t>2020-10-09 06:00:00 UTC</t>
  </si>
  <si>
    <t>2020-10-09 07:00:00 UTC</t>
  </si>
  <si>
    <t>2020-10-09 08:00:00 UTC</t>
  </si>
  <si>
    <t>2020-10-09 09:00:00 UTC</t>
  </si>
  <si>
    <t>2020-10-09 10:00:00 UTC</t>
  </si>
  <si>
    <t>2020-10-09 11:00:00 UTC</t>
  </si>
  <si>
    <t>2020-10-09 12:00:00 UTC</t>
  </si>
  <si>
    <t>2020-10-09 13:00:00 UTC</t>
  </si>
  <si>
    <t>2020-10-09 14:00:00 UTC</t>
  </si>
  <si>
    <t>2020-10-09 15:00:00 UTC</t>
  </si>
  <si>
    <t>2020-10-09 16:00:00 UTC</t>
  </si>
  <si>
    <t>2020-10-09 17:00:00 UTC</t>
  </si>
  <si>
    <t>2020-10-09 18:00:00 UTC</t>
  </si>
  <si>
    <t>2020-10-09 19:00:00 UTC</t>
  </si>
  <si>
    <t>2020-10-09 20:00:00 UTC</t>
  </si>
  <si>
    <t>2020-10-09 21:00:00 UTC</t>
  </si>
  <si>
    <t>2020-10-09 22:00:00 UTC</t>
  </si>
  <si>
    <t>2020-10-09 23:00:00 UTC</t>
  </si>
  <si>
    <t>2020-10-10 00:00:00 UTC</t>
  </si>
  <si>
    <t>2020-10-10 01:00:00 UTC</t>
  </si>
  <si>
    <t>2020-10-10 02:00:00 UTC</t>
  </si>
  <si>
    <t>2020-10-10 03:00:00 UTC</t>
  </si>
  <si>
    <t>2020-10-10 04:00:00 UTC</t>
  </si>
  <si>
    <t>2020-10-10 05:00:00 UTC</t>
  </si>
  <si>
    <t>2020-10-10 06:00:00 UTC</t>
  </si>
  <si>
    <t>2020-10-10 07:00:00 UTC</t>
  </si>
  <si>
    <t>2020-10-10 08:00:00 UTC</t>
  </si>
  <si>
    <t>2020-10-10 09:00:00 UTC</t>
  </si>
  <si>
    <t>2020-10-10 10:00:00 UTC</t>
  </si>
  <si>
    <t>2020-10-10 11:00:00 UTC</t>
  </si>
  <si>
    <t>2020-10-10 12:00:00 UTC</t>
  </si>
  <si>
    <t>2020-10-10 13:00:00 UTC</t>
  </si>
  <si>
    <t>2020-10-10 14:00:00 UTC</t>
  </si>
  <si>
    <t>2020-10-10 15:00:00 UTC</t>
  </si>
  <si>
    <t>2020-10-10 16:00:00 UTC</t>
  </si>
  <si>
    <t>2020-10-10 17:00:00 UTC</t>
  </si>
  <si>
    <t>2020-10-10 18:00:00 UTC</t>
  </si>
  <si>
    <t>2020-10-10 19:00:00 UTC</t>
  </si>
  <si>
    <t>2020-10-10 20:00:00 UTC</t>
  </si>
  <si>
    <t>2020-10-10 21:00:00 UTC</t>
  </si>
  <si>
    <t>2020-10-10 22:00:00 UTC</t>
  </si>
  <si>
    <t>2020-10-10 23:00:00 UTC</t>
  </si>
  <si>
    <t>2020-10-11 00:00:00 UTC</t>
  </si>
  <si>
    <t>2020-10-11 01:00:00 UTC</t>
  </si>
  <si>
    <t>2020-10-11 02:00:00 UTC</t>
  </si>
  <si>
    <t>2020-10-11 03:00:00 UTC</t>
  </si>
  <si>
    <t>2020-10-11 04:00:00 UTC</t>
  </si>
  <si>
    <t>2020-10-11 05:00:00 UTC</t>
  </si>
  <si>
    <t>2020-10-11 06:00:00 UTC</t>
  </si>
  <si>
    <t>2020-10-11 07:00:00 UTC</t>
  </si>
  <si>
    <t>2020-10-11 08:00:00 UTC</t>
  </si>
  <si>
    <t>2020-10-11 09:00:00 UTC</t>
  </si>
  <si>
    <t>2020-10-11 10:00:00 UTC</t>
  </si>
  <si>
    <t>2020-10-11 11:00:00 UTC</t>
  </si>
  <si>
    <t>2020-10-11 12:00:00 UTC</t>
  </si>
  <si>
    <t>2020-10-11 13:00:00 UTC</t>
  </si>
  <si>
    <t>2020-10-11 14:00:00 UTC</t>
  </si>
  <si>
    <t>2020-10-11 15:00:00 UTC</t>
  </si>
  <si>
    <t>2020-10-11 16:00:00 UTC</t>
  </si>
  <si>
    <t>2020-10-11 17:00:00 UTC</t>
  </si>
  <si>
    <t>2020-10-11 18:00:00 UTC</t>
  </si>
  <si>
    <t>2020-10-11 19:00:00 UTC</t>
  </si>
  <si>
    <t>2020-10-11 20:00:00 UTC</t>
  </si>
  <si>
    <t>2020-10-11 21:00:00 UTC</t>
  </si>
  <si>
    <t>2020-10-11 22:00:00 UTC</t>
  </si>
  <si>
    <t>2020-10-11 23:00:00 UTC</t>
  </si>
  <si>
    <t>2020-10-12 00:00:00 UTC</t>
  </si>
  <si>
    <t>2020-10-12 01:00:00 UTC</t>
  </si>
  <si>
    <t>2020-10-12 02:00:00 UTC</t>
  </si>
  <si>
    <t>2020-10-12 03:00:00 UTC</t>
  </si>
  <si>
    <t>2020-10-12 04:00:00 UTC</t>
  </si>
  <si>
    <t>2020-10-12 05:00:00 UTC</t>
  </si>
  <si>
    <t>2020-10-12 06:00:00 UTC</t>
  </si>
  <si>
    <t>2020-10-12 07:00:00 UTC</t>
  </si>
  <si>
    <t>2020-10-12 08:00:00 UTC</t>
  </si>
  <si>
    <t>2020-10-12 09:00:00 UTC</t>
  </si>
  <si>
    <t>2020-10-12 10:00:00 UTC</t>
  </si>
  <si>
    <t>2020-10-12 11:00:00 UTC</t>
  </si>
  <si>
    <t>2020-10-12 12:00:00 UTC</t>
  </si>
  <si>
    <t>2020-10-12 13:00:00 UTC</t>
  </si>
  <si>
    <t>2020-10-12 14:00:00 UTC</t>
  </si>
  <si>
    <t>2020-10-12 15:00:00 UTC</t>
  </si>
  <si>
    <t>2020-10-12 16:00:00 UTC</t>
  </si>
  <si>
    <t>2020-10-12 17:00:00 UTC</t>
  </si>
  <si>
    <t>2020-10-12 18:00:00 UTC</t>
  </si>
  <si>
    <t>2020-10-12 19:00:00 UTC</t>
  </si>
  <si>
    <t>2020-10-12 20:00:00 UTC</t>
  </si>
  <si>
    <t>2020-10-12 21:00:00 UTC</t>
  </si>
  <si>
    <t>2020-10-12 22:00:00 UTC</t>
  </si>
  <si>
    <t>2020-10-12 23:00:00 UTC</t>
  </si>
  <si>
    <t>2020-10-13 00:00:00 UTC</t>
  </si>
  <si>
    <t>2020-10-13 01:00:00 UTC</t>
  </si>
  <si>
    <t>2020-10-13 02:00:00 UTC</t>
  </si>
  <si>
    <t>2020-10-13 03:00:00 UTC</t>
  </si>
  <si>
    <t>2020-10-13 04:00:00 UTC</t>
  </si>
  <si>
    <t>2020-10-13 05:00:00 UTC</t>
  </si>
  <si>
    <t>2020-10-13 06:00:00 UTC</t>
  </si>
  <si>
    <t>2020-10-13 07:00:00 UTC</t>
  </si>
  <si>
    <t>2020-10-13 08:00:00 UTC</t>
  </si>
  <si>
    <t>2020-10-13 09:00:00 UTC</t>
  </si>
  <si>
    <t>2020-10-13 10:00:00 UTC</t>
  </si>
  <si>
    <t>2020-10-13 11:00:00 UTC</t>
  </si>
  <si>
    <t>2020-10-13 12:00:00 UTC</t>
  </si>
  <si>
    <t>2020-10-13 13:00:00 UTC</t>
  </si>
  <si>
    <t>2020-10-13 14:00:00 UTC</t>
  </si>
  <si>
    <t>2020-10-13 15:00:00 UTC</t>
  </si>
  <si>
    <t>2020-10-13 16:00:00 UTC</t>
  </si>
  <si>
    <t>2020-10-13 17:00:00 UTC</t>
  </si>
  <si>
    <t>2020-10-13 18:00:00 UTC</t>
  </si>
  <si>
    <t>2020-10-13 19:00:00 UTC</t>
  </si>
  <si>
    <t>2020-10-13 20:00:00 UTC</t>
  </si>
  <si>
    <t>2020-10-13 21:00:00 UTC</t>
  </si>
  <si>
    <t>2020-10-13 22:00:00 UTC</t>
  </si>
  <si>
    <t>2020-10-13 23:00:00 UTC</t>
  </si>
  <si>
    <t>2020-10-14 00:00:00 UTC</t>
  </si>
  <si>
    <t>2020-10-14 01:00:00 UTC</t>
  </si>
  <si>
    <t>2020-10-14 02:00:00 UTC</t>
  </si>
  <si>
    <t>2020-10-14 03:00:00 UTC</t>
  </si>
  <si>
    <t>2020-10-14 04:00:00 UTC</t>
  </si>
  <si>
    <t>2020-10-14 05:00:00 UTC</t>
  </si>
  <si>
    <t>2020-10-14 06:00:00 UTC</t>
  </si>
  <si>
    <t>2020-10-14 07:00:00 UTC</t>
  </si>
  <si>
    <t>2020-10-14 08:00:00 UTC</t>
  </si>
  <si>
    <t>2020-10-14 09:00:00 UTC</t>
  </si>
  <si>
    <t>2020-10-14 10:00:00 UTC</t>
  </si>
  <si>
    <t>2020-10-14 11:00:00 UTC</t>
  </si>
  <si>
    <t>2020-10-14 12:00:00 UTC</t>
  </si>
  <si>
    <t>2020-10-14 13:00:00 UTC</t>
  </si>
  <si>
    <t>2020-10-14 14:00:00 UTC</t>
  </si>
  <si>
    <t>2020-10-14 15:00:00 UTC</t>
  </si>
  <si>
    <t>2020-10-14 16:00:00 UTC</t>
  </si>
  <si>
    <t>2020-10-14 17:00:00 UTC</t>
  </si>
  <si>
    <t>2020-10-14 18:00:00 UTC</t>
  </si>
  <si>
    <t>2020-10-14 19:00:00 UTC</t>
  </si>
  <si>
    <t>2020-10-14 20:00:00 UTC</t>
  </si>
  <si>
    <t>2020-10-14 21:00:00 UTC</t>
  </si>
  <si>
    <t>2020-10-14 22:00:00 UTC</t>
  </si>
  <si>
    <t>2020-10-14 23:00:00 UTC</t>
  </si>
  <si>
    <t>2020-10-15 00:00:00 UTC</t>
  </si>
  <si>
    <t>2020-10-15 01:00:00 UTC</t>
  </si>
  <si>
    <t>2020-10-15 02:00:00 UTC</t>
  </si>
  <si>
    <t>2020-10-15 03:00:00 UTC</t>
  </si>
  <si>
    <t>2020-10-15 04:00:00 UTC</t>
  </si>
  <si>
    <t>2020-10-15 05:00:00 UTC</t>
  </si>
  <si>
    <t>2020-10-15 06:00:00 UTC</t>
  </si>
  <si>
    <t>2020-10-15 07:00:00 UTC</t>
  </si>
  <si>
    <t>2020-10-15 08:00:00 UTC</t>
  </si>
  <si>
    <t>2020-10-15 09:00:00 UTC</t>
  </si>
  <si>
    <t>2020-10-15 10:00:00 UTC</t>
  </si>
  <si>
    <t>2020-10-15 11:00:00 UTC</t>
  </si>
  <si>
    <t>2020-10-15 12:00:00 UTC</t>
  </si>
  <si>
    <t>2020-10-15 13:00:00 UTC</t>
  </si>
  <si>
    <t>2020-10-15 14:00:00 UTC</t>
  </si>
  <si>
    <t>2020-10-15 15:00:00 UTC</t>
  </si>
  <si>
    <t>2020-10-15 16:00:00 UTC</t>
  </si>
  <si>
    <t>2020-10-15 17:00:00 UTC</t>
  </si>
  <si>
    <t>2020-10-15 18:00:00 UTC</t>
  </si>
  <si>
    <t>2020-10-15 19:00:00 UTC</t>
  </si>
  <si>
    <t>2020-10-15 20:00:00 UTC</t>
  </si>
  <si>
    <t>2020-10-15 21:00:00 UTC</t>
  </si>
  <si>
    <t>2020-10-15 22:00:00 UTC</t>
  </si>
  <si>
    <t>2020-10-15 23:00:00 UTC</t>
  </si>
  <si>
    <t>2020-10-16 00:00:00 UTC</t>
  </si>
  <si>
    <t>2020-10-16 01:00:00 UTC</t>
  </si>
  <si>
    <t>2020-10-16 02:00:00 UTC</t>
  </si>
  <si>
    <t>2020-10-16 03:00:00 UTC</t>
  </si>
  <si>
    <t>2020-10-16 04:00:00 UTC</t>
  </si>
  <si>
    <t>2020-10-16 05:00:00 UTC</t>
  </si>
  <si>
    <t>2020-10-16 06:00:00 UTC</t>
  </si>
  <si>
    <t>2020-10-16 07:00:00 UTC</t>
  </si>
  <si>
    <t>2020-10-16 08:00:00 UTC</t>
  </si>
  <si>
    <t>2020-10-16 09:00:00 UTC</t>
  </si>
  <si>
    <t>2020-10-16 10:00:00 UTC</t>
  </si>
  <si>
    <t>2020-10-16 11:00:00 UTC</t>
  </si>
  <si>
    <t>2020-10-16 12:00:00 UTC</t>
  </si>
  <si>
    <t>2020-10-16 13:00:00 UTC</t>
  </si>
  <si>
    <t>2020-10-16 14:00:00 UTC</t>
  </si>
  <si>
    <t>2020-10-16 15:00:00 UTC</t>
  </si>
  <si>
    <t>2020-10-16 16:00:00 UTC</t>
  </si>
  <si>
    <t>2020-10-16 17:00:00 UTC</t>
  </si>
  <si>
    <t>2020-10-16 18:00:00 UTC</t>
  </si>
  <si>
    <t>2020-10-16 19:00:00 UTC</t>
  </si>
  <si>
    <t>2020-10-16 20:00:00 UTC</t>
  </si>
  <si>
    <t>2020-10-16 21:00:00 UTC</t>
  </si>
  <si>
    <t>2020-10-16 22:00:00 UTC</t>
  </si>
  <si>
    <t>2020-10-16 23:00:00 UTC</t>
  </si>
  <si>
    <t>2020-10-17 00:00:00 UTC</t>
  </si>
  <si>
    <t>2020-10-17 01:00:00 UTC</t>
  </si>
  <si>
    <t>2020-10-17 02:00:00 UTC</t>
  </si>
  <si>
    <t>2020-10-17 03:00:00 UTC</t>
  </si>
  <si>
    <t>2020-10-17 04:00:00 UTC</t>
  </si>
  <si>
    <t>2020-10-17 05:00:00 UTC</t>
  </si>
  <si>
    <t>2020-10-17 06:00:00 UTC</t>
  </si>
  <si>
    <t>2020-10-17 07:00:00 UTC</t>
  </si>
  <si>
    <t>2020-10-17 08:00:00 UTC</t>
  </si>
  <si>
    <t>2020-10-17 09:00:00 UTC</t>
  </si>
  <si>
    <t>2020-10-17 10:00:00 UTC</t>
  </si>
  <si>
    <t>2020-10-17 11:00:00 UTC</t>
  </si>
  <si>
    <t>2020-10-17 12:00:00 UTC</t>
  </si>
  <si>
    <t>2020-10-17 13:00:00 UTC</t>
  </si>
  <si>
    <t>2020-10-17 14:00:00 UTC</t>
  </si>
  <si>
    <t>2020-10-17 15:00:00 UTC</t>
  </si>
  <si>
    <t>2020-10-17 16:00:00 UTC</t>
  </si>
  <si>
    <t>2020-10-17 17:00:00 UTC</t>
  </si>
  <si>
    <t>2020-10-17 18:00:00 UTC</t>
  </si>
  <si>
    <t>2020-10-17 19:00:00 UTC</t>
  </si>
  <si>
    <t>2020-10-17 20:00:00 UTC</t>
  </si>
  <si>
    <t>2020-10-17 21:00:00 UTC</t>
  </si>
  <si>
    <t>2020-10-17 22:00:00 UTC</t>
  </si>
  <si>
    <t>2020-10-17 23:00:00 UTC</t>
  </si>
  <si>
    <t>2020-10-18 00:00:00 UTC</t>
  </si>
  <si>
    <t>2020-10-18 01:00:00 UTC</t>
  </si>
  <si>
    <t>2020-10-18 02:00:00 UTC</t>
  </si>
  <si>
    <t>2020-10-18 03:00:00 UTC</t>
  </si>
  <si>
    <t>2020-10-18 04:00:00 UTC</t>
  </si>
  <si>
    <t>2020-10-18 05:00:00 UTC</t>
  </si>
  <si>
    <t>2020-10-18 06:00:00 UTC</t>
  </si>
  <si>
    <t>2020-10-18 07:00:00 UTC</t>
  </si>
  <si>
    <t>2020-10-18 08:00:00 UTC</t>
  </si>
  <si>
    <t>2020-10-18 09:00:00 UTC</t>
  </si>
  <si>
    <t>2020-10-18 10:00:00 UTC</t>
  </si>
  <si>
    <t>2020-10-18 11:00:00 UTC</t>
  </si>
  <si>
    <t>2020-10-18 12:00:00 UTC</t>
  </si>
  <si>
    <t>2020-10-18 13:00:00 UTC</t>
  </si>
  <si>
    <t>2020-10-18 14:00:00 UTC</t>
  </si>
  <si>
    <t>2020-10-18 15:00:00 UTC</t>
  </si>
  <si>
    <t>2020-10-18 16:00:00 UTC</t>
  </si>
  <si>
    <t>2020-10-18 17:00:00 UTC</t>
  </si>
  <si>
    <t>2020-10-18 18:00:00 UTC</t>
  </si>
  <si>
    <t>2020-10-18 19:00:00 UTC</t>
  </si>
  <si>
    <t>2020-10-18 20:00:00 UTC</t>
  </si>
  <si>
    <t>2020-10-18 21:00:00 UTC</t>
  </si>
  <si>
    <t>2020-10-18 22:00:00 UTC</t>
  </si>
  <si>
    <t>2020-10-18 23:00:00 UTC</t>
  </si>
  <si>
    <t>2020-10-19 00:00:00 UTC</t>
  </si>
  <si>
    <t>2020-10-19 01:00:00 UTC</t>
  </si>
  <si>
    <t>2020-10-19 02:00:00 UTC</t>
  </si>
  <si>
    <t>2020-10-19 03:00:00 UTC</t>
  </si>
  <si>
    <t>2020-10-19 04:00:00 UTC</t>
  </si>
  <si>
    <t>2020-10-19 05:00:00 UTC</t>
  </si>
  <si>
    <t>2020-10-19 06:00:00 UTC</t>
  </si>
  <si>
    <t>2020-10-19 07:00:00 UTC</t>
  </si>
  <si>
    <t>2020-10-19 08:00:00 UTC</t>
  </si>
  <si>
    <t>2020-10-19 09:00:00 UTC</t>
  </si>
  <si>
    <t>2020-10-19 10:00:00 UTC</t>
  </si>
  <si>
    <t>2020-10-19 11:00:00 UTC</t>
  </si>
  <si>
    <t>2020-10-19 12:00:00 UTC</t>
  </si>
  <si>
    <t>2020-10-19 13:00:00 UTC</t>
  </si>
  <si>
    <t>2020-10-19 14:00:00 UTC</t>
  </si>
  <si>
    <t>2020-10-19 15:00:00 UTC</t>
  </si>
  <si>
    <t>2020-10-19 16:00:00 UTC</t>
  </si>
  <si>
    <t>2020-10-19 17:00:00 UTC</t>
  </si>
  <si>
    <t>2020-10-19 18:00:00 UTC</t>
  </si>
  <si>
    <t>2020-10-19 19:00:00 UTC</t>
  </si>
  <si>
    <t>2020-10-19 20:00:00 UTC</t>
  </si>
  <si>
    <t>2020-10-19 21:00:00 UTC</t>
  </si>
  <si>
    <t>2020-10-19 22:00:00 UTC</t>
  </si>
  <si>
    <t>2020-10-19 23:00:00 UTC</t>
  </si>
  <si>
    <t>2020-10-20 00:00:00 UTC</t>
  </si>
  <si>
    <t>2020-10-20 01:00:00 UTC</t>
  </si>
  <si>
    <t>2020-10-20 02:00:00 UTC</t>
  </si>
  <si>
    <t>2020-10-20 03:00:00 UTC</t>
  </si>
  <si>
    <t>2020-10-20 04:00:00 UTC</t>
  </si>
  <si>
    <t>2020-10-20 05:00:00 UTC</t>
  </si>
  <si>
    <t>2020-10-20 06:00:00 UTC</t>
  </si>
  <si>
    <t>2020-10-20 07:00:00 UTC</t>
  </si>
  <si>
    <t>2020-10-20 08:00:00 UTC</t>
  </si>
  <si>
    <t>2020-10-20 09:00:00 UTC</t>
  </si>
  <si>
    <t>2020-10-20 10:00:00 UTC</t>
  </si>
  <si>
    <t>2020-10-20 11:00:00 UTC</t>
  </si>
  <si>
    <t>2020-10-20 12:00:00 UTC</t>
  </si>
  <si>
    <t>2020-10-20 13:00:00 UTC</t>
  </si>
  <si>
    <t>2020-10-20 14:00:00 UTC</t>
  </si>
  <si>
    <t>2020-10-20 15:00:00 UTC</t>
  </si>
  <si>
    <t>2020-10-20 16:00:00 UTC</t>
  </si>
  <si>
    <t>2020-10-20 17:00:00 UTC</t>
  </si>
  <si>
    <t>2020-10-20 18:00:00 UTC</t>
  </si>
  <si>
    <t>2020-10-20 19:00:00 UTC</t>
  </si>
  <si>
    <t>2020-10-20 20:00:00 UTC</t>
  </si>
  <si>
    <t>2020-10-20 21:00:00 UTC</t>
  </si>
  <si>
    <t>2020-10-20 22:00:00 UTC</t>
  </si>
  <si>
    <t>2020-10-20 23:00:00 UTC</t>
  </si>
  <si>
    <t>2020-10-21 00:00:00 UTC</t>
  </si>
  <si>
    <t>2020-10-21 01:00:00 UTC</t>
  </si>
  <si>
    <t>2020-10-21 02:00:00 UTC</t>
  </si>
  <si>
    <t>2020-10-21 03:00:00 UTC</t>
  </si>
  <si>
    <t>2020-10-21 04:00:00 UTC</t>
  </si>
  <si>
    <t>2020-10-21 05:00:00 UTC</t>
  </si>
  <si>
    <t>2020-10-21 06:00:00 UTC</t>
  </si>
  <si>
    <t>2020-10-21 07:00:00 UTC</t>
  </si>
  <si>
    <t>2020-10-21 08:00:00 UTC</t>
  </si>
  <si>
    <t>2020-10-21 09:00:00 UTC</t>
  </si>
  <si>
    <t>2020-10-21 10:00:00 UTC</t>
  </si>
  <si>
    <t>2020-10-21 11:00:00 UTC</t>
  </si>
  <si>
    <t>2020-10-21 12:00:00 UTC</t>
  </si>
  <si>
    <t>2020-10-21 13:00:00 UTC</t>
  </si>
  <si>
    <t>2020-10-21 14:00:00 UTC</t>
  </si>
  <si>
    <t>2020-10-21 15:00:00 UTC</t>
  </si>
  <si>
    <t>2020-10-21 16:00:00 UTC</t>
  </si>
  <si>
    <t>2020-10-21 17:00:00 UTC</t>
  </si>
  <si>
    <t>2020-10-21 18:00:00 UTC</t>
  </si>
  <si>
    <t>2020-10-21 19:00:00 UTC</t>
  </si>
  <si>
    <t>2020-10-21 20:00:00 UTC</t>
  </si>
  <si>
    <t>2020-10-21 21:00:00 UTC</t>
  </si>
  <si>
    <t>2020-10-21 22:00:00 UTC</t>
  </si>
  <si>
    <t>2020-10-21 23:00:00 UTC</t>
  </si>
  <si>
    <t>2020-10-22 00:00:00 UTC</t>
  </si>
  <si>
    <t>2020-10-22 01:00:00 UTC</t>
  </si>
  <si>
    <t>2020-10-22 02:00:00 UTC</t>
  </si>
  <si>
    <t>2020-10-22 03:00:00 UTC</t>
  </si>
  <si>
    <t>2020-10-22 04:00:00 UTC</t>
  </si>
  <si>
    <t>2020-10-22 05:00:00 UTC</t>
  </si>
  <si>
    <t>2020-10-22 06:00:00 UTC</t>
  </si>
  <si>
    <t>2020-10-22 07:00:00 UTC</t>
  </si>
  <si>
    <t>2020-10-22 08:00:00 UTC</t>
  </si>
  <si>
    <t>2020-10-22 09:00:00 UTC</t>
  </si>
  <si>
    <t>2020-10-22 10:00:00 UTC</t>
  </si>
  <si>
    <t>2020-10-22 11:00:00 UTC</t>
  </si>
  <si>
    <t>2020-10-22 12:00:00 UTC</t>
  </si>
  <si>
    <t>2020-10-22 13:00:00 UTC</t>
  </si>
  <si>
    <t>2020-10-22 14:00:00 UTC</t>
  </si>
  <si>
    <t>2020-10-22 15:00:00 UTC</t>
  </si>
  <si>
    <t>2020-10-22 16:00:00 UTC</t>
  </si>
  <si>
    <t>2020-10-22 17:00:00 UTC</t>
  </si>
  <si>
    <t>2020-10-22 18:00:00 UTC</t>
  </si>
  <si>
    <t>2020-10-22 19:00:00 UTC</t>
  </si>
  <si>
    <t>2020-10-22 20:00:00 UTC</t>
  </si>
  <si>
    <t>2020-10-22 21:00:00 UTC</t>
  </si>
  <si>
    <t>2020-10-22 22:00:00 UTC</t>
  </si>
  <si>
    <t>2020-10-22 23:00:00 UTC</t>
  </si>
  <si>
    <t>2020-10-23 00:00:00 UTC</t>
  </si>
  <si>
    <t>2020-10-23 01:00:00 UTC</t>
  </si>
  <si>
    <t>2020-10-23 02:00:00 UTC</t>
  </si>
  <si>
    <t>2020-10-23 03:00:00 UTC</t>
  </si>
  <si>
    <t>2020-10-23 04:00:00 UTC</t>
  </si>
  <si>
    <t>2020-10-23 05:00:00 UTC</t>
  </si>
  <si>
    <t>2020-10-23 06:00:00 UTC</t>
  </si>
  <si>
    <t>2020-10-23 07:00:00 UTC</t>
  </si>
  <si>
    <t>2020-10-23 08:00:00 UTC</t>
  </si>
  <si>
    <t>2020-10-23 09:00:00 UTC</t>
  </si>
  <si>
    <t>2020-10-23 10:00:00 UTC</t>
  </si>
  <si>
    <t>2020-10-23 11:00:00 UTC</t>
  </si>
  <si>
    <t>2020-10-23 12:00:00 UTC</t>
  </si>
  <si>
    <t>2020-10-23 13:00:00 UTC</t>
  </si>
  <si>
    <t>2020-10-23 14:00:00 UTC</t>
  </si>
  <si>
    <t>2020-10-23 15:00:00 UTC</t>
  </si>
  <si>
    <t>2020-10-23 16:00:00 UTC</t>
  </si>
  <si>
    <t>2020-10-23 17:00:00 UTC</t>
  </si>
  <si>
    <t>2020-10-23 18:00:00 UTC</t>
  </si>
  <si>
    <t>2020-10-23 19:00:00 UTC</t>
  </si>
  <si>
    <t>2020-10-23 20:00:00 UTC</t>
  </si>
  <si>
    <t>2020-10-23 21:00:00 UTC</t>
  </si>
  <si>
    <t>2020-10-23 22:00:00 UTC</t>
  </si>
  <si>
    <t>2020-10-23 23:00:00 UTC</t>
  </si>
  <si>
    <t>2020-10-24 00:00:00 UTC</t>
  </si>
  <si>
    <t>2020-10-24 01:00:00 UTC</t>
  </si>
  <si>
    <t>2020-10-24 02:00:00 UTC</t>
  </si>
  <si>
    <t>2020-10-24 03:00:00 UTC</t>
  </si>
  <si>
    <t>2020-10-24 04:00:00 UTC</t>
  </si>
  <si>
    <t>2020-10-24 05:00:00 UTC</t>
  </si>
  <si>
    <t>2020-10-24 06:00:00 UTC</t>
  </si>
  <si>
    <t>2020-10-24 07:00:00 UTC</t>
  </si>
  <si>
    <t>2020-10-24 08:00:00 UTC</t>
  </si>
  <si>
    <t>2020-10-24 09:00:00 UTC</t>
  </si>
  <si>
    <t>2020-10-24 10:00:00 UTC</t>
  </si>
  <si>
    <t>2020-10-24 11:00:00 UTC</t>
  </si>
  <si>
    <t>2020-10-24 12:00:00 UTC</t>
  </si>
  <si>
    <t>2020-10-24 13:00:00 UTC</t>
  </si>
  <si>
    <t>2020-10-24 14:00:00 UTC</t>
  </si>
  <si>
    <t>2020-10-24 15:00:00 UTC</t>
  </si>
  <si>
    <t>2020-10-24 16:00:00 UTC</t>
  </si>
  <si>
    <t>2020-10-24 17:00:00 UTC</t>
  </si>
  <si>
    <t>2020-10-24 18:00:00 UTC</t>
  </si>
  <si>
    <t>2020-10-24 19:00:00 UTC</t>
  </si>
  <si>
    <t>2020-10-24 20:00:00 UTC</t>
  </si>
  <si>
    <t>2020-10-24 21:00:00 UTC</t>
  </si>
  <si>
    <t>2020-10-24 22:00:00 UTC</t>
  </si>
  <si>
    <t>2020-10-24 23:00:00 UTC</t>
  </si>
  <si>
    <t>2020-10-25 00:00:00 UTC</t>
  </si>
  <si>
    <t>2020-10-25 01:00:00 UTC</t>
  </si>
  <si>
    <t>2020-10-25 02:00:00 UTC</t>
  </si>
  <si>
    <t>2020-10-25 03:00:00 UTC</t>
  </si>
  <si>
    <t>2020-10-25 04:00:00 UTC</t>
  </si>
  <si>
    <t>2020-10-25 05:00:00 UTC</t>
  </si>
  <si>
    <t>2020-10-25 06:00:00 UTC</t>
  </si>
  <si>
    <t>2020-10-25 07:00:00 UTC</t>
  </si>
  <si>
    <t>2020-10-25 08:00:00 UTC</t>
  </si>
  <si>
    <t>2020-10-25 09:00:00 UTC</t>
  </si>
  <si>
    <t>2020-10-25 10:00:00 UTC</t>
  </si>
  <si>
    <t>2020-10-25 11:00:00 UTC</t>
  </si>
  <si>
    <t>2020-10-25 12:00:00 UTC</t>
  </si>
  <si>
    <t>2020-10-25 13:00:00 UTC</t>
  </si>
  <si>
    <t>2020-10-25 14:00:00 UTC</t>
  </si>
  <si>
    <t>2020-10-25 15:00:00 UTC</t>
  </si>
  <si>
    <t>2020-10-25 16:00:00 UTC</t>
  </si>
  <si>
    <t>2020-10-25 17:00:00 UTC</t>
  </si>
  <si>
    <t>2020-10-25 18:00:00 UTC</t>
  </si>
  <si>
    <t>2020-10-25 19:00:00 UTC</t>
  </si>
  <si>
    <t>2020-10-25 20:00:00 UTC</t>
  </si>
  <si>
    <t>2020-10-25 21:00:00 UTC</t>
  </si>
  <si>
    <t>2020-10-25 22:00:00 UTC</t>
  </si>
  <si>
    <t>2020-10-25 23:00:00 UTC</t>
  </si>
  <si>
    <t>2020-10-26 00:00:00 UTC</t>
  </si>
  <si>
    <t>2020-10-26 01:00:00 UTC</t>
  </si>
  <si>
    <t>2020-10-26 02:00:00 UTC</t>
  </si>
  <si>
    <t>2020-10-26 03:00:00 UTC</t>
  </si>
  <si>
    <t>2020-10-26 04:00:00 UTC</t>
  </si>
  <si>
    <t>2020-10-26 05:00:00 UTC</t>
  </si>
  <si>
    <t>2020-10-26 06:00:00 UTC</t>
  </si>
  <si>
    <t>2020-10-26 07:00:00 UTC</t>
  </si>
  <si>
    <t>2020-10-26 08:00:00 UTC</t>
  </si>
  <si>
    <t>2020-10-26 09:00:00 UTC</t>
  </si>
  <si>
    <t>2020-10-26 10:00:00 UTC</t>
  </si>
  <si>
    <t>2020-10-26 11:00:00 UTC</t>
  </si>
  <si>
    <t>2020-10-26 12:00:00 UTC</t>
  </si>
  <si>
    <t>2020-10-26 13:00:00 UTC</t>
  </si>
  <si>
    <t>2020-10-26 14:00:00 UTC</t>
  </si>
  <si>
    <t>2020-10-26 15:00:00 UTC</t>
  </si>
  <si>
    <t>2020-10-26 16:00:00 UTC</t>
  </si>
  <si>
    <t>2020-10-26 17:00:00 UTC</t>
  </si>
  <si>
    <t>2020-10-26 18:00:00 UTC</t>
  </si>
  <si>
    <t>2020-10-26 19:00:00 UTC</t>
  </si>
  <si>
    <t>2020-10-26 20:00:00 UTC</t>
  </si>
  <si>
    <t>2020-10-26 21:00:00 UTC</t>
  </si>
  <si>
    <t>2020-10-26 22:00:00 UTC</t>
  </si>
  <si>
    <t>2020-10-26 23:00:00 UTC</t>
  </si>
  <si>
    <t>2020-10-27 00:00:00 UTC</t>
  </si>
  <si>
    <t>2020-10-27 01:00:00 UTC</t>
  </si>
  <si>
    <t>2020-10-27 02:00:00 UTC</t>
  </si>
  <si>
    <t>2020-10-27 03:00:00 UTC</t>
  </si>
  <si>
    <t>2020-10-27 04:00:00 UTC</t>
  </si>
  <si>
    <t>2020-10-27 05:00:00 UTC</t>
  </si>
  <si>
    <t>2020-10-27 06:00:00 UTC</t>
  </si>
  <si>
    <t>2020-10-27 07:00:00 UTC</t>
  </si>
  <si>
    <t>2020-10-27 08:00:00 UTC</t>
  </si>
  <si>
    <t>2020-10-27 09:00:00 UTC</t>
  </si>
  <si>
    <t>2020-10-27 10:00:00 UTC</t>
  </si>
  <si>
    <t>2020-10-27 11:00:00 UTC</t>
  </si>
  <si>
    <t>2020-10-27 12:00:00 UTC</t>
  </si>
  <si>
    <t>2020-10-27 13:00:00 UTC</t>
  </si>
  <si>
    <t>2020-10-27 14:00:00 UTC</t>
  </si>
  <si>
    <t>2020-10-27 15:00:00 UTC</t>
  </si>
  <si>
    <t>2020-10-27 16:00:00 UTC</t>
  </si>
  <si>
    <t>2020-10-27 17:00:00 UTC</t>
  </si>
  <si>
    <t>2020-10-27 18:00:00 UTC</t>
  </si>
  <si>
    <t>2020-10-27 19:00:00 UTC</t>
  </si>
  <si>
    <t>2020-10-27 20:00:00 UTC</t>
  </si>
  <si>
    <t>2020-10-27 21:00:00 UTC</t>
  </si>
  <si>
    <t>2020-10-27 22:00:00 UTC</t>
  </si>
  <si>
    <t>2020-10-27 23:00:00 UTC</t>
  </si>
  <si>
    <t>2020-10-28 00:00:00 UTC</t>
  </si>
  <si>
    <t>2020-10-28 01:00:00 UTC</t>
  </si>
  <si>
    <t>2020-10-28 02:00:00 UTC</t>
  </si>
  <si>
    <t>2020-10-28 03:00:00 UTC</t>
  </si>
  <si>
    <t>2020-10-28 04:00:00 UTC</t>
  </si>
  <si>
    <t>2020-10-28 05:00:00 UTC</t>
  </si>
  <si>
    <t>2020-10-28 06:00:00 UTC</t>
  </si>
  <si>
    <t>2020-10-28 07:00:00 UTC</t>
  </si>
  <si>
    <t>2020-10-28 08:00:00 UTC</t>
  </si>
  <si>
    <t>2020-10-28 09:00:00 UTC</t>
  </si>
  <si>
    <t>2020-10-28 10:00:00 UTC</t>
  </si>
  <si>
    <t>2020-10-28 11:00:00 UTC</t>
  </si>
  <si>
    <t>2020-10-28 12:00:00 UTC</t>
  </si>
  <si>
    <t>2020-10-28 13:00:00 UTC</t>
  </si>
  <si>
    <t>2020-10-28 14:00:00 UTC</t>
  </si>
  <si>
    <t>2020-10-28 15:00:00 UTC</t>
  </si>
  <si>
    <t>2020-10-28 16:00:00 UTC</t>
  </si>
  <si>
    <t>2020-10-28 17:00:00 UTC</t>
  </si>
  <si>
    <t>2020-10-28 18:00:00 UTC</t>
  </si>
  <si>
    <t>2020-10-28 19:00:00 UTC</t>
  </si>
  <si>
    <t>2020-10-28 20:00:00 UTC</t>
  </si>
  <si>
    <t>2020-10-28 21:00:00 UTC</t>
  </si>
  <si>
    <t>2020-10-28 22:00:00 UTC</t>
  </si>
  <si>
    <t>2020-10-28 23:00:00 UTC</t>
  </si>
  <si>
    <t>2020-10-29 00:00:00 UTC</t>
  </si>
  <si>
    <t>2020-10-29 01:00:00 UTC</t>
  </si>
  <si>
    <t>2020-10-29 02:00:00 UTC</t>
  </si>
  <si>
    <t>2020-10-29 03:00:00 UTC</t>
  </si>
  <si>
    <t>2020-10-29 04:00:00 UTC</t>
  </si>
  <si>
    <t>2020-10-29 05:00:00 UTC</t>
  </si>
  <si>
    <t>2020-10-29 06:00:00 UTC</t>
  </si>
  <si>
    <t>2020-10-29 07:00:00 UTC</t>
  </si>
  <si>
    <t>2020-10-29 08:00:00 UTC</t>
  </si>
  <si>
    <t>2020-10-29 09:00:00 UTC</t>
  </si>
  <si>
    <t>2020-10-29 10:00:00 UTC</t>
  </si>
  <si>
    <t>2020-10-29 11:00:00 UTC</t>
  </si>
  <si>
    <t>2020-10-29 12:00:00 UTC</t>
  </si>
  <si>
    <t>2020-10-29 13:00:00 UTC</t>
  </si>
  <si>
    <t>2020-10-29 14:00:00 UTC</t>
  </si>
  <si>
    <t>2020-10-29 15:00:00 UTC</t>
  </si>
  <si>
    <t>2020-10-29 16:00:00 UTC</t>
  </si>
  <si>
    <t>2020-10-29 17:00:00 UTC</t>
  </si>
  <si>
    <t>2020-10-29 18:00:00 UTC</t>
  </si>
  <si>
    <t>2020-10-29 19:00:00 UTC</t>
  </si>
  <si>
    <t>2020-10-29 20:00:00 UTC</t>
  </si>
  <si>
    <t>2020-10-29 21:00:00 UTC</t>
  </si>
  <si>
    <t>2020-10-29 22:00:00 UTC</t>
  </si>
  <si>
    <t>2020-10-29 23:00:00 UTC</t>
  </si>
  <si>
    <t>2020-10-30 00:00:00 UTC</t>
  </si>
  <si>
    <t>2020-10-30 01:00:00 UTC</t>
  </si>
  <si>
    <t>2020-10-30 02:00:00 UTC</t>
  </si>
  <si>
    <t>2020-10-30 03:00:00 UTC</t>
  </si>
  <si>
    <t>2020-10-30 04:00:00 UTC</t>
  </si>
  <si>
    <t>2020-10-30 05:00:00 UTC</t>
  </si>
  <si>
    <t>2020-10-30 06:00:00 UTC</t>
  </si>
  <si>
    <t>2020-10-30 07:00:00 UTC</t>
  </si>
  <si>
    <t>2020-10-30 08:00:00 UTC</t>
  </si>
  <si>
    <t>2020-10-30 09:00:00 UTC</t>
  </si>
  <si>
    <t>2020-10-30 10:00:00 UTC</t>
  </si>
  <si>
    <t>2020-10-30 11:00:00 UTC</t>
  </si>
  <si>
    <t>2020-10-30 12:00:00 UTC</t>
  </si>
  <si>
    <t>2020-10-30 13:00:00 UTC</t>
  </si>
  <si>
    <t>2020-10-30 14:00:00 UTC</t>
  </si>
  <si>
    <t>2020-10-30 15:00:00 UTC</t>
  </si>
  <si>
    <t>2020-10-30 16:00:00 UTC</t>
  </si>
  <si>
    <t>2020-10-30 17:00:00 UTC</t>
  </si>
  <si>
    <t>2020-10-30 18:00:00 UTC</t>
  </si>
  <si>
    <t>2020-10-30 19:00:00 UTC</t>
  </si>
  <si>
    <t>2020-10-30 20:00:00 UTC</t>
  </si>
  <si>
    <t>2020-10-30 21:00:00 UTC</t>
  </si>
  <si>
    <t>2020-10-30 22:00:00 UTC</t>
  </si>
  <si>
    <t>2020-10-30 23:00:00 UTC</t>
  </si>
  <si>
    <t>2020-10-31 00:00:00 UTC</t>
  </si>
  <si>
    <t>2020-10-31 01:00:00 UTC</t>
  </si>
  <si>
    <t>2020-10-31 02:00:00 UTC</t>
  </si>
  <si>
    <t>2020-10-31 03:00:00 UTC</t>
  </si>
  <si>
    <t>2020-10-31 04:00:00 UTC</t>
  </si>
  <si>
    <t>2020-10-31 05:00:00 UTC</t>
  </si>
  <si>
    <t>2020-10-31 06:00:00 UTC</t>
  </si>
  <si>
    <t>2020-10-31 07:00:00 UTC</t>
  </si>
  <si>
    <t>2020-10-31 08:00:00 UTC</t>
  </si>
  <si>
    <t>2020-10-31 09:00:00 UTC</t>
  </si>
  <si>
    <t>2020-10-31 10:00:00 UTC</t>
  </si>
  <si>
    <t>2020-10-31 11:00:00 UTC</t>
  </si>
  <si>
    <t>2020-10-31 12:00:00 UTC</t>
  </si>
  <si>
    <t>2020-10-31 13:00:00 UTC</t>
  </si>
  <si>
    <t>2020-10-31 14:00:00 UTC</t>
  </si>
  <si>
    <t>2020-10-31 15:00:00 UTC</t>
  </si>
  <si>
    <t>2020-10-31 16:00:00 UTC</t>
  </si>
  <si>
    <t>2020-10-31 17:00:00 UTC</t>
  </si>
  <si>
    <t>2020-10-31 18:00:00 UTC</t>
  </si>
  <si>
    <t>2020-10-31 19:00:00 UTC</t>
  </si>
  <si>
    <t>2020-10-31 20:00:00 UTC</t>
  </si>
  <si>
    <t>2020-10-31 21:00:00 UTC</t>
  </si>
  <si>
    <t>2020-10-31 22:00:00 UTC</t>
  </si>
  <si>
    <t>2020-10-31 23:00:00 UTC</t>
  </si>
  <si>
    <t xml:space="preserve">ND: Datos no disponibles </t>
  </si>
  <si>
    <t>Tabla 3.12. Promedio de datos meteorológicos
(según periodo de muestreo)</t>
  </si>
  <si>
    <t>Tabla 3.13. Promedio de datos meteorológicos
(según periodo de muestreo)</t>
  </si>
  <si>
    <t>Tabla 3.15. Promedio de datos meteorológicos</t>
  </si>
  <si>
    <t>DIA 1 - MARZO 2020</t>
  </si>
  <si>
    <t>DIA 2 - MARZO 2020</t>
  </si>
  <si>
    <t>DIA 1 - AGOSTO 2020</t>
  </si>
  <si>
    <t>DIA 2 - AGOSTO 2020</t>
  </si>
  <si>
    <t>DIA 3 - AGOSTO 2020</t>
  </si>
  <si>
    <t>DIA 4 - AGOSTO 2020</t>
  </si>
  <si>
    <t>DIA 5 - AGOSTO 2020</t>
  </si>
  <si>
    <t>DIA 6 - AGOSTO 2020</t>
  </si>
  <si>
    <t>DIA 7 - AGOSTO 2020</t>
  </si>
  <si>
    <t>DIA 8 - AGOSTO 2020</t>
  </si>
  <si>
    <t>DIA 9 - AGOSTO 2020</t>
  </si>
  <si>
    <t>DIA 10 - AGOSTO 2020</t>
  </si>
  <si>
    <t>Tabla 3.14. Promedio de datos meteorológicos</t>
  </si>
  <si>
    <t>0001-3-2020-412, 0004-8-2020-412,
 0012-8-2020-412</t>
  </si>
  <si>
    <t>Tabla 3.16. Promedios diarios de temperatura y presión para el cálculo de concentración</t>
  </si>
  <si>
    <t>Tabla 3.17. Promedios diarios de temperatura y presión para el cálculo de concentración</t>
  </si>
  <si>
    <t>0001-3-2020-412,
0004-8-2020-412,
0012-8-2020-412</t>
  </si>
  <si>
    <t>DÍA 1 - MAR.</t>
  </si>
  <si>
    <t>DÍA 2 - MAR.</t>
  </si>
  <si>
    <t>DÍA 1 - AGO.</t>
  </si>
  <si>
    <t>DÍA 2 - AGO.</t>
  </si>
  <si>
    <t>DÍA 3 - AGO.</t>
  </si>
  <si>
    <t>Tabla 3.18. Promedios diarios de temperatura y presión para el cálculo de concentración</t>
  </si>
  <si>
    <t>Tabla 3.19. Promedios diarios de temperatura y presión para el cálculo de concentración</t>
  </si>
  <si>
    <t>DATOS GENERALES</t>
  </si>
  <si>
    <t>P9308X</t>
  </si>
  <si>
    <r>
      <t>Tabla 3.20.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theme="0"/>
        <rFont val="Arial"/>
        <family val="2"/>
      </rPr>
      <t>Flujo de muestreo promedio para muestreadores de alto volumen</t>
    </r>
  </si>
  <si>
    <t>0001-3-2020-412, 
0004-8-2020-412, 
0012-8-2020-412</t>
  </si>
  <si>
    <r>
      <t>Tabla 3.21.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theme="0"/>
        <rFont val="Arial"/>
        <family val="2"/>
      </rPr>
      <t>Flujo de muestreo promedio para muestreadores de alto volumen</t>
    </r>
  </si>
  <si>
    <t>Tabla 3.22. Flujo de muestreo promedio para muestreadores de alto volumen</t>
  </si>
  <si>
    <r>
      <t>PM</t>
    </r>
    <r>
      <rPr>
        <vertAlign val="subscript"/>
        <sz val="8"/>
        <rFont val="Arial"/>
        <family val="2"/>
      </rPr>
      <t xml:space="preserve">10 </t>
    </r>
  </si>
  <si>
    <t>42457/2020</t>
  </si>
  <si>
    <t>42468/2020</t>
  </si>
  <si>
    <t>45842/2020</t>
  </si>
  <si>
    <t>45844/2020</t>
  </si>
  <si>
    <t>45845/2020</t>
  </si>
  <si>
    <r>
      <t xml:space="preserve">(*) En el caso del material particulado y las sustancias que deben analizarse en la fase de partículas (metales, iones, carbonáceas, otros), el </t>
    </r>
    <r>
      <rPr>
        <b/>
        <sz val="8"/>
        <rFont val="Arial"/>
        <family val="2"/>
      </rPr>
      <t>volumen de muestreo</t>
    </r>
    <r>
      <rPr>
        <sz val="8"/>
        <rFont val="Arial"/>
        <family val="2"/>
      </rPr>
      <t xml:space="preserve"> se debe expresar en las condiciones ambientales (volumen actual) en términos de temperatura ambiental y presión atmosférica promedio, medidas durante el período de muestreo. (Sección L.1.3 Cálculo de concentraciones señalada en el Protocolo de Monitoreo de la Calidad del aire del MINAM - D.S. N° 010-2019-MINAM).
(**) Fuente: Informe de Ensayo N° 4488/2020 y 4849/2020 del laboratorio ALS LS Perú
"-" : No aplica.</t>
    </r>
  </si>
  <si>
    <t>PM₁₀ en 24 h</t>
  </si>
  <si>
    <t>ECA PM₁₀ 2017</t>
  </si>
  <si>
    <t>Fecha inicio                         Fecha final</t>
  </si>
  <si>
    <t>del 17/01/2020 16:40        al 18/01/2020 16:30</t>
  </si>
  <si>
    <t>del 18/01/2020 16:50        al 19/01/2020 16:30</t>
  </si>
  <si>
    <t>del 19/01/2020 16:55        al 20/01/2020 17:00</t>
  </si>
  <si>
    <t>del 20/01/2020 17:12        al 21/01/2020 16:58</t>
  </si>
  <si>
    <t>del 21/01/2020 17:15        al 22/01/2020 16:54</t>
  </si>
  <si>
    <t>Tabla 3.23. Flujo de muestreo promedio para muestreadores de alto volumen</t>
  </si>
  <si>
    <r>
      <t>Tabla 3.24. Concentración de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y el volumen muestreado de metales - alto volumen</t>
    </r>
  </si>
  <si>
    <t>116423/2020</t>
  </si>
  <si>
    <t>116424/2020</t>
  </si>
  <si>
    <t>116428/2020</t>
  </si>
  <si>
    <t>116429/2020</t>
  </si>
  <si>
    <t>116433/2020</t>
  </si>
  <si>
    <r>
      <t xml:space="preserve">(*) En el caso del material particulado y las sustancias que deben analizarse en la fase de partículas (metales, iones, carbonáceas, otros), el </t>
    </r>
    <r>
      <rPr>
        <b/>
        <sz val="8"/>
        <rFont val="Arial"/>
        <family val="2"/>
      </rPr>
      <t>volumen de muestreo</t>
    </r>
    <r>
      <rPr>
        <sz val="8"/>
        <rFont val="Arial"/>
        <family val="2"/>
      </rPr>
      <t xml:space="preserve"> se debe expresar en las condiciones ambientales (volumen actual) en términos de temperatura ambiental y presión atmosférica promedio, medidas durante el período de muestreo. (Sección L.1.3 Cálculo de concentraciones señalada en el Protocolo de Monitoreo de la Calidad del aire del MINAM - D.S. N° 010-2019-MINAM).
(**) Fuente: Informe de Ensayo N° 13045/2020-1 del laboratorio ALS LS Perú
"-" : No aplica.</t>
    </r>
  </si>
  <si>
    <t>del 13/02/2020 09:28        al 14/02/2020 09:28</t>
  </si>
  <si>
    <t>del 14/02/2020 10:13        al 15/02/2020 10:13</t>
  </si>
  <si>
    <t>del 20/02/2020 11:12        al 21/02/2020 10:56</t>
  </si>
  <si>
    <t>del 24/02/2020 09:46        al 25/02/2020 09:46</t>
  </si>
  <si>
    <t>del 25/02/2020 10:20        al 26/02/2020 10:06</t>
  </si>
  <si>
    <r>
      <t>Tabla 3.25. Concentración de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y el volumen muestreado de metales - alto volumen</t>
    </r>
  </si>
  <si>
    <r>
      <t xml:space="preserve">(*) En el caso del material particulado y las sustancias que deben analizarse en la fase de partículas (metales, iones, carbonáceas, otros), el </t>
    </r>
    <r>
      <rPr>
        <b/>
        <sz val="8"/>
        <rFont val="Arial"/>
        <family val="2"/>
      </rPr>
      <t>volumen de muestreo</t>
    </r>
    <r>
      <rPr>
        <sz val="8"/>
        <rFont val="Arial"/>
        <family val="2"/>
      </rPr>
      <t xml:space="preserve"> se debe expresar en las condiciones ambientales (volumen actual) en términos de temperatura ambiental y presión atmosférica promedio, medidas durante el período de muestreo. (Sección L.1.3 Cálculo de concentraciones señalada en el Protocolo de Monitoreo de la Calidad del aire del MINAM - D.S. N° 010-2019-MINAM).
(**) Fuente: Informe de Ensayo N.° 38029/2020, 40095/2020 y 40826/2020 del laboratorio ALS LS Perú S.A.C.
"-" : No aplica.</t>
    </r>
  </si>
  <si>
    <r>
      <t>Tabla 3.26. Concentración de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y el volumen muestreado de metales - alto volumen</t>
    </r>
  </si>
  <si>
    <r>
      <t>Tabla 3.27. Concentración de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y el volumen muestreado de metales - alto volumen</t>
    </r>
  </si>
  <si>
    <r>
      <t>Metal medido en PM</t>
    </r>
    <r>
      <rPr>
        <b/>
        <vertAlign val="subscript"/>
        <sz val="9"/>
        <rFont val="Arial"/>
        <family val="2"/>
      </rPr>
      <t>10</t>
    </r>
  </si>
  <si>
    <t>&lt; 8,4</t>
  </si>
  <si>
    <t>&lt; 22,1</t>
  </si>
  <si>
    <t>&lt; 0,44</t>
  </si>
  <si>
    <t>Fuente: Informe de Ensayo N° 4488/2020 y 4849/2020 del laboratorio ALS LS Perú</t>
  </si>
  <si>
    <t>&lt; LD: Menor al límite de detección</t>
  </si>
  <si>
    <t>Fuente: Informe de Ensayo N° 13045/2020-1 del laboratorio ALS LS Perú</t>
  </si>
  <si>
    <t>&lt;: Menor del límite de detección</t>
  </si>
  <si>
    <t>&lt; 6,2</t>
  </si>
  <si>
    <t>Fuente: Informe de Ensayo N.° 38029/2020, 40095/2020 y 40826/2020 del laboratorio ALS LS Perú S.A.C.</t>
  </si>
  <si>
    <t>ECA Pb</t>
  </si>
  <si>
    <t>del 11/03/20 15:28  al 12/03/20 15:26</t>
  </si>
  <si>
    <t>del 12/03/20 15:41  al 13/03/20 15:41</t>
  </si>
  <si>
    <t>del 06/08/20 12:40  al 07/08/20 12:40</t>
  </si>
  <si>
    <t>del 07/08/20 12:50  al 08/08/20 12:50</t>
  </si>
  <si>
    <t>del 08/08/20 13:00  al 09/08/20 13:00</t>
  </si>
  <si>
    <t>del 09/08/20 15:00  al 10/08/20 15:00</t>
  </si>
  <si>
    <t>del 10/08/20 15:30  al 11/08/20 15:30</t>
  </si>
  <si>
    <t>del 11/08/20 15:50  al 12/08/20 15:50</t>
  </si>
  <si>
    <t>del 12/08/20 16:00  al 13/08/20 16:00</t>
  </si>
  <si>
    <t>del 13/08/20 16:15  al 14/08/20 16:15</t>
  </si>
  <si>
    <t>del 14/08/20 16:30  al 15/08/20 16:30</t>
  </si>
  <si>
    <t>del 15/08/20 16:45  al 16/08/20 16:45</t>
  </si>
  <si>
    <r>
      <t>Volumen de muestreo en m</t>
    </r>
    <r>
      <rPr>
        <b/>
        <vertAlign val="superscript"/>
        <sz val="8"/>
        <rFont val="Arial"/>
        <family val="2"/>
      </rPr>
      <t xml:space="preserve">3 </t>
    </r>
    <r>
      <rPr>
        <b/>
        <sz val="8"/>
        <rFont val="Arial"/>
        <family val="2"/>
      </rPr>
      <t>(Va)</t>
    </r>
  </si>
  <si>
    <r>
      <t>Volumen de muestreo  a 10°C en m</t>
    </r>
    <r>
      <rPr>
        <b/>
        <vertAlign val="superscript"/>
        <sz val="8"/>
        <rFont val="Arial"/>
        <family val="2"/>
      </rPr>
      <t xml:space="preserve">3 </t>
    </r>
    <r>
      <rPr>
        <b/>
        <sz val="8"/>
        <rFont val="Arial"/>
        <family val="2"/>
      </rPr>
      <t>(Va</t>
    </r>
    <r>
      <rPr>
        <b/>
        <vertAlign val="subscript"/>
        <sz val="8"/>
        <rFont val="Arial"/>
        <family val="2"/>
      </rPr>
      <t>10°C</t>
    </r>
    <r>
      <rPr>
        <b/>
        <sz val="8"/>
        <rFont val="Arial"/>
        <family val="2"/>
      </rPr>
      <t>)*</t>
    </r>
  </si>
  <si>
    <r>
      <t>(*) El cálculo de volumen muestrado para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de 10°C (283,15 °K) y presión estándar (760 mmHg ó 1013,25 mBar), establecidas en la Norma referencial ONTARIO’S AMBIENT AIR QUALITY CRITERIA .      
"-" : No aplica.</t>
    </r>
  </si>
  <si>
    <r>
      <t>Tabla 3.32. Volumen muestreado para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temperatura de 10°C</t>
    </r>
  </si>
  <si>
    <r>
      <t>Tabla 3.33. Volumen muestreado para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temperatura de 10°C</t>
    </r>
  </si>
  <si>
    <r>
      <t>Tabla 3.34. Volumen muestreado para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</si>
  <si>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Tabla 3.35. Volumen muestreado para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</si>
  <si>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C</t>
    </r>
    <r>
      <rPr>
        <b/>
        <sz val="9"/>
        <rFont val="Arial"/>
        <family val="2"/>
      </rPr>
      <t>ONCENTRACIÓN DE METALES</t>
    </r>
  </si>
  <si>
    <t xml:space="preserve">Pb en PM₁₀ </t>
  </si>
  <si>
    <r>
      <t>Meta medido en PM</t>
    </r>
    <r>
      <rPr>
        <b/>
        <vertAlign val="subscript"/>
        <sz val="9"/>
        <rFont val="Arial"/>
        <family val="2"/>
      </rPr>
      <t>10</t>
    </r>
  </si>
  <si>
    <t xml:space="preserve">AAQC- Ontario </t>
  </si>
  <si>
    <r>
      <t>Volumen de muestreo  a 10°C en m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 xml:space="preserve"> (Va</t>
    </r>
    <r>
      <rPr>
        <b/>
        <vertAlign val="subscript"/>
        <sz val="9"/>
        <color theme="1"/>
        <rFont val="Arial"/>
        <family val="2"/>
      </rPr>
      <t>10°C</t>
    </r>
    <r>
      <rPr>
        <b/>
        <sz val="9"/>
        <color theme="1"/>
        <rFont val="Arial"/>
        <family val="2"/>
      </rPr>
      <t>)</t>
    </r>
  </si>
  <si>
    <t>Valor (µg/m³)</t>
  </si>
  <si>
    <t>CASRN</t>
  </si>
  <si>
    <t>7440-36-0</t>
  </si>
  <si>
    <t>7440-38-2</t>
  </si>
  <si>
    <t>7440-41-7</t>
  </si>
  <si>
    <t>del 21/01/2020 17:15         al 22/01/2020 16:54</t>
  </si>
  <si>
    <t>7440-42-8</t>
  </si>
  <si>
    <t>7440-43-9</t>
  </si>
  <si>
    <t>7440-48-4</t>
  </si>
  <si>
    <t>7440-50-8</t>
  </si>
  <si>
    <t>7440-47-3</t>
  </si>
  <si>
    <t>7440-31-5</t>
  </si>
  <si>
    <t>7440-24-6</t>
  </si>
  <si>
    <t>15438-31-0</t>
  </si>
  <si>
    <t>7439-96-5</t>
  </si>
  <si>
    <t>7439-97-6</t>
  </si>
  <si>
    <t>7439-98-7</t>
  </si>
  <si>
    <t>7440-02-0</t>
  </si>
  <si>
    <t>7440-22-4</t>
  </si>
  <si>
    <t>7439-92-1</t>
  </si>
  <si>
    <t>7782-49-2</t>
  </si>
  <si>
    <t>7440-32-6</t>
  </si>
  <si>
    <t>7440-61-1</t>
  </si>
  <si>
    <t>7440-62-2</t>
  </si>
  <si>
    <t>7440-66-6</t>
  </si>
  <si>
    <r>
      <t>Tabla 3.36. Concentración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 xml:space="preserve">a temperatura de 10°C </t>
    </r>
  </si>
  <si>
    <r>
      <t>Tabla 3.37. Concentración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 xml:space="preserve">a temperatura de 10°C </t>
    </r>
  </si>
  <si>
    <r>
      <t>Tabla 3.39. Concentraciones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temperatura 10°C</t>
    </r>
  </si>
  <si>
    <t xml:space="preserve">Evaluación de seguimiento de la calidad del aire en el área de influencia de la unidad minera Cerro de Pasco ubicada en el centro poblado Paragsha, distrito Simón Bolívar, provincia y departamento Pasco, en octubre de 2020			</t>
  </si>
  <si>
    <r>
      <t>Volumen 
de muestreo (m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)</t>
    </r>
  </si>
  <si>
    <r>
      <t>Tabla 3.28. Concentración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condiciones ambientales</t>
    </r>
  </si>
  <si>
    <r>
      <t>Tabla 3.29. Concentración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condiciones ambientales</t>
    </r>
  </si>
  <si>
    <r>
      <t>Tabla 3.30. Concentraciones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condiciones ambientales</t>
    </r>
  </si>
  <si>
    <r>
      <t>Tabla 3.31. Concentraciones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condiciones ambientales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</si>
</sst>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"/>
    <numFmt numFmtId="165" formatCode="0.0"/>
    <numFmt numFmtId="166" formatCode="\&lt;#0.00"/>
    <numFmt numFmtId="167" formatCode="[h]:mm"/>
    <numFmt numFmtId="168" formatCode="[h]"/>
    <numFmt numFmtId="169" formatCode="0.0000"/>
    <numFmt numFmtId="170" formatCode="0.00000"/>
    <numFmt numFmtId="171" formatCode="0.0%"/>
    <numFmt numFmtId="172" formatCode="yyyy/mm/dd\ hh:mm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name val="Calibri"/>
      <family val="2"/>
    </font>
    <font>
      <b/>
      <vertAlign val="subscript"/>
      <sz val="8"/>
      <name val="Arial"/>
      <family val="2"/>
    </font>
    <font>
      <b/>
      <vertAlign val="superscript"/>
      <sz val="8"/>
      <name val="Arial"/>
      <family val="2"/>
    </font>
    <font>
      <b/>
      <sz val="9"/>
      <name val="Arial"/>
      <family val="2"/>
    </font>
    <font>
      <b/>
      <sz val="8"/>
      <name val="Calibri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10"/>
      <name val="Arial"/>
      <family val="2"/>
    </font>
    <font>
      <sz val="9"/>
      <color indexed="8"/>
      <name val="Arial"/>
      <family val="2"/>
    </font>
    <font>
      <vertAlign val="subscript"/>
      <sz val="8"/>
      <name val="Arial"/>
      <family val="2"/>
    </font>
    <font>
      <b/>
      <vertAlign val="subscript"/>
      <sz val="12"/>
      <color theme="0"/>
      <name val="Arial"/>
      <family val="2"/>
    </font>
    <font>
      <sz val="8"/>
      <color theme="0" tint="-0.499984740745262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  <font>
      <b/>
      <sz val="10"/>
      <color theme="1"/>
      <name val="Lucida Sans"/>
      <family val="2"/>
    </font>
    <font>
      <b/>
      <sz val="10"/>
      <color rgb="FFFF0000"/>
      <name val="Arial"/>
      <family val="2"/>
    </font>
    <font>
      <sz val="9"/>
      <color theme="0" tint="-0.34998626667073579"/>
      <name val="Arial"/>
      <family val="2"/>
    </font>
    <font>
      <b/>
      <vertAlign val="subscript"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i/>
      <sz val="8"/>
      <color theme="1"/>
      <name val="Arial"/>
      <family val="2"/>
    </font>
    <font>
      <sz val="7"/>
      <color theme="1"/>
      <name val="Calibri"/>
      <family val="2"/>
      <scheme val="minor"/>
    </font>
    <font>
      <b/>
      <sz val="12"/>
      <color theme="0"/>
      <name val="Calibri"/>
      <family val="2"/>
    </font>
    <font>
      <sz val="7"/>
      <color theme="1"/>
      <name val="Arial"/>
      <family val="2"/>
    </font>
    <font>
      <b/>
      <sz val="8.5"/>
      <color theme="1"/>
      <name val="Arial"/>
      <family val="2"/>
    </font>
    <font>
      <i/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7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theme="6" tint="-0.249977111117893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6933C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/>
      <right style="medium">
        <color rgb="FF00B050"/>
      </right>
      <top/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/>
      <right/>
      <top/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/>
      <bottom/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B050"/>
      </bottom>
      <diagonal/>
    </border>
    <border>
      <left style="thin">
        <color rgb="FF00B050"/>
      </left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thin">
        <color rgb="FF00B050"/>
      </right>
      <top style="thin">
        <color rgb="FF00B050"/>
      </top>
      <bottom/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29" fillId="0" borderId="0">
      <alignment vertical="top"/>
    </xf>
    <xf numFmtId="9" fontId="35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</cellStyleXfs>
  <cellXfs count="833">
    <xf numFmtId="0" fontId="0" fillId="0" borderId="0" xfId="0"/>
    <xf numFmtId="0" fontId="6" fillId="0" borderId="0" xfId="1"/>
    <xf numFmtId="0" fontId="6" fillId="2" borderId="0" xfId="1" applyFont="1" applyFill="1"/>
    <xf numFmtId="0" fontId="6" fillId="0" borderId="0" xfId="1" applyFont="1"/>
    <xf numFmtId="0" fontId="5" fillId="0" borderId="0" xfId="1" applyFont="1"/>
    <xf numFmtId="0" fontId="9" fillId="0" borderId="0" xfId="1" applyFont="1" applyFill="1" applyBorder="1" applyAlignment="1">
      <alignment horizontal="center" vertical="center"/>
    </xf>
    <xf numFmtId="0" fontId="6" fillId="0" borderId="0" xfId="1" applyFont="1" applyFill="1"/>
    <xf numFmtId="0" fontId="6" fillId="0" borderId="0" xfId="0" applyFont="1"/>
    <xf numFmtId="0" fontId="5" fillId="0" borderId="0" xfId="1" applyFont="1" applyAlignment="1">
      <alignment vertical="center"/>
    </xf>
    <xf numFmtId="0" fontId="9" fillId="0" borderId="0" xfId="0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21" fillId="0" borderId="0" xfId="0" applyFont="1" applyFill="1"/>
    <xf numFmtId="0" fontId="20" fillId="0" borderId="0" xfId="0" applyFont="1" applyAlignment="1">
      <alignment vertical="center"/>
    </xf>
    <xf numFmtId="0" fontId="5" fillId="0" borderId="0" xfId="0" applyFont="1"/>
    <xf numFmtId="0" fontId="21" fillId="3" borderId="0" xfId="0" applyFont="1" applyFill="1"/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 vertical="center"/>
    </xf>
    <xf numFmtId="0" fontId="20" fillId="3" borderId="0" xfId="0" applyFont="1" applyFill="1"/>
    <xf numFmtId="0" fontId="20" fillId="4" borderId="10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1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/>
    </xf>
    <xf numFmtId="0" fontId="20" fillId="4" borderId="12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0" fillId="3" borderId="0" xfId="0" applyFont="1" applyFill="1" applyAlignment="1">
      <alignment vertical="center"/>
    </xf>
    <xf numFmtId="0" fontId="20" fillId="3" borderId="0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20" fillId="4" borderId="0" xfId="0" applyFont="1" applyFill="1"/>
    <xf numFmtId="0" fontId="19" fillId="3" borderId="0" xfId="0" applyFont="1" applyFill="1"/>
    <xf numFmtId="14" fontId="19" fillId="7" borderId="13" xfId="0" applyNumberFormat="1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/>
    </xf>
    <xf numFmtId="0" fontId="30" fillId="3" borderId="13" xfId="0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/>
    </xf>
    <xf numFmtId="0" fontId="23" fillId="8" borderId="0" xfId="0" applyFont="1" applyFill="1" applyBorder="1" applyAlignment="1">
      <alignment horizontal="center" vertical="center"/>
    </xf>
    <xf numFmtId="0" fontId="19" fillId="3" borderId="0" xfId="0" quotePrefix="1" applyFont="1" applyFill="1" applyAlignment="1">
      <alignment horizontal="right" vertical="center"/>
    </xf>
    <xf numFmtId="166" fontId="23" fillId="3" borderId="0" xfId="0" applyNumberFormat="1" applyFont="1" applyFill="1" applyBorder="1" applyAlignment="1">
      <alignment horizontal="center" vertical="center" wrapText="1"/>
    </xf>
    <xf numFmtId="2" fontId="19" fillId="7" borderId="13" xfId="0" applyNumberFormat="1" applyFont="1" applyFill="1" applyBorder="1" applyAlignment="1">
      <alignment horizontal="center" vertical="center"/>
    </xf>
    <xf numFmtId="169" fontId="23" fillId="3" borderId="13" xfId="0" applyNumberFormat="1" applyFont="1" applyFill="1" applyBorder="1" applyAlignment="1">
      <alignment horizontal="center" vertical="center" wrapText="1"/>
    </xf>
    <xf numFmtId="165" fontId="23" fillId="3" borderId="0" xfId="0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right" vertical="center"/>
    </xf>
    <xf numFmtId="0" fontId="21" fillId="3" borderId="0" xfId="0" applyFont="1" applyFill="1" applyAlignment="1">
      <alignment vertical="top" wrapText="1"/>
    </xf>
    <xf numFmtId="0" fontId="6" fillId="4" borderId="0" xfId="1" applyFont="1" applyFill="1"/>
    <xf numFmtId="0" fontId="6" fillId="4" borderId="0" xfId="1" applyFont="1" applyFill="1" applyAlignment="1">
      <alignment horizontal="center" vertical="center"/>
    </xf>
    <xf numFmtId="0" fontId="6" fillId="3" borderId="0" xfId="1" applyFont="1" applyFill="1"/>
    <xf numFmtId="0" fontId="6" fillId="4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9" fillId="4" borderId="0" xfId="1" applyFont="1" applyFill="1" applyBorder="1" applyAlignment="1">
      <alignment vertical="center" wrapText="1"/>
    </xf>
    <xf numFmtId="0" fontId="8" fillId="6" borderId="13" xfId="1" applyFont="1" applyFill="1" applyBorder="1" applyAlignment="1">
      <alignment vertical="center"/>
    </xf>
    <xf numFmtId="0" fontId="7" fillId="10" borderId="13" xfId="1" applyFont="1" applyFill="1" applyBorder="1" applyAlignment="1">
      <alignment horizontal="center" vertical="center"/>
    </xf>
    <xf numFmtId="0" fontId="10" fillId="4" borderId="0" xfId="1" applyFont="1" applyFill="1" applyAlignment="1">
      <alignment vertical="center"/>
    </xf>
    <xf numFmtId="0" fontId="11" fillId="6" borderId="17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6" fillId="4" borderId="0" xfId="1" applyFont="1" applyFill="1" applyBorder="1"/>
    <xf numFmtId="0" fontId="9" fillId="4" borderId="0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5" fillId="10" borderId="18" xfId="1" applyFont="1" applyFill="1" applyBorder="1" applyAlignment="1"/>
    <xf numFmtId="0" fontId="5" fillId="10" borderId="19" xfId="1" applyFont="1" applyFill="1" applyBorder="1" applyAlignment="1"/>
    <xf numFmtId="0" fontId="5" fillId="3" borderId="0" xfId="1" applyFont="1" applyFill="1"/>
    <xf numFmtId="165" fontId="5" fillId="10" borderId="18" xfId="1" applyNumberFormat="1" applyFont="1" applyFill="1" applyBorder="1" applyAlignment="1">
      <alignment vertical="center"/>
    </xf>
    <xf numFmtId="0" fontId="5" fillId="10" borderId="19" xfId="1" applyFont="1" applyFill="1" applyBorder="1" applyAlignment="1">
      <alignment vertical="center"/>
    </xf>
    <xf numFmtId="0" fontId="6" fillId="3" borderId="0" xfId="1" applyFont="1" applyFill="1" applyBorder="1"/>
    <xf numFmtId="0" fontId="11" fillId="7" borderId="13" xfId="1" applyFont="1" applyFill="1" applyBorder="1" applyAlignment="1">
      <alignment horizontal="center" vertical="center" wrapText="1"/>
    </xf>
    <xf numFmtId="0" fontId="11" fillId="7" borderId="17" xfId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 wrapText="1"/>
    </xf>
    <xf numFmtId="165" fontId="5" fillId="6" borderId="17" xfId="1" applyNumberFormat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/>
    </xf>
    <xf numFmtId="164" fontId="5" fillId="6" borderId="13" xfId="1" applyNumberFormat="1" applyFont="1" applyFill="1" applyBorder="1" applyAlignment="1">
      <alignment horizontal="center" vertical="center"/>
    </xf>
    <xf numFmtId="0" fontId="5" fillId="10" borderId="13" xfId="1" applyFont="1" applyFill="1" applyBorder="1" applyAlignment="1">
      <alignment horizontal="center" vertical="center"/>
    </xf>
    <xf numFmtId="164" fontId="5" fillId="10" borderId="17" xfId="1" applyNumberFormat="1" applyFont="1" applyFill="1" applyBorder="1" applyAlignment="1">
      <alignment horizontal="center" vertical="center"/>
    </xf>
    <xf numFmtId="165" fontId="5" fillId="10" borderId="18" xfId="1" applyNumberFormat="1" applyFont="1" applyFill="1" applyBorder="1" applyAlignment="1"/>
    <xf numFmtId="164" fontId="5" fillId="10" borderId="13" xfId="1" applyNumberFormat="1" applyFont="1" applyFill="1" applyBorder="1" applyAlignment="1">
      <alignment horizontal="center" vertical="center"/>
    </xf>
    <xf numFmtId="0" fontId="5" fillId="10" borderId="17" xfId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6" fillId="3" borderId="0" xfId="1" applyFill="1"/>
    <xf numFmtId="0" fontId="5" fillId="3" borderId="24" xfId="1" applyFont="1" applyFill="1" applyBorder="1" applyAlignment="1">
      <alignment horizontal="center" vertical="center"/>
    </xf>
    <xf numFmtId="0" fontId="5" fillId="10" borderId="25" xfId="1" applyFont="1" applyFill="1" applyBorder="1" applyAlignment="1">
      <alignment horizontal="center" vertical="center"/>
    </xf>
    <xf numFmtId="22" fontId="5" fillId="3" borderId="25" xfId="1" applyNumberFormat="1" applyFont="1" applyFill="1" applyBorder="1" applyAlignment="1">
      <alignment horizontal="center" vertical="center"/>
    </xf>
    <xf numFmtId="2" fontId="5" fillId="3" borderId="25" xfId="1" applyNumberFormat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22" fontId="5" fillId="3" borderId="13" xfId="1" applyNumberFormat="1" applyFont="1" applyFill="1" applyBorder="1" applyAlignment="1">
      <alignment horizontal="center" vertical="center"/>
    </xf>
    <xf numFmtId="2" fontId="5" fillId="3" borderId="13" xfId="1" applyNumberFormat="1" applyFont="1" applyFill="1" applyBorder="1" applyAlignment="1">
      <alignment horizontal="center" vertical="center"/>
    </xf>
    <xf numFmtId="1" fontId="5" fillId="10" borderId="13" xfId="1" applyNumberFormat="1" applyFont="1" applyFill="1" applyBorder="1" applyAlignment="1">
      <alignment horizontal="center"/>
    </xf>
    <xf numFmtId="0" fontId="6" fillId="3" borderId="0" xfId="0" applyFont="1" applyFill="1"/>
    <xf numFmtId="0" fontId="11" fillId="7" borderId="24" xfId="1" applyFont="1" applyFill="1" applyBorder="1" applyAlignment="1">
      <alignment horizontal="center" vertical="center" wrapText="1"/>
    </xf>
    <xf numFmtId="0" fontId="11" fillId="7" borderId="25" xfId="1" applyFont="1" applyFill="1" applyBorder="1" applyAlignment="1">
      <alignment horizontal="center" vertical="center" wrapText="1"/>
    </xf>
    <xf numFmtId="0" fontId="11" fillId="7" borderId="26" xfId="1" applyFont="1" applyFill="1" applyBorder="1" applyAlignment="1">
      <alignment horizontal="center" vertical="center" wrapText="1"/>
    </xf>
    <xf numFmtId="165" fontId="5" fillId="3" borderId="13" xfId="1" applyNumberFormat="1" applyFont="1" applyFill="1" applyBorder="1" applyAlignment="1">
      <alignment horizontal="center" vertical="center"/>
    </xf>
    <xf numFmtId="1" fontId="11" fillId="11" borderId="28" xfId="1" applyNumberFormat="1" applyFont="1" applyFill="1" applyBorder="1" applyAlignment="1">
      <alignment horizontal="center"/>
    </xf>
    <xf numFmtId="1" fontId="5" fillId="3" borderId="13" xfId="1" applyNumberFormat="1" applyFont="1" applyFill="1" applyBorder="1" applyAlignment="1">
      <alignment horizontal="center" vertical="center"/>
    </xf>
    <xf numFmtId="0" fontId="20" fillId="4" borderId="0" xfId="1" applyFont="1" applyFill="1" applyAlignment="1">
      <alignment horizontal="center"/>
    </xf>
    <xf numFmtId="0" fontId="28" fillId="10" borderId="1" xfId="1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vertical="center"/>
    </xf>
    <xf numFmtId="0" fontId="27" fillId="6" borderId="0" xfId="1" applyFont="1" applyFill="1" applyAlignment="1">
      <alignment horizontal="left" vertical="center"/>
    </xf>
    <xf numFmtId="0" fontId="17" fillId="4" borderId="0" xfId="1" applyFont="1" applyFill="1" applyBorder="1" applyAlignment="1">
      <alignment vertical="center" wrapText="1"/>
    </xf>
    <xf numFmtId="0" fontId="11" fillId="3" borderId="0" xfId="1" applyFont="1" applyFill="1" applyBorder="1" applyAlignment="1">
      <alignment vertical="center"/>
    </xf>
    <xf numFmtId="0" fontId="11" fillId="7" borderId="0" xfId="1" applyFont="1" applyFill="1" applyBorder="1" applyAlignment="1">
      <alignment horizontal="center" vertical="center"/>
    </xf>
    <xf numFmtId="22" fontId="5" fillId="10" borderId="1" xfId="1" applyNumberFormat="1" applyFont="1" applyFill="1" applyBorder="1" applyAlignment="1">
      <alignment vertical="center"/>
    </xf>
    <xf numFmtId="22" fontId="5" fillId="3" borderId="1" xfId="1" applyNumberFormat="1" applyFont="1" applyFill="1" applyBorder="1" applyAlignment="1">
      <alignment vertical="center"/>
    </xf>
    <xf numFmtId="22" fontId="5" fillId="3" borderId="0" xfId="1" applyNumberFormat="1" applyFont="1" applyFill="1" applyBorder="1" applyAlignment="1">
      <alignment vertical="center"/>
    </xf>
    <xf numFmtId="0" fontId="5" fillId="3" borderId="16" xfId="1" applyFont="1" applyFill="1" applyBorder="1" applyAlignment="1">
      <alignment horizontal="left" vertical="center"/>
    </xf>
    <xf numFmtId="0" fontId="11" fillId="6" borderId="14" xfId="1" applyNumberFormat="1" applyFont="1" applyFill="1" applyBorder="1" applyAlignment="1">
      <alignment vertical="center"/>
    </xf>
    <xf numFmtId="0" fontId="11" fillId="6" borderId="15" xfId="1" applyNumberFormat="1" applyFont="1" applyFill="1" applyBorder="1" applyAlignment="1">
      <alignment horizontal="center" vertical="center"/>
    </xf>
    <xf numFmtId="0" fontId="5" fillId="4" borderId="0" xfId="1" applyFont="1" applyFill="1"/>
    <xf numFmtId="0" fontId="11" fillId="3" borderId="0" xfId="1" applyFont="1" applyFill="1" applyBorder="1" applyAlignment="1">
      <alignment horizontal="center" vertical="center"/>
    </xf>
    <xf numFmtId="22" fontId="5" fillId="3" borderId="0" xfId="1" applyNumberFormat="1" applyFont="1" applyFill="1" applyBorder="1" applyAlignment="1">
      <alignment horizontal="left" vertical="center"/>
    </xf>
    <xf numFmtId="20" fontId="5" fillId="3" borderId="0" xfId="1" applyNumberFormat="1" applyFont="1" applyFill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1" fillId="3" borderId="0" xfId="1" applyNumberFormat="1" applyFont="1" applyFill="1" applyBorder="1" applyAlignment="1">
      <alignment horizontal="right" vertical="center"/>
    </xf>
    <xf numFmtId="0" fontId="11" fillId="3" borderId="0" xfId="1" applyNumberFormat="1" applyFont="1" applyFill="1" applyBorder="1" applyAlignment="1">
      <alignment horizontal="center" vertical="center"/>
    </xf>
    <xf numFmtId="168" fontId="11" fillId="10" borderId="1" xfId="1" applyNumberFormat="1" applyFont="1" applyFill="1" applyBorder="1" applyAlignment="1">
      <alignment horizontal="center" vertical="center"/>
    </xf>
    <xf numFmtId="14" fontId="5" fillId="3" borderId="0" xfId="1" applyNumberFormat="1" applyFont="1" applyFill="1" applyBorder="1" applyAlignment="1">
      <alignment vertical="center"/>
    </xf>
    <xf numFmtId="14" fontId="11" fillId="3" borderId="0" xfId="1" applyNumberFormat="1" applyFont="1" applyFill="1" applyBorder="1" applyAlignment="1">
      <alignment horizontal="center" vertical="center"/>
    </xf>
    <xf numFmtId="2" fontId="11" fillId="3" borderId="0" xfId="1" applyNumberFormat="1" applyFont="1" applyFill="1" applyBorder="1" applyAlignment="1">
      <alignment horizontal="center" vertical="center"/>
    </xf>
    <xf numFmtId="14" fontId="11" fillId="3" borderId="0" xfId="1" applyNumberFormat="1" applyFont="1" applyFill="1" applyBorder="1" applyAlignment="1">
      <alignment vertical="center"/>
    </xf>
    <xf numFmtId="0" fontId="5" fillId="3" borderId="0" xfId="1" applyFont="1" applyFill="1" applyBorder="1"/>
    <xf numFmtId="165" fontId="5" fillId="10" borderId="1" xfId="1" applyNumberFormat="1" applyFont="1" applyFill="1" applyBorder="1" applyAlignment="1"/>
    <xf numFmtId="0" fontId="5" fillId="3" borderId="0" xfId="1" applyFont="1" applyFill="1" applyBorder="1" applyAlignment="1"/>
    <xf numFmtId="0" fontId="6" fillId="3" borderId="0" xfId="1" applyFont="1" applyFill="1" applyAlignment="1"/>
    <xf numFmtId="0" fontId="5" fillId="4" borderId="20" xfId="1" applyFont="1" applyFill="1" applyBorder="1"/>
    <xf numFmtId="0" fontId="5" fillId="4" borderId="0" xfId="1" applyFont="1" applyFill="1" applyAlignment="1">
      <alignment horizontal="center"/>
    </xf>
    <xf numFmtId="0" fontId="5" fillId="10" borderId="1" xfId="1" applyFont="1" applyFill="1" applyBorder="1" applyAlignment="1"/>
    <xf numFmtId="0" fontId="13" fillId="4" borderId="10" xfId="1" applyFont="1" applyFill="1" applyBorder="1" applyAlignment="1">
      <alignment vertical="center" wrapText="1"/>
    </xf>
    <xf numFmtId="0" fontId="13" fillId="4" borderId="11" xfId="1" applyFont="1" applyFill="1" applyBorder="1" applyAlignment="1">
      <alignment vertical="center" wrapText="1"/>
    </xf>
    <xf numFmtId="0" fontId="13" fillId="4" borderId="12" xfId="1" applyFont="1" applyFill="1" applyBorder="1" applyAlignment="1">
      <alignment vertical="center" wrapText="1"/>
    </xf>
    <xf numFmtId="0" fontId="0" fillId="3" borderId="0" xfId="0" applyFill="1"/>
    <xf numFmtId="0" fontId="27" fillId="6" borderId="0" xfId="1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11" fillId="5" borderId="2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/>
    </xf>
    <xf numFmtId="20" fontId="5" fillId="3" borderId="13" xfId="0" applyNumberFormat="1" applyFont="1" applyFill="1" applyBorder="1" applyAlignment="1">
      <alignment horizontal="center" vertical="center"/>
    </xf>
    <xf numFmtId="165" fontId="5" fillId="4" borderId="13" xfId="0" applyNumberFormat="1" applyFont="1" applyFill="1" applyBorder="1" applyAlignment="1">
      <alignment horizontal="center" vertical="center"/>
    </xf>
    <xf numFmtId="165" fontId="5" fillId="3" borderId="13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20" fontId="5" fillId="3" borderId="21" xfId="0" applyNumberFormat="1" applyFont="1" applyFill="1" applyBorder="1" applyAlignment="1">
      <alignment horizontal="center" vertical="center"/>
    </xf>
    <xf numFmtId="165" fontId="11" fillId="10" borderId="13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vertical="center"/>
    </xf>
    <xf numFmtId="0" fontId="33" fillId="0" borderId="0" xfId="1" applyFont="1" applyFill="1" applyBorder="1" applyAlignment="1">
      <alignment vertical="center"/>
    </xf>
    <xf numFmtId="0" fontId="6" fillId="3" borderId="45" xfId="1" applyFont="1" applyFill="1" applyBorder="1"/>
    <xf numFmtId="0" fontId="5" fillId="3" borderId="0" xfId="1" applyFont="1" applyFill="1" applyAlignment="1">
      <alignment horizontal="center" vertical="center"/>
    </xf>
    <xf numFmtId="0" fontId="27" fillId="3" borderId="0" xfId="1" applyFont="1" applyFill="1" applyBorder="1" applyAlignment="1">
      <alignment vertical="center"/>
    </xf>
    <xf numFmtId="0" fontId="5" fillId="0" borderId="0" xfId="1" applyFont="1" applyFill="1"/>
    <xf numFmtId="0" fontId="27" fillId="3" borderId="0" xfId="1" applyFont="1" applyFill="1" applyAlignment="1">
      <alignment horizontal="left" vertical="center"/>
    </xf>
    <xf numFmtId="0" fontId="28" fillId="3" borderId="0" xfId="1" applyFont="1" applyFill="1" applyBorder="1" applyAlignment="1">
      <alignment horizontal="left" vertical="center"/>
    </xf>
    <xf numFmtId="0" fontId="5" fillId="0" borderId="0" xfId="1" applyFont="1" applyFill="1" applyBorder="1"/>
    <xf numFmtId="0" fontId="27" fillId="3" borderId="0" xfId="1" applyFont="1" applyFill="1" applyBorder="1" applyAlignment="1">
      <alignment horizontal="left" vertical="center"/>
    </xf>
    <xf numFmtId="0" fontId="28" fillId="3" borderId="0" xfId="1" applyFont="1" applyFill="1" applyBorder="1" applyAlignment="1">
      <alignment vertical="center"/>
    </xf>
    <xf numFmtId="0" fontId="9" fillId="3" borderId="0" xfId="1" applyFont="1" applyFill="1" applyBorder="1" applyAlignment="1">
      <alignment horizontal="center" vertical="center"/>
    </xf>
    <xf numFmtId="0" fontId="5" fillId="3" borderId="59" xfId="1" applyFont="1" applyFill="1" applyBorder="1" applyAlignment="1">
      <alignment horizontal="center" vertical="center"/>
    </xf>
    <xf numFmtId="0" fontId="5" fillId="10" borderId="60" xfId="1" applyFont="1" applyFill="1" applyBorder="1" applyAlignment="1">
      <alignment horizontal="center" vertical="center"/>
    </xf>
    <xf numFmtId="22" fontId="5" fillId="3" borderId="60" xfId="1" applyNumberFormat="1" applyFont="1" applyFill="1" applyBorder="1" applyAlignment="1">
      <alignment horizontal="center" vertical="center"/>
    </xf>
    <xf numFmtId="2" fontId="5" fillId="3" borderId="60" xfId="1" applyNumberFormat="1" applyFont="1" applyFill="1" applyBorder="1" applyAlignment="1">
      <alignment horizontal="center" vertical="center"/>
    </xf>
    <xf numFmtId="1" fontId="5" fillId="10" borderId="60" xfId="1" applyNumberFormat="1" applyFont="1" applyFill="1" applyBorder="1" applyAlignment="1">
      <alignment horizontal="center"/>
    </xf>
    <xf numFmtId="1" fontId="11" fillId="11" borderId="61" xfId="1" applyNumberFormat="1" applyFont="1" applyFill="1" applyBorder="1" applyAlignment="1">
      <alignment horizontal="center"/>
    </xf>
    <xf numFmtId="0" fontId="6" fillId="4" borderId="0" xfId="0" applyFont="1" applyFill="1" applyBorder="1"/>
    <xf numFmtId="1" fontId="5" fillId="3" borderId="60" xfId="1" applyNumberFormat="1" applyFont="1" applyFill="1" applyBorder="1" applyAlignment="1">
      <alignment horizontal="center" vertical="center"/>
    </xf>
    <xf numFmtId="14" fontId="19" fillId="7" borderId="28" xfId="0" applyNumberFormat="1" applyFont="1" applyFill="1" applyBorder="1" applyAlignment="1">
      <alignment horizontal="center" vertical="center" wrapText="1"/>
    </xf>
    <xf numFmtId="0" fontId="23" fillId="8" borderId="27" xfId="0" applyFont="1" applyFill="1" applyBorder="1" applyAlignment="1">
      <alignment horizontal="center" vertical="center" wrapText="1"/>
    </xf>
    <xf numFmtId="0" fontId="30" fillId="3" borderId="28" xfId="0" applyFont="1" applyFill="1" applyBorder="1" applyAlignment="1">
      <alignment horizontal="center" vertical="center"/>
    </xf>
    <xf numFmtId="0" fontId="23" fillId="8" borderId="59" xfId="0" applyFont="1" applyFill="1" applyBorder="1" applyAlignment="1">
      <alignment horizontal="center" vertical="center" wrapText="1"/>
    </xf>
    <xf numFmtId="0" fontId="23" fillId="3" borderId="60" xfId="0" applyFont="1" applyFill="1" applyBorder="1" applyAlignment="1">
      <alignment horizontal="center" vertical="center" wrapText="1"/>
    </xf>
    <xf numFmtId="0" fontId="21" fillId="3" borderId="60" xfId="0" applyFont="1" applyFill="1" applyBorder="1" applyAlignment="1">
      <alignment horizontal="center"/>
    </xf>
    <xf numFmtId="0" fontId="30" fillId="3" borderId="60" xfId="0" applyFont="1" applyFill="1" applyBorder="1" applyAlignment="1">
      <alignment horizontal="center" vertical="center"/>
    </xf>
    <xf numFmtId="0" fontId="30" fillId="3" borderId="61" xfId="0" applyFont="1" applyFill="1" applyBorder="1" applyAlignment="1">
      <alignment horizontal="center" vertical="center"/>
    </xf>
    <xf numFmtId="2" fontId="19" fillId="7" borderId="28" xfId="0" applyNumberFormat="1" applyFont="1" applyFill="1" applyBorder="1" applyAlignment="1">
      <alignment horizontal="center" vertical="center"/>
    </xf>
    <xf numFmtId="169" fontId="23" fillId="3" borderId="28" xfId="0" applyNumberFormat="1" applyFont="1" applyFill="1" applyBorder="1" applyAlignment="1">
      <alignment horizontal="center" vertical="center" wrapText="1"/>
    </xf>
    <xf numFmtId="169" fontId="23" fillId="3" borderId="60" xfId="0" applyNumberFormat="1" applyFont="1" applyFill="1" applyBorder="1" applyAlignment="1">
      <alignment horizontal="center" vertical="center" wrapText="1"/>
    </xf>
    <xf numFmtId="169" fontId="23" fillId="3" borderId="61" xfId="0" applyNumberFormat="1" applyFont="1" applyFill="1" applyBorder="1" applyAlignment="1">
      <alignment horizontal="center" vertical="center" wrapText="1"/>
    </xf>
    <xf numFmtId="0" fontId="17" fillId="7" borderId="62" xfId="1" applyFont="1" applyFill="1" applyBorder="1" applyAlignment="1">
      <alignment vertical="center"/>
    </xf>
    <xf numFmtId="0" fontId="17" fillId="7" borderId="63" xfId="1" applyFont="1" applyFill="1" applyBorder="1" applyAlignment="1">
      <alignment vertical="center"/>
    </xf>
    <xf numFmtId="0" fontId="17" fillId="7" borderId="64" xfId="1" applyFont="1" applyFill="1" applyBorder="1" applyAlignment="1">
      <alignment vertical="center"/>
    </xf>
    <xf numFmtId="0" fontId="34" fillId="4" borderId="0" xfId="0" applyNumberFormat="1" applyFont="1" applyFill="1" applyBorder="1" applyAlignment="1">
      <alignment horizontal="center" vertical="center" wrapText="1"/>
    </xf>
    <xf numFmtId="0" fontId="19" fillId="3" borderId="0" xfId="0" quotePrefix="1" applyFont="1" applyFill="1" applyAlignment="1">
      <alignment horizontal="left" vertical="center"/>
    </xf>
    <xf numFmtId="0" fontId="19" fillId="3" borderId="0" xfId="0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horizontal="left" vertical="center"/>
    </xf>
    <xf numFmtId="0" fontId="27" fillId="6" borderId="0" xfId="1" applyFont="1" applyFill="1" applyAlignment="1">
      <alignment horizontal="left" vertical="center"/>
    </xf>
    <xf numFmtId="164" fontId="5" fillId="3" borderId="17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11" fillId="7" borderId="40" xfId="1" applyFont="1" applyFill="1" applyBorder="1" applyAlignment="1">
      <alignment horizontal="center" vertical="center" wrapText="1"/>
    </xf>
    <xf numFmtId="0" fontId="5" fillId="3" borderId="42" xfId="1" applyNumberFormat="1" applyFont="1" applyFill="1" applyBorder="1" applyAlignment="1">
      <alignment horizontal="center" vertical="center"/>
    </xf>
    <xf numFmtId="0" fontId="11" fillId="7" borderId="72" xfId="1" applyFont="1" applyFill="1" applyBorder="1" applyAlignment="1">
      <alignment horizontal="center" vertical="center" wrapText="1"/>
    </xf>
    <xf numFmtId="0" fontId="11" fillId="7" borderId="34" xfId="1" applyFont="1" applyFill="1" applyBorder="1" applyAlignment="1">
      <alignment horizontal="center" vertical="center" wrapText="1"/>
    </xf>
    <xf numFmtId="0" fontId="11" fillId="7" borderId="75" xfId="1" applyFont="1" applyFill="1" applyBorder="1" applyAlignment="1">
      <alignment horizontal="center" vertical="center" wrapText="1"/>
    </xf>
    <xf numFmtId="0" fontId="5" fillId="3" borderId="76" xfId="1" applyFont="1" applyFill="1" applyBorder="1" applyAlignment="1">
      <alignment vertical="center"/>
    </xf>
    <xf numFmtId="1" fontId="5" fillId="10" borderId="33" xfId="1" applyNumberFormat="1" applyFont="1" applyFill="1" applyBorder="1" applyAlignment="1">
      <alignment horizontal="center"/>
    </xf>
    <xf numFmtId="2" fontId="5" fillId="3" borderId="33" xfId="1" applyNumberFormat="1" applyFont="1" applyFill="1" applyBorder="1" applyAlignment="1">
      <alignment horizontal="center" vertical="center"/>
    </xf>
    <xf numFmtId="22" fontId="5" fillId="3" borderId="33" xfId="1" applyNumberFormat="1" applyFont="1" applyFill="1" applyBorder="1" applyAlignment="1">
      <alignment horizontal="center" vertical="center"/>
    </xf>
    <xf numFmtId="0" fontId="6" fillId="3" borderId="76" xfId="1" applyFill="1" applyBorder="1"/>
    <xf numFmtId="0" fontId="5" fillId="3" borderId="77" xfId="1" applyFont="1" applyFill="1" applyBorder="1" applyAlignment="1">
      <alignment horizontal="center" vertical="center"/>
    </xf>
    <xf numFmtId="0" fontId="21" fillId="3" borderId="22" xfId="0" applyFont="1" applyFill="1" applyBorder="1"/>
    <xf numFmtId="0" fontId="19" fillId="3" borderId="22" xfId="0" applyFont="1" applyFill="1" applyBorder="1"/>
    <xf numFmtId="169" fontId="23" fillId="3" borderId="19" xfId="0" applyNumberFormat="1" applyFont="1" applyFill="1" applyBorder="1" applyAlignment="1">
      <alignment horizontal="center" vertical="center" wrapText="1"/>
    </xf>
    <xf numFmtId="169" fontId="23" fillId="3" borderId="43" xfId="0" applyNumberFormat="1" applyFont="1" applyFill="1" applyBorder="1" applyAlignment="1">
      <alignment horizontal="center" vertical="center" wrapText="1"/>
    </xf>
    <xf numFmtId="2" fontId="6" fillId="0" borderId="0" xfId="1" applyNumberFormat="1"/>
    <xf numFmtId="0" fontId="11" fillId="13" borderId="25" xfId="1" applyFont="1" applyFill="1" applyBorder="1" applyAlignment="1">
      <alignment horizontal="center" vertical="center" wrapText="1"/>
    </xf>
    <xf numFmtId="0" fontId="11" fillId="13" borderId="26" xfId="1" applyFont="1" applyFill="1" applyBorder="1" applyAlignment="1">
      <alignment horizontal="center" vertical="center" wrapText="1"/>
    </xf>
    <xf numFmtId="164" fontId="5" fillId="3" borderId="13" xfId="1" applyNumberFormat="1" applyFont="1" applyFill="1" applyBorder="1" applyAlignment="1">
      <alignment horizontal="center" vertical="center"/>
    </xf>
    <xf numFmtId="2" fontId="5" fillId="0" borderId="13" xfId="1" applyNumberFormat="1" applyFont="1" applyFill="1" applyBorder="1" applyAlignment="1">
      <alignment horizontal="center"/>
    </xf>
    <xf numFmtId="2" fontId="5" fillId="0" borderId="60" xfId="1" applyNumberFormat="1" applyFont="1" applyFill="1" applyBorder="1" applyAlignment="1">
      <alignment horizontal="center"/>
    </xf>
    <xf numFmtId="2" fontId="11" fillId="0" borderId="28" xfId="1" applyNumberFormat="1" applyFont="1" applyFill="1" applyBorder="1" applyAlignment="1">
      <alignment horizontal="center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22" fontId="5" fillId="3" borderId="19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70" fontId="23" fillId="3" borderId="13" xfId="0" applyNumberFormat="1" applyFont="1" applyFill="1" applyBorder="1" applyAlignment="1">
      <alignment horizontal="center" vertical="center" wrapText="1"/>
    </xf>
    <xf numFmtId="165" fontId="11" fillId="11" borderId="26" xfId="1" applyNumberFormat="1" applyFont="1" applyFill="1" applyBorder="1" applyAlignment="1">
      <alignment horizontal="center"/>
    </xf>
    <xf numFmtId="165" fontId="11" fillId="11" borderId="28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vertical="center"/>
    </xf>
    <xf numFmtId="22" fontId="5" fillId="4" borderId="13" xfId="0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165" fontId="37" fillId="0" borderId="0" xfId="1" applyNumberFormat="1" applyFont="1"/>
    <xf numFmtId="0" fontId="21" fillId="0" borderId="0" xfId="0" applyFont="1" applyAlignment="1">
      <alignment vertical="center"/>
    </xf>
    <xf numFmtId="169" fontId="21" fillId="0" borderId="0" xfId="0" applyNumberFormat="1" applyFont="1" applyAlignment="1">
      <alignment vertical="center"/>
    </xf>
    <xf numFmtId="0" fontId="21" fillId="0" borderId="0" xfId="0" applyFont="1" applyFill="1" applyAlignment="1">
      <alignment vertical="center"/>
    </xf>
    <xf numFmtId="171" fontId="21" fillId="0" borderId="0" xfId="3" applyNumberFormat="1" applyFont="1"/>
    <xf numFmtId="0" fontId="19" fillId="0" borderId="0" xfId="0" applyFont="1" applyAlignment="1">
      <alignment vertical="center"/>
    </xf>
    <xf numFmtId="164" fontId="21" fillId="0" borderId="0" xfId="0" applyNumberFormat="1" applyFont="1" applyAlignment="1">
      <alignment vertical="center"/>
    </xf>
    <xf numFmtId="9" fontId="21" fillId="0" borderId="0" xfId="3" applyFont="1" applyAlignment="1">
      <alignment vertical="center"/>
    </xf>
    <xf numFmtId="9" fontId="38" fillId="0" borderId="0" xfId="0" applyNumberFormat="1" applyFont="1"/>
    <xf numFmtId="0" fontId="38" fillId="0" borderId="0" xfId="0" applyFont="1"/>
    <xf numFmtId="0" fontId="38" fillId="0" borderId="0" xfId="0" applyFont="1" applyFill="1"/>
    <xf numFmtId="0" fontId="17" fillId="7" borderId="78" xfId="1" applyFont="1" applyFill="1" applyBorder="1" applyAlignment="1">
      <alignment horizontal="center" vertical="center" wrapText="1"/>
    </xf>
    <xf numFmtId="0" fontId="17" fillId="7" borderId="79" xfId="1" applyFont="1" applyFill="1" applyBorder="1" applyAlignment="1">
      <alignment horizontal="center" vertical="center" wrapText="1"/>
    </xf>
    <xf numFmtId="0" fontId="17" fillId="7" borderId="80" xfId="1" applyFont="1" applyFill="1" applyBorder="1" applyAlignment="1">
      <alignment horizontal="center" vertical="center" wrapText="1"/>
    </xf>
    <xf numFmtId="0" fontId="41" fillId="15" borderId="0" xfId="0" applyFont="1" applyFill="1" applyAlignment="1">
      <alignment horizontal="center" vertical="center" wrapText="1"/>
    </xf>
    <xf numFmtId="165" fontId="43" fillId="15" borderId="0" xfId="0" applyNumberFormat="1" applyFont="1" applyFill="1" applyAlignment="1">
      <alignment horizontal="center" vertical="center"/>
    </xf>
    <xf numFmtId="0" fontId="44" fillId="0" borderId="0" xfId="0" applyFont="1" applyAlignment="1">
      <alignment horizontal="center" vertical="center"/>
    </xf>
    <xf numFmtId="22" fontId="20" fillId="0" borderId="81" xfId="0" applyNumberFormat="1" applyFont="1" applyBorder="1" applyAlignment="1">
      <alignment vertical="center"/>
    </xf>
    <xf numFmtId="22" fontId="20" fillId="0" borderId="82" xfId="0" applyNumberFormat="1" applyFont="1" applyBorder="1" applyAlignment="1">
      <alignment vertical="center"/>
    </xf>
    <xf numFmtId="2" fontId="20" fillId="0" borderId="83" xfId="0" applyNumberFormat="1" applyFont="1" applyBorder="1" applyAlignment="1">
      <alignment vertical="center"/>
    </xf>
    <xf numFmtId="169" fontId="20" fillId="0" borderId="0" xfId="0" applyNumberFormat="1" applyFont="1" applyAlignment="1">
      <alignment vertical="center"/>
    </xf>
    <xf numFmtId="22" fontId="20" fillId="0" borderId="22" xfId="0" applyNumberFormat="1" applyFont="1" applyBorder="1" applyAlignment="1">
      <alignment vertical="center"/>
    </xf>
    <xf numFmtId="22" fontId="20" fillId="0" borderId="0" xfId="0" applyNumberFormat="1" applyFont="1" applyBorder="1" applyAlignment="1">
      <alignment vertical="center"/>
    </xf>
    <xf numFmtId="2" fontId="20" fillId="0" borderId="84" xfId="0" applyNumberFormat="1" applyFont="1" applyBorder="1" applyAlignment="1">
      <alignment vertical="center"/>
    </xf>
    <xf numFmtId="22" fontId="20" fillId="0" borderId="0" xfId="0" applyNumberFormat="1" applyFont="1" applyAlignment="1">
      <alignment vertical="center"/>
    </xf>
    <xf numFmtId="0" fontId="41" fillId="16" borderId="0" xfId="0" applyFont="1" applyFill="1" applyAlignment="1">
      <alignment horizontal="center" vertical="center" wrapText="1"/>
    </xf>
    <xf numFmtId="165" fontId="43" fillId="16" borderId="0" xfId="0" applyNumberFormat="1" applyFont="1" applyFill="1" applyAlignment="1">
      <alignment horizontal="center" vertical="center"/>
    </xf>
    <xf numFmtId="22" fontId="20" fillId="0" borderId="85" xfId="0" applyNumberFormat="1" applyFont="1" applyBorder="1" applyAlignment="1">
      <alignment vertical="center"/>
    </xf>
    <xf numFmtId="22" fontId="20" fillId="0" borderId="86" xfId="0" applyNumberFormat="1" applyFont="1" applyBorder="1" applyAlignment="1">
      <alignment vertical="center"/>
    </xf>
    <xf numFmtId="2" fontId="20" fillId="0" borderId="87" xfId="0" applyNumberFormat="1" applyFont="1" applyBorder="1" applyAlignment="1">
      <alignment vertical="center"/>
    </xf>
    <xf numFmtId="22" fontId="17" fillId="17" borderId="0" xfId="0" applyNumberFormat="1" applyFont="1" applyFill="1" applyAlignment="1">
      <alignment vertical="center"/>
    </xf>
    <xf numFmtId="0" fontId="17" fillId="17" borderId="0" xfId="0" applyFont="1" applyFill="1" applyAlignment="1">
      <alignment vertical="center"/>
    </xf>
    <xf numFmtId="2" fontId="17" fillId="17" borderId="0" xfId="0" applyNumberFormat="1" applyFont="1" applyFill="1" applyAlignment="1">
      <alignment vertical="center"/>
    </xf>
    <xf numFmtId="164" fontId="17" fillId="17" borderId="0" xfId="0" applyNumberFormat="1" applyFont="1" applyFill="1" applyAlignment="1">
      <alignment vertical="center"/>
    </xf>
    <xf numFmtId="22" fontId="17" fillId="18" borderId="0" xfId="0" applyNumberFormat="1" applyFont="1" applyFill="1" applyAlignment="1">
      <alignment vertical="center"/>
    </xf>
    <xf numFmtId="0" fontId="17" fillId="18" borderId="0" xfId="0" applyFont="1" applyFill="1" applyAlignment="1">
      <alignment vertical="center"/>
    </xf>
    <xf numFmtId="0" fontId="19" fillId="18" borderId="0" xfId="0" applyFont="1" applyFill="1" applyAlignment="1">
      <alignment horizontal="center" vertical="center"/>
    </xf>
    <xf numFmtId="2" fontId="17" fillId="18" borderId="0" xfId="0" applyNumberFormat="1" applyFont="1" applyFill="1" applyAlignment="1">
      <alignment vertical="center"/>
    </xf>
    <xf numFmtId="164" fontId="17" fillId="18" borderId="0" xfId="0" applyNumberFormat="1" applyFont="1" applyFill="1" applyAlignment="1">
      <alignment vertical="center"/>
    </xf>
    <xf numFmtId="2" fontId="19" fillId="17" borderId="0" xfId="0" applyNumberFormat="1" applyFont="1" applyFill="1" applyAlignment="1">
      <alignment vertical="center"/>
    </xf>
    <xf numFmtId="0" fontId="20" fillId="18" borderId="0" xfId="0" applyFont="1" applyFill="1" applyAlignment="1">
      <alignment vertical="center"/>
    </xf>
    <xf numFmtId="0" fontId="20" fillId="18" borderId="0" xfId="0" quotePrefix="1" applyFont="1" applyFill="1" applyAlignment="1">
      <alignment horizontal="right" vertical="center"/>
    </xf>
    <xf numFmtId="0" fontId="5" fillId="10" borderId="13" xfId="1" applyNumberFormat="1" applyFont="1" applyFill="1" applyBorder="1" applyAlignment="1">
      <alignment horizontal="center"/>
    </xf>
    <xf numFmtId="0" fontId="5" fillId="10" borderId="25" xfId="1" applyNumberFormat="1" applyFont="1" applyFill="1" applyBorder="1" applyAlignment="1">
      <alignment horizontal="center"/>
    </xf>
    <xf numFmtId="0" fontId="5" fillId="10" borderId="60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7" fillId="6" borderId="0" xfId="1" applyFont="1" applyFill="1" applyAlignment="1">
      <alignment horizontal="left" vertical="center"/>
    </xf>
    <xf numFmtId="0" fontId="11" fillId="7" borderId="13" xfId="1" applyFont="1" applyFill="1" applyBorder="1" applyAlignment="1">
      <alignment horizontal="center" vertical="center" wrapText="1"/>
    </xf>
    <xf numFmtId="164" fontId="5" fillId="6" borderId="13" xfId="1" applyNumberFormat="1" applyFont="1" applyFill="1" applyBorder="1" applyAlignment="1">
      <alignment horizontal="center" vertical="center"/>
    </xf>
    <xf numFmtId="0" fontId="11" fillId="7" borderId="17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vertical="center"/>
    </xf>
    <xf numFmtId="0" fontId="45" fillId="2" borderId="0" xfId="4" applyFont="1" applyFill="1"/>
    <xf numFmtId="0" fontId="45" fillId="2" borderId="0" xfId="4" applyFont="1" applyFill="1" applyAlignment="1">
      <alignment horizontal="center"/>
    </xf>
    <xf numFmtId="0" fontId="46" fillId="2" borderId="0" xfId="4" applyFont="1" applyFill="1" applyAlignment="1">
      <alignment horizontal="center" vertical="center"/>
    </xf>
    <xf numFmtId="0" fontId="19" fillId="6" borderId="0" xfId="1" applyFont="1" applyFill="1" applyAlignment="1">
      <alignment vertical="center"/>
    </xf>
    <xf numFmtId="0" fontId="20" fillId="10" borderId="0" xfId="1" applyFont="1" applyFill="1" applyAlignment="1">
      <alignment vertical="center"/>
    </xf>
    <xf numFmtId="0" fontId="47" fillId="2" borderId="0" xfId="4" applyFont="1" applyFill="1" applyAlignment="1">
      <alignment horizontal="center"/>
    </xf>
    <xf numFmtId="0" fontId="17" fillId="2" borderId="0" xfId="4" applyFont="1" applyFill="1" applyAlignment="1">
      <alignment horizontal="center" vertical="center"/>
    </xf>
    <xf numFmtId="0" fontId="21" fillId="10" borderId="0" xfId="1" applyFont="1" applyFill="1" applyAlignment="1">
      <alignment vertical="center"/>
    </xf>
    <xf numFmtId="49" fontId="20" fillId="10" borderId="0" xfId="1" applyNumberFormat="1" applyFont="1" applyFill="1" applyAlignment="1">
      <alignment vertical="center"/>
    </xf>
    <xf numFmtId="0" fontId="48" fillId="19" borderId="13" xfId="4" applyFont="1" applyFill="1" applyBorder="1" applyAlignment="1">
      <alignment horizontal="center" vertical="center" wrapText="1"/>
    </xf>
    <xf numFmtId="0" fontId="48" fillId="19" borderId="13" xfId="4" applyFont="1" applyFill="1" applyBorder="1" applyAlignment="1">
      <alignment horizontal="center" vertical="center"/>
    </xf>
    <xf numFmtId="20" fontId="48" fillId="19" borderId="13" xfId="4" applyNumberFormat="1" applyFont="1" applyFill="1" applyBorder="1" applyAlignment="1">
      <alignment horizontal="center" vertical="center"/>
    </xf>
    <xf numFmtId="0" fontId="45" fillId="2" borderId="0" xfId="4" applyFont="1" applyFill="1" applyAlignment="1">
      <alignment vertical="center"/>
    </xf>
    <xf numFmtId="165" fontId="29" fillId="0" borderId="0" xfId="2" applyNumberFormat="1" applyAlignment="1">
      <alignment horizontal="center"/>
    </xf>
    <xf numFmtId="165" fontId="45" fillId="2" borderId="0" xfId="4" applyNumberFormat="1" applyFont="1" applyFill="1"/>
    <xf numFmtId="165" fontId="28" fillId="2" borderId="0" xfId="4" applyNumberFormat="1" applyFont="1" applyFill="1" applyAlignment="1">
      <alignment vertical="center"/>
    </xf>
    <xf numFmtId="165" fontId="4" fillId="2" borderId="0" xfId="4" applyNumberFormat="1" applyFill="1" applyAlignment="1">
      <alignment horizontal="center"/>
    </xf>
    <xf numFmtId="0" fontId="19" fillId="0" borderId="0" xfId="4" applyFont="1" applyAlignment="1">
      <alignment horizontal="center" vertical="center"/>
    </xf>
    <xf numFmtId="172" fontId="21" fillId="0" borderId="0" xfId="4" applyNumberFormat="1" applyFont="1" applyAlignment="1">
      <alignment horizontal="center" vertical="center"/>
    </xf>
    <xf numFmtId="165" fontId="21" fillId="2" borderId="0" xfId="4" applyNumberFormat="1" applyFont="1" applyFill="1" applyAlignment="1">
      <alignment horizontal="center" vertical="center"/>
    </xf>
    <xf numFmtId="165" fontId="21" fillId="0" borderId="0" xfId="4" applyNumberFormat="1" applyFont="1" applyAlignment="1">
      <alignment horizontal="center" vertical="center"/>
    </xf>
    <xf numFmtId="0" fontId="47" fillId="0" borderId="0" xfId="4" applyFont="1" applyAlignment="1">
      <alignment horizontal="center" vertical="center"/>
    </xf>
    <xf numFmtId="172" fontId="13" fillId="2" borderId="0" xfId="4" applyNumberFormat="1" applyFont="1" applyFill="1" applyAlignment="1">
      <alignment horizontal="center" vertical="center"/>
    </xf>
    <xf numFmtId="0" fontId="4" fillId="3" borderId="0" xfId="4" applyFill="1"/>
    <xf numFmtId="0" fontId="4" fillId="4" borderId="0" xfId="4" applyFill="1"/>
    <xf numFmtId="0" fontId="19" fillId="0" borderId="0" xfId="4" applyFont="1" applyAlignment="1">
      <alignment horizontal="left" vertical="center"/>
    </xf>
    <xf numFmtId="0" fontId="33" fillId="4" borderId="0" xfId="1" applyFont="1" applyFill="1" applyAlignment="1">
      <alignment vertical="center" wrapText="1"/>
    </xf>
    <xf numFmtId="0" fontId="47" fillId="0" borderId="0" xfId="4" applyFont="1" applyAlignment="1">
      <alignment horizontal="left" vertical="center"/>
    </xf>
    <xf numFmtId="0" fontId="28" fillId="10" borderId="0" xfId="1" applyFont="1" applyFill="1" applyAlignment="1">
      <alignment vertical="center"/>
    </xf>
    <xf numFmtId="0" fontId="27" fillId="6" borderId="0" xfId="1" applyFont="1" applyFill="1" applyAlignment="1">
      <alignment horizontal="right" vertical="center"/>
    </xf>
    <xf numFmtId="0" fontId="28" fillId="4" borderId="0" xfId="1" applyFont="1" applyFill="1" applyAlignment="1">
      <alignment vertical="center"/>
    </xf>
    <xf numFmtId="0" fontId="12" fillId="4" borderId="0" xfId="1" applyFont="1" applyFill="1" applyAlignment="1">
      <alignment horizontal="center" vertical="center"/>
    </xf>
    <xf numFmtId="0" fontId="49" fillId="10" borderId="0" xfId="1" applyFont="1" applyFill="1" applyAlignment="1">
      <alignment vertical="center" wrapText="1"/>
    </xf>
    <xf numFmtId="0" fontId="49" fillId="4" borderId="0" xfId="1" applyFont="1" applyFill="1" applyAlignment="1">
      <alignment vertical="center" wrapText="1"/>
    </xf>
    <xf numFmtId="0" fontId="28" fillId="10" borderId="0" xfId="1" applyFont="1" applyFill="1" applyAlignment="1">
      <alignment horizontal="left" vertical="center"/>
    </xf>
    <xf numFmtId="165" fontId="21" fillId="2" borderId="0" xfId="4" applyNumberFormat="1" applyFont="1" applyFill="1" applyAlignment="1">
      <alignment horizontal="center" vertical="center" wrapText="1"/>
    </xf>
    <xf numFmtId="22" fontId="21" fillId="0" borderId="13" xfId="4" applyNumberFormat="1" applyFont="1" applyBorder="1" applyAlignment="1">
      <alignment horizontal="center" vertical="center"/>
    </xf>
    <xf numFmtId="165" fontId="21" fillId="0" borderId="13" xfId="4" applyNumberFormat="1" applyFont="1" applyBorder="1" applyAlignment="1">
      <alignment horizontal="center" vertical="center"/>
    </xf>
    <xf numFmtId="0" fontId="50" fillId="2" borderId="0" xfId="4" applyFont="1" applyFill="1"/>
    <xf numFmtId="165" fontId="20" fillId="0" borderId="13" xfId="4" applyNumberFormat="1" applyFont="1" applyBorder="1" applyAlignment="1">
      <alignment horizontal="center" vertical="center"/>
    </xf>
    <xf numFmtId="0" fontId="5" fillId="10" borderId="0" xfId="1" applyNumberFormat="1" applyFont="1" applyFill="1" applyAlignment="1">
      <alignment vertical="center"/>
    </xf>
    <xf numFmtId="49" fontId="28" fillId="10" borderId="0" xfId="1" applyNumberFormat="1" applyFont="1" applyFill="1" applyAlignment="1">
      <alignment vertical="center"/>
    </xf>
    <xf numFmtId="165" fontId="21" fillId="2" borderId="13" xfId="4" applyNumberFormat="1" applyFont="1" applyFill="1" applyBorder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28" fillId="3" borderId="0" xfId="1" applyFont="1" applyFill="1" applyAlignment="1">
      <alignment vertical="center"/>
    </xf>
    <xf numFmtId="0" fontId="6" fillId="4" borderId="0" xfId="1" applyFill="1"/>
    <xf numFmtId="0" fontId="17" fillId="4" borderId="0" xfId="1" applyFont="1" applyFill="1" applyAlignment="1">
      <alignment vertical="center" wrapText="1"/>
    </xf>
    <xf numFmtId="0" fontId="11" fillId="7" borderId="0" xfId="1" applyFont="1" applyFill="1" applyAlignment="1">
      <alignment horizontal="center" vertical="center"/>
    </xf>
    <xf numFmtId="22" fontId="5" fillId="3" borderId="0" xfId="1" applyNumberFormat="1" applyFont="1" applyFill="1" applyAlignment="1">
      <alignment vertical="center"/>
    </xf>
    <xf numFmtId="0" fontId="11" fillId="6" borderId="14" xfId="1" applyFont="1" applyFill="1" applyBorder="1" applyAlignment="1">
      <alignment vertical="center"/>
    </xf>
    <xf numFmtId="0" fontId="11" fillId="6" borderId="15" xfId="1" applyFont="1" applyFill="1" applyBorder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6" fillId="2" borderId="0" xfId="1" applyFill="1"/>
    <xf numFmtId="0" fontId="9" fillId="0" borderId="0" xfId="1" applyFont="1" applyAlignment="1">
      <alignment horizontal="center" vertical="center"/>
    </xf>
    <xf numFmtId="0" fontId="11" fillId="3" borderId="0" xfId="1" applyFont="1" applyFill="1" applyAlignment="1">
      <alignment horizontal="center" vertical="center"/>
    </xf>
    <xf numFmtId="22" fontId="5" fillId="3" borderId="0" xfId="1" applyNumberFormat="1" applyFont="1" applyFill="1" applyAlignment="1">
      <alignment horizontal="left" vertical="center"/>
    </xf>
    <xf numFmtId="0" fontId="11" fillId="3" borderId="0" xfId="1" applyFont="1" applyFill="1" applyAlignment="1">
      <alignment horizontal="right" vertical="center"/>
    </xf>
    <xf numFmtId="14" fontId="5" fillId="3" borderId="0" xfId="1" applyNumberFormat="1" applyFont="1" applyFill="1" applyAlignment="1">
      <alignment vertical="center"/>
    </xf>
    <xf numFmtId="14" fontId="11" fillId="3" borderId="0" xfId="1" applyNumberFormat="1" applyFont="1" applyFill="1" applyAlignment="1">
      <alignment horizontal="center" vertical="center"/>
    </xf>
    <xf numFmtId="2" fontId="11" fillId="3" borderId="0" xfId="1" applyNumberFormat="1" applyFont="1" applyFill="1" applyAlignment="1">
      <alignment horizontal="center" vertical="center"/>
    </xf>
    <xf numFmtId="14" fontId="11" fillId="3" borderId="0" xfId="1" applyNumberFormat="1" applyFont="1" applyFill="1" applyAlignment="1">
      <alignment vertical="center"/>
    </xf>
    <xf numFmtId="0" fontId="6" fillId="4" borderId="0" xfId="1" applyFill="1" applyAlignment="1">
      <alignment horizontal="center" vertical="center"/>
    </xf>
    <xf numFmtId="0" fontId="6" fillId="3" borderId="45" xfId="1" applyFill="1" applyBorder="1"/>
    <xf numFmtId="0" fontId="33" fillId="0" borderId="0" xfId="1" applyFont="1" applyAlignment="1">
      <alignment vertical="center"/>
    </xf>
    <xf numFmtId="0" fontId="9" fillId="4" borderId="0" xfId="1" applyFont="1" applyFill="1" applyAlignment="1">
      <alignment vertical="center" wrapText="1"/>
    </xf>
    <xf numFmtId="0" fontId="6" fillId="4" borderId="0" xfId="1" applyFill="1" applyAlignment="1">
      <alignment horizontal="center"/>
    </xf>
    <xf numFmtId="0" fontId="9" fillId="4" borderId="0" xfId="1" applyFont="1" applyFill="1" applyAlignment="1">
      <alignment horizontal="center" vertical="center"/>
    </xf>
    <xf numFmtId="165" fontId="5" fillId="10" borderId="18" xfId="1" applyNumberFormat="1" applyFont="1" applyFill="1" applyBorder="1"/>
    <xf numFmtId="0" fontId="5" fillId="10" borderId="19" xfId="1" applyFont="1" applyFill="1" applyBorder="1"/>
    <xf numFmtId="0" fontId="6" fillId="3" borderId="0" xfId="1" applyFill="1" applyAlignment="1">
      <alignment horizontal="center" vertical="center"/>
    </xf>
    <xf numFmtId="0" fontId="5" fillId="10" borderId="18" xfId="1" applyFont="1" applyFill="1" applyBorder="1"/>
    <xf numFmtId="0" fontId="6" fillId="0" borderId="0" xfId="1" applyAlignment="1">
      <alignment horizontal="center" vertical="center"/>
    </xf>
    <xf numFmtId="22" fontId="5" fillId="10" borderId="1" xfId="1" applyNumberFormat="1" applyFont="1" applyFill="1" applyBorder="1" applyAlignment="1">
      <alignment horizontal="center" vertical="center"/>
    </xf>
    <xf numFmtId="165" fontId="5" fillId="10" borderId="1" xfId="1" applyNumberFormat="1" applyFont="1" applyFill="1" applyBorder="1" applyAlignment="1">
      <alignment horizontal="center"/>
    </xf>
    <xf numFmtId="0" fontId="3" fillId="0" borderId="0" xfId="6"/>
    <xf numFmtId="0" fontId="3" fillId="0" borderId="0" xfId="6" applyAlignment="1">
      <alignment horizontal="center"/>
    </xf>
    <xf numFmtId="164" fontId="3" fillId="0" borderId="0" xfId="6" applyNumberFormat="1"/>
    <xf numFmtId="164" fontId="3" fillId="0" borderId="0" xfId="6" applyNumberFormat="1" applyAlignment="1">
      <alignment horizontal="center"/>
    </xf>
    <xf numFmtId="0" fontId="3" fillId="20" borderId="0" xfId="6" applyFill="1"/>
    <xf numFmtId="164" fontId="3" fillId="20" borderId="0" xfId="6" applyNumberFormat="1" applyFill="1" applyAlignment="1">
      <alignment horizontal="center"/>
    </xf>
    <xf numFmtId="0" fontId="3" fillId="20" borderId="0" xfId="6" applyFill="1" applyAlignment="1">
      <alignment horizontal="center"/>
    </xf>
    <xf numFmtId="1" fontId="3" fillId="0" borderId="0" xfId="6" applyNumberFormat="1" applyAlignment="1">
      <alignment horizontal="center"/>
    </xf>
    <xf numFmtId="0" fontId="28" fillId="3" borderId="0" xfId="1" applyFont="1" applyFill="1" applyAlignment="1">
      <alignment horizontal="left" vertical="center"/>
    </xf>
    <xf numFmtId="0" fontId="27" fillId="3" borderId="0" xfId="1" applyFont="1" applyFill="1" applyAlignment="1">
      <alignment vertical="center"/>
    </xf>
    <xf numFmtId="0" fontId="5" fillId="10" borderId="13" xfId="1" applyFont="1" applyFill="1" applyBorder="1" applyAlignment="1">
      <alignment horizontal="center"/>
    </xf>
    <xf numFmtId="0" fontId="5" fillId="3" borderId="86" xfId="1" applyFont="1" applyFill="1" applyBorder="1" applyAlignment="1">
      <alignment vertical="center"/>
    </xf>
    <xf numFmtId="0" fontId="6" fillId="3" borderId="86" xfId="1" applyFill="1" applyBorder="1"/>
    <xf numFmtId="49" fontId="28" fillId="10" borderId="1" xfId="1" applyNumberFormat="1" applyFont="1" applyFill="1" applyBorder="1" applyAlignment="1">
      <alignment vertical="center"/>
    </xf>
    <xf numFmtId="0" fontId="11" fillId="7" borderId="0" xfId="1" applyFont="1" applyFill="1" applyAlignment="1">
      <alignment horizontal="center" vertical="center"/>
    </xf>
    <xf numFmtId="0" fontId="11" fillId="7" borderId="13" xfId="1" applyFont="1" applyFill="1" applyBorder="1" applyAlignment="1">
      <alignment horizontal="center" vertical="center" wrapText="1"/>
    </xf>
    <xf numFmtId="164" fontId="5" fillId="6" borderId="13" xfId="1" applyNumberFormat="1" applyFont="1" applyFill="1" applyBorder="1" applyAlignment="1">
      <alignment horizontal="center" vertical="center"/>
    </xf>
    <xf numFmtId="0" fontId="11" fillId="7" borderId="17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vertical="center"/>
    </xf>
    <xf numFmtId="0" fontId="20" fillId="4" borderId="0" xfId="0" applyFont="1" applyFill="1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34" fillId="4" borderId="0" xfId="0" applyFont="1" applyFill="1" applyAlignment="1">
      <alignment horizontal="center" vertical="center" wrapText="1"/>
    </xf>
    <xf numFmtId="0" fontId="23" fillId="8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8" borderId="0" xfId="0" applyFont="1" applyFill="1" applyAlignment="1">
      <alignment horizontal="center" vertical="center"/>
    </xf>
    <xf numFmtId="166" fontId="23" fillId="3" borderId="0" xfId="0" applyNumberFormat="1" applyFont="1" applyFill="1" applyAlignment="1">
      <alignment horizontal="center" vertical="center" wrapText="1"/>
    </xf>
    <xf numFmtId="171" fontId="21" fillId="0" borderId="0" xfId="7" applyNumberFormat="1" applyFont="1"/>
    <xf numFmtId="165" fontId="23" fillId="3" borderId="0" xfId="0" applyNumberFormat="1" applyFont="1" applyFill="1" applyAlignment="1">
      <alignment horizontal="center" vertical="center" wrapText="1"/>
    </xf>
    <xf numFmtId="0" fontId="21" fillId="3" borderId="0" xfId="0" applyFont="1" applyFill="1" applyBorder="1"/>
    <xf numFmtId="0" fontId="19" fillId="3" borderId="0" xfId="0" applyFont="1" applyFill="1" applyBorder="1"/>
    <xf numFmtId="165" fontId="11" fillId="11" borderId="61" xfId="1" applyNumberFormat="1" applyFont="1" applyFill="1" applyBorder="1" applyAlignment="1">
      <alignment horizontal="center"/>
    </xf>
    <xf numFmtId="2" fontId="5" fillId="0" borderId="13" xfId="1" applyNumberFormat="1" applyFont="1" applyBorder="1" applyAlignment="1">
      <alignment horizontal="center"/>
    </xf>
    <xf numFmtId="170" fontId="48" fillId="21" borderId="13" xfId="0" applyNumberFormat="1" applyFont="1" applyFill="1" applyBorder="1" applyAlignment="1">
      <alignment horizontal="center" vertical="center"/>
    </xf>
    <xf numFmtId="0" fontId="17" fillId="21" borderId="13" xfId="1" applyFont="1" applyFill="1" applyBorder="1" applyAlignment="1">
      <alignment horizontal="center" vertical="center" wrapText="1"/>
    </xf>
    <xf numFmtId="0" fontId="6" fillId="0" borderId="13" xfId="1" applyBorder="1" applyAlignment="1">
      <alignment horizontal="center"/>
    </xf>
    <xf numFmtId="0" fontId="6" fillId="0" borderId="13" xfId="1" applyBorder="1" applyAlignment="1">
      <alignment horizontal="center" vertical="center"/>
    </xf>
    <xf numFmtId="49" fontId="28" fillId="1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165" fontId="19" fillId="2" borderId="13" xfId="4" applyNumberFormat="1" applyFont="1" applyFill="1" applyBorder="1" applyAlignment="1">
      <alignment horizontal="center" vertical="center"/>
    </xf>
    <xf numFmtId="14" fontId="19" fillId="7" borderId="13" xfId="1" applyNumberFormat="1" applyFont="1" applyFill="1" applyBorder="1" applyAlignment="1">
      <alignment horizontal="center" vertical="center" wrapText="1"/>
    </xf>
    <xf numFmtId="169" fontId="23" fillId="3" borderId="13" xfId="1" applyNumberFormat="1" applyFont="1" applyFill="1" applyBorder="1" applyAlignment="1">
      <alignment horizontal="center" vertical="center" wrapText="1"/>
    </xf>
    <xf numFmtId="49" fontId="28" fillId="10" borderId="0" xfId="1" applyNumberFormat="1" applyFont="1" applyFill="1" applyBorder="1" applyAlignment="1">
      <alignment vertical="center"/>
    </xf>
    <xf numFmtId="2" fontId="19" fillId="7" borderId="13" xfId="1" applyNumberFormat="1" applyFont="1" applyFill="1" applyBorder="1" applyAlignment="1">
      <alignment horizontal="center" vertical="center"/>
    </xf>
    <xf numFmtId="0" fontId="21" fillId="3" borderId="0" xfId="0" quotePrefix="1" applyFont="1" applyFill="1" applyAlignment="1">
      <alignment horizontal="left" vertical="center"/>
    </xf>
    <xf numFmtId="17" fontId="21" fillId="0" borderId="0" xfId="0" applyNumberFormat="1" applyFont="1" applyAlignment="1">
      <alignment horizontal="center"/>
    </xf>
    <xf numFmtId="0" fontId="5" fillId="10" borderId="60" xfId="1" applyFont="1" applyFill="1" applyBorder="1" applyAlignment="1">
      <alignment horizontal="center"/>
    </xf>
    <xf numFmtId="0" fontId="11" fillId="7" borderId="13" xfId="1" applyFont="1" applyFill="1" applyBorder="1" applyAlignment="1">
      <alignment horizontal="center" vertical="center" wrapText="1"/>
    </xf>
    <xf numFmtId="164" fontId="5" fillId="3" borderId="13" xfId="1" applyNumberFormat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14" fontId="19" fillId="7" borderId="13" xfId="0" applyNumberFormat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vertical="center"/>
    </xf>
    <xf numFmtId="14" fontId="19" fillId="7" borderId="13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9" fillId="6" borderId="17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vertical="center" wrapText="1"/>
    </xf>
    <xf numFmtId="0" fontId="5" fillId="3" borderId="60" xfId="1" applyFont="1" applyFill="1" applyBorder="1" applyAlignment="1">
      <alignment vertical="center" wrapText="1"/>
    </xf>
    <xf numFmtId="0" fontId="5" fillId="3" borderId="33" xfId="1" applyFont="1" applyFill="1" applyBorder="1" applyAlignment="1">
      <alignment vertical="center" wrapText="1"/>
    </xf>
    <xf numFmtId="0" fontId="5" fillId="10" borderId="33" xfId="1" applyFont="1" applyFill="1" applyBorder="1" applyAlignment="1">
      <alignment horizontal="center" vertical="center"/>
    </xf>
    <xf numFmtId="0" fontId="5" fillId="10" borderId="33" xfId="1" applyFont="1" applyFill="1" applyBorder="1" applyAlignment="1">
      <alignment horizontal="center"/>
    </xf>
    <xf numFmtId="165" fontId="11" fillId="11" borderId="90" xfId="1" applyNumberFormat="1" applyFont="1" applyFill="1" applyBorder="1" applyAlignment="1">
      <alignment horizontal="center"/>
    </xf>
    <xf numFmtId="0" fontId="19" fillId="7" borderId="13" xfId="1" applyFont="1" applyFill="1" applyBorder="1" applyAlignment="1">
      <alignment vertical="center"/>
    </xf>
    <xf numFmtId="2" fontId="19" fillId="7" borderId="13" xfId="1" applyNumberFormat="1" applyFont="1" applyFill="1" applyBorder="1" applyAlignment="1">
      <alignment horizontal="center" vertical="center" wrapText="1"/>
    </xf>
    <xf numFmtId="169" fontId="20" fillId="8" borderId="13" xfId="1" applyNumberFormat="1" applyFont="1" applyFill="1" applyBorder="1" applyAlignment="1">
      <alignment horizontal="center" vertical="center" wrapText="1"/>
    </xf>
    <xf numFmtId="0" fontId="23" fillId="8" borderId="13" xfId="0" applyFont="1" applyFill="1" applyBorder="1" applyAlignment="1">
      <alignment horizontal="center" vertical="center" wrapText="1"/>
    </xf>
    <xf numFmtId="165" fontId="11" fillId="11" borderId="13" xfId="1" applyNumberFormat="1" applyFont="1" applyFill="1" applyBorder="1" applyAlignment="1">
      <alignment horizontal="center"/>
    </xf>
    <xf numFmtId="0" fontId="11" fillId="13" borderId="13" xfId="1" applyFont="1" applyFill="1" applyBorder="1" applyAlignment="1">
      <alignment horizontal="center" vertical="center" wrapText="1"/>
    </xf>
    <xf numFmtId="2" fontId="11" fillId="0" borderId="13" xfId="1" applyNumberFormat="1" applyFont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7" fillId="6" borderId="0" xfId="1" applyFont="1" applyFill="1" applyAlignment="1">
      <alignment horizontal="left" vertical="center"/>
    </xf>
    <xf numFmtId="14" fontId="19" fillId="7" borderId="13" xfId="0" applyNumberFormat="1" applyFont="1" applyFill="1" applyBorder="1" applyAlignment="1">
      <alignment horizontal="center" vertical="center" wrapText="1"/>
    </xf>
    <xf numFmtId="169" fontId="21" fillId="0" borderId="0" xfId="0" applyNumberFormat="1" applyFont="1"/>
    <xf numFmtId="169" fontId="21" fillId="0" borderId="0" xfId="0" applyNumberFormat="1" applyFont="1" applyAlignment="1">
      <alignment horizontal="center"/>
    </xf>
    <xf numFmtId="169" fontId="20" fillId="0" borderId="0" xfId="0" applyNumberFormat="1" applyFont="1" applyAlignment="1">
      <alignment horizontal="center"/>
    </xf>
    <xf numFmtId="169" fontId="20" fillId="0" borderId="0" xfId="0" applyNumberFormat="1" applyFont="1" applyAlignment="1">
      <alignment horizontal="center" vertical="center"/>
    </xf>
    <xf numFmtId="169" fontId="19" fillId="0" borderId="0" xfId="0" applyNumberFormat="1" applyFont="1" applyAlignment="1">
      <alignment horizontal="center"/>
    </xf>
    <xf numFmtId="169" fontId="21" fillId="0" borderId="13" xfId="0" applyNumberFormat="1" applyFont="1" applyBorder="1" applyAlignment="1">
      <alignment horizontal="center"/>
    </xf>
    <xf numFmtId="169" fontId="21" fillId="3" borderId="13" xfId="0" applyNumberFormat="1" applyFont="1" applyFill="1" applyBorder="1" applyAlignment="1">
      <alignment horizontal="center"/>
    </xf>
    <xf numFmtId="0" fontId="21" fillId="0" borderId="13" xfId="0" applyFont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49" fontId="21" fillId="3" borderId="13" xfId="0" applyNumberFormat="1" applyFont="1" applyFill="1" applyBorder="1" applyAlignment="1">
      <alignment horizontal="center" vertical="center"/>
    </xf>
    <xf numFmtId="0" fontId="11" fillId="7" borderId="0" xfId="1" applyFont="1" applyFill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28" fillId="10" borderId="1" xfId="1" applyFont="1" applyFill="1" applyBorder="1" applyAlignment="1">
      <alignment horizontal="center" vertical="center"/>
    </xf>
    <xf numFmtId="0" fontId="11" fillId="7" borderId="13" xfId="1" applyFont="1" applyFill="1" applyBorder="1" applyAlignment="1">
      <alignment horizontal="center" vertical="center" wrapText="1"/>
    </xf>
    <xf numFmtId="164" fontId="5" fillId="6" borderId="13" xfId="1" applyNumberFormat="1" applyFont="1" applyFill="1" applyBorder="1" applyAlignment="1">
      <alignment horizontal="center" vertical="center"/>
    </xf>
    <xf numFmtId="0" fontId="6" fillId="4" borderId="0" xfId="1" applyFill="1" applyAlignment="1">
      <alignment horizontal="center"/>
    </xf>
    <xf numFmtId="0" fontId="5" fillId="3" borderId="13" xfId="1" applyFont="1" applyFill="1" applyBorder="1" applyAlignment="1">
      <alignment horizontal="center" vertical="center"/>
    </xf>
    <xf numFmtId="164" fontId="5" fillId="3" borderId="13" xfId="1" applyNumberFormat="1" applyFont="1" applyFill="1" applyBorder="1" applyAlignment="1">
      <alignment horizontal="center" vertical="center"/>
    </xf>
    <xf numFmtId="0" fontId="5" fillId="3" borderId="60" xfId="1" applyFont="1" applyFill="1" applyBorder="1" applyAlignment="1">
      <alignment horizontal="center" vertical="center"/>
    </xf>
    <xf numFmtId="164" fontId="5" fillId="3" borderId="60" xfId="1" applyNumberFormat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164" fontId="5" fillId="3" borderId="33" xfId="1" applyNumberFormat="1" applyFont="1" applyFill="1" applyBorder="1" applyAlignment="1">
      <alignment horizontal="center" vertical="center"/>
    </xf>
    <xf numFmtId="14" fontId="19" fillId="7" borderId="13" xfId="0" applyNumberFormat="1" applyFont="1" applyFill="1" applyBorder="1" applyAlignment="1">
      <alignment horizontal="center" vertical="center" wrapText="1"/>
    </xf>
    <xf numFmtId="0" fontId="11" fillId="7" borderId="17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vertical="center"/>
    </xf>
    <xf numFmtId="165" fontId="21" fillId="0" borderId="0" xfId="0" applyNumberFormat="1" applyFont="1" applyAlignment="1">
      <alignment horizontal="center" vertical="center"/>
    </xf>
    <xf numFmtId="172" fontId="28" fillId="0" borderId="0" xfId="4" applyNumberFormat="1" applyFont="1" applyAlignment="1">
      <alignment horizontal="left" vertical="center"/>
    </xf>
    <xf numFmtId="0" fontId="54" fillId="10" borderId="0" xfId="1" applyFont="1" applyFill="1" applyAlignment="1">
      <alignment vertical="center"/>
    </xf>
    <xf numFmtId="165" fontId="21" fillId="2" borderId="0" xfId="4" applyNumberFormat="1" applyFont="1" applyFill="1" applyAlignment="1">
      <alignment vertical="center"/>
    </xf>
    <xf numFmtId="0" fontId="21" fillId="10" borderId="0" xfId="1" applyFont="1" applyFill="1" applyAlignment="1">
      <alignment horizontal="left" vertical="center"/>
    </xf>
    <xf numFmtId="165" fontId="21" fillId="2" borderId="0" xfId="8" applyNumberFormat="1" applyFont="1" applyFill="1" applyAlignment="1">
      <alignment vertical="center"/>
    </xf>
    <xf numFmtId="0" fontId="45" fillId="2" borderId="0" xfId="8" applyFont="1" applyFill="1"/>
    <xf numFmtId="0" fontId="45" fillId="2" borderId="0" xfId="8" applyFont="1" applyFill="1" applyAlignment="1">
      <alignment horizontal="center"/>
    </xf>
    <xf numFmtId="0" fontId="46" fillId="2" borderId="0" xfId="8" applyFont="1" applyFill="1" applyAlignment="1">
      <alignment horizontal="center" vertical="center"/>
    </xf>
    <xf numFmtId="0" fontId="47" fillId="2" borderId="0" xfId="8" applyFont="1" applyFill="1" applyAlignment="1">
      <alignment horizontal="center"/>
    </xf>
    <xf numFmtId="0" fontId="17" fillId="2" borderId="0" xfId="8" applyFont="1" applyFill="1" applyAlignment="1">
      <alignment horizontal="center" vertical="center"/>
    </xf>
    <xf numFmtId="0" fontId="48" fillId="19" borderId="13" xfId="8" applyFont="1" applyFill="1" applyBorder="1" applyAlignment="1">
      <alignment horizontal="center" vertical="center" wrapText="1"/>
    </xf>
    <xf numFmtId="0" fontId="48" fillId="19" borderId="13" xfId="8" applyFont="1" applyFill="1" applyBorder="1" applyAlignment="1">
      <alignment horizontal="center" vertical="center"/>
    </xf>
    <xf numFmtId="0" fontId="45" fillId="2" borderId="0" xfId="8" applyFont="1" applyFill="1" applyAlignment="1">
      <alignment vertical="center"/>
    </xf>
    <xf numFmtId="20" fontId="48" fillId="19" borderId="13" xfId="8" applyNumberFormat="1" applyFont="1" applyFill="1" applyBorder="1" applyAlignment="1">
      <alignment horizontal="center" vertical="center"/>
    </xf>
    <xf numFmtId="165" fontId="21" fillId="2" borderId="13" xfId="8" applyNumberFormat="1" applyFont="1" applyFill="1" applyBorder="1" applyAlignment="1">
      <alignment horizontal="center" vertical="center"/>
    </xf>
    <xf numFmtId="165" fontId="45" fillId="2" borderId="0" xfId="8" applyNumberFormat="1" applyFont="1" applyFill="1"/>
    <xf numFmtId="165" fontId="21" fillId="0" borderId="88" xfId="8" applyNumberFormat="1" applyFont="1" applyBorder="1" applyAlignment="1">
      <alignment vertical="center"/>
    </xf>
    <xf numFmtId="0" fontId="45" fillId="0" borderId="0" xfId="8" applyFont="1"/>
    <xf numFmtId="165" fontId="21" fillId="0" borderId="0" xfId="8" applyNumberFormat="1" applyFont="1" applyAlignment="1">
      <alignment vertical="center"/>
    </xf>
    <xf numFmtId="0" fontId="45" fillId="2" borderId="0" xfId="8" applyFont="1" applyFill="1" applyAlignment="1">
      <alignment horizontal="center" vertical="center"/>
    </xf>
    <xf numFmtId="165" fontId="21" fillId="2" borderId="0" xfId="8" applyNumberFormat="1" applyFont="1" applyFill="1" applyBorder="1" applyAlignment="1">
      <alignment horizontal="left" vertical="center" wrapText="1"/>
    </xf>
    <xf numFmtId="165" fontId="28" fillId="2" borderId="0" xfId="8" applyNumberFormat="1" applyFont="1" applyFill="1" applyAlignment="1">
      <alignment vertical="center"/>
    </xf>
    <xf numFmtId="165" fontId="19" fillId="2" borderId="13" xfId="8" applyNumberFormat="1" applyFont="1" applyFill="1" applyBorder="1" applyAlignment="1">
      <alignment horizontal="center" vertical="center"/>
    </xf>
    <xf numFmtId="0" fontId="55" fillId="2" borderId="0" xfId="4" applyFont="1" applyFill="1"/>
    <xf numFmtId="172" fontId="21" fillId="0" borderId="13" xfId="4" applyNumberFormat="1" applyFont="1" applyBorder="1" applyAlignment="1">
      <alignment horizontal="left" vertical="center"/>
    </xf>
    <xf numFmtId="172" fontId="21" fillId="0" borderId="13" xfId="4" applyNumberFormat="1" applyFont="1" applyBorder="1" applyAlignment="1">
      <alignment horizontal="center" vertical="center"/>
    </xf>
    <xf numFmtId="22" fontId="28" fillId="0" borderId="0" xfId="8" applyNumberFormat="1" applyFont="1" applyAlignment="1">
      <alignment horizontal="left" vertical="center"/>
    </xf>
    <xf numFmtId="165" fontId="19" fillId="0" borderId="13" xfId="4" applyNumberFormat="1" applyFont="1" applyBorder="1" applyAlignment="1">
      <alignment horizontal="center" vertical="center"/>
    </xf>
    <xf numFmtId="0" fontId="56" fillId="2" borderId="0" xfId="0" applyFont="1" applyFill="1"/>
    <xf numFmtId="0" fontId="0" fillId="4" borderId="0" xfId="0" applyFill="1"/>
    <xf numFmtId="0" fontId="5" fillId="10" borderId="0" xfId="1" applyFont="1" applyFill="1" applyAlignment="1">
      <alignment vertical="center"/>
    </xf>
    <xf numFmtId="49" fontId="5" fillId="10" borderId="0" xfId="1" applyNumberFormat="1" applyFont="1" applyFill="1" applyAlignment="1">
      <alignment vertical="center"/>
    </xf>
    <xf numFmtId="0" fontId="2" fillId="3" borderId="0" xfId="8" applyFill="1"/>
    <xf numFmtId="22" fontId="28" fillId="0" borderId="13" xfId="8" applyNumberFormat="1" applyFont="1" applyBorder="1" applyAlignment="1">
      <alignment horizontal="center" vertical="center"/>
    </xf>
    <xf numFmtId="0" fontId="28" fillId="10" borderId="0" xfId="1" applyFont="1" applyFill="1" applyAlignment="1">
      <alignment vertical="center" wrapText="1"/>
    </xf>
    <xf numFmtId="165" fontId="5" fillId="10" borderId="1" xfId="1" applyNumberFormat="1" applyFont="1" applyFill="1" applyBorder="1"/>
    <xf numFmtId="0" fontId="5" fillId="10" borderId="1" xfId="1" applyFont="1" applyFill="1" applyBorder="1"/>
    <xf numFmtId="49" fontId="11" fillId="6" borderId="14" xfId="1" applyNumberFormat="1" applyFont="1" applyFill="1" applyBorder="1" applyAlignment="1">
      <alignment horizontal="right" vertical="center"/>
    </xf>
    <xf numFmtId="0" fontId="5" fillId="10" borderId="0" xfId="1" applyFont="1" applyFill="1" applyAlignment="1">
      <alignment horizontal="left" vertical="center"/>
    </xf>
    <xf numFmtId="0" fontId="28" fillId="3" borderId="0" xfId="1" applyFont="1" applyFill="1" applyAlignment="1">
      <alignment horizontal="center" vertical="center"/>
    </xf>
    <xf numFmtId="0" fontId="6" fillId="4" borderId="10" xfId="1" applyFill="1" applyBorder="1" applyAlignment="1"/>
    <xf numFmtId="0" fontId="6" fillId="4" borderId="5" xfId="1" applyFill="1" applyBorder="1" applyAlignment="1"/>
    <xf numFmtId="0" fontId="6" fillId="4" borderId="11" xfId="1" applyFill="1" applyBorder="1" applyAlignment="1"/>
    <xf numFmtId="0" fontId="6" fillId="4" borderId="0" xfId="1" applyFill="1" applyAlignment="1"/>
    <xf numFmtId="0" fontId="6" fillId="4" borderId="12" xfId="1" applyFill="1" applyBorder="1" applyAlignment="1"/>
    <xf numFmtId="0" fontId="6" fillId="4" borderId="6" xfId="1" applyFill="1" applyBorder="1" applyAlignment="1"/>
    <xf numFmtId="1" fontId="11" fillId="11" borderId="13" xfId="1" applyNumberFormat="1" applyFont="1" applyFill="1" applyBorder="1" applyAlignment="1">
      <alignment horizontal="center"/>
    </xf>
    <xf numFmtId="0" fontId="45" fillId="2" borderId="0" xfId="9" applyFont="1" applyFill="1"/>
    <xf numFmtId="165" fontId="1" fillId="2" borderId="0" xfId="9" applyNumberFormat="1" applyFill="1" applyAlignment="1">
      <alignment horizontal="center"/>
    </xf>
    <xf numFmtId="0" fontId="58" fillId="21" borderId="13" xfId="0" applyFont="1" applyFill="1" applyBorder="1" applyAlignment="1">
      <alignment horizontal="center" vertical="center" wrapText="1"/>
    </xf>
    <xf numFmtId="0" fontId="6" fillId="0" borderId="33" xfId="1" applyBorder="1" applyAlignment="1">
      <alignment horizontal="center"/>
    </xf>
    <xf numFmtId="0" fontId="6" fillId="0" borderId="33" xfId="1" applyBorder="1" applyAlignment="1">
      <alignment horizontal="center" vertical="center"/>
    </xf>
    <xf numFmtId="0" fontId="28" fillId="0" borderId="0" xfId="0" applyFont="1"/>
    <xf numFmtId="14" fontId="5" fillId="20" borderId="0" xfId="1" applyNumberFormat="1" applyFont="1" applyFill="1" applyAlignment="1">
      <alignment horizontal="left"/>
    </xf>
    <xf numFmtId="170" fontId="59" fillId="0" borderId="0" xfId="0" applyNumberFormat="1" applyFont="1" applyAlignment="1">
      <alignment horizontal="center" vertical="center" wrapText="1"/>
    </xf>
    <xf numFmtId="170" fontId="60" fillId="0" borderId="0" xfId="0" applyNumberFormat="1" applyFont="1" applyAlignment="1">
      <alignment horizontal="center" vertical="center" wrapText="1"/>
    </xf>
    <xf numFmtId="0" fontId="5" fillId="3" borderId="23" xfId="1" applyFont="1" applyFill="1" applyBorder="1" applyAlignment="1">
      <alignment vertical="center" wrapText="1"/>
    </xf>
    <xf numFmtId="1" fontId="11" fillId="11" borderId="90" xfId="1" applyNumberFormat="1" applyFont="1" applyFill="1" applyBorder="1" applyAlignment="1">
      <alignment horizontal="center"/>
    </xf>
    <xf numFmtId="0" fontId="5" fillId="3" borderId="35" xfId="1" applyFont="1" applyFill="1" applyBorder="1" applyAlignment="1">
      <alignment vertical="center" wrapText="1"/>
    </xf>
    <xf numFmtId="0" fontId="21" fillId="3" borderId="0" xfId="0" applyFont="1" applyFill="1" applyAlignment="1">
      <alignment horizontal="left" vertical="center"/>
    </xf>
    <xf numFmtId="2" fontId="5" fillId="0" borderId="13" xfId="1" applyNumberFormat="1" applyFont="1" applyBorder="1" applyAlignment="1">
      <alignment horizontal="center" vertical="center"/>
    </xf>
    <xf numFmtId="2" fontId="11" fillId="0" borderId="28" xfId="1" applyNumberFormat="1" applyFont="1" applyBorder="1" applyAlignment="1">
      <alignment horizontal="center" vertical="center"/>
    </xf>
    <xf numFmtId="165" fontId="5" fillId="3" borderId="60" xfId="1" applyNumberFormat="1" applyFont="1" applyFill="1" applyBorder="1" applyAlignment="1">
      <alignment horizontal="center" vertical="center"/>
    </xf>
    <xf numFmtId="2" fontId="5" fillId="0" borderId="60" xfId="1" applyNumberFormat="1" applyFont="1" applyBorder="1" applyAlignment="1">
      <alignment horizontal="center" vertical="center"/>
    </xf>
    <xf numFmtId="2" fontId="11" fillId="0" borderId="61" xfId="1" applyNumberFormat="1" applyFont="1" applyBorder="1" applyAlignment="1">
      <alignment horizontal="center" vertical="center"/>
    </xf>
    <xf numFmtId="0" fontId="5" fillId="3" borderId="13" xfId="1" applyFont="1" applyFill="1" applyBorder="1" applyAlignment="1">
      <alignment vertical="center"/>
    </xf>
    <xf numFmtId="0" fontId="5" fillId="3" borderId="60" xfId="1" applyFont="1" applyFill="1" applyBorder="1" applyAlignment="1">
      <alignment vertical="center"/>
    </xf>
    <xf numFmtId="2" fontId="11" fillId="0" borderId="13" xfId="1" applyNumberFormat="1" applyFont="1" applyBorder="1" applyAlignment="1">
      <alignment horizontal="center" vertical="center"/>
    </xf>
    <xf numFmtId="165" fontId="5" fillId="3" borderId="33" xfId="1" applyNumberFormat="1" applyFont="1" applyFill="1" applyBorder="1" applyAlignment="1">
      <alignment horizontal="center" vertical="center"/>
    </xf>
    <xf numFmtId="2" fontId="5" fillId="0" borderId="33" xfId="1" applyNumberFormat="1" applyFont="1" applyBorder="1" applyAlignment="1">
      <alignment horizontal="center" vertical="center"/>
    </xf>
    <xf numFmtId="2" fontId="11" fillId="0" borderId="90" xfId="1" applyNumberFormat="1" applyFont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33" fillId="10" borderId="0" xfId="1" applyFont="1" applyFill="1" applyAlignment="1">
      <alignment vertical="center"/>
    </xf>
    <xf numFmtId="0" fontId="19" fillId="7" borderId="13" xfId="0" applyFont="1" applyFill="1" applyBorder="1" applyAlignment="1"/>
    <xf numFmtId="0" fontId="19" fillId="7" borderId="13" xfId="0" applyFont="1" applyFill="1" applyBorder="1" applyAlignment="1">
      <alignment vertical="center" wrapText="1"/>
    </xf>
    <xf numFmtId="14" fontId="19" fillId="7" borderId="13" xfId="0" applyNumberFormat="1" applyFont="1" applyFill="1" applyBorder="1" applyAlignment="1">
      <alignment horizontal="center" vertical="center"/>
    </xf>
    <xf numFmtId="0" fontId="17" fillId="7" borderId="13" xfId="0" applyFont="1" applyFill="1" applyBorder="1" applyAlignment="1">
      <alignment vertical="center"/>
    </xf>
    <xf numFmtId="0" fontId="19" fillId="7" borderId="18" xfId="0" applyFont="1" applyFill="1" applyBorder="1" applyAlignment="1">
      <alignment vertical="center" wrapText="1"/>
    </xf>
    <xf numFmtId="0" fontId="19" fillId="7" borderId="19" xfId="0" applyFont="1" applyFill="1" applyBorder="1" applyAlignment="1">
      <alignment vertical="center" wrapText="1"/>
    </xf>
    <xf numFmtId="0" fontId="19" fillId="7" borderId="25" xfId="0" applyFont="1" applyFill="1" applyBorder="1" applyAlignment="1"/>
    <xf numFmtId="0" fontId="19" fillId="7" borderId="26" xfId="0" applyFont="1" applyFill="1" applyBorder="1" applyAlignment="1"/>
    <xf numFmtId="0" fontId="19" fillId="7" borderId="28" xfId="0" applyFont="1" applyFill="1" applyBorder="1" applyAlignment="1">
      <alignment vertical="center" wrapText="1"/>
    </xf>
    <xf numFmtId="0" fontId="11" fillId="5" borderId="13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7" fillId="6" borderId="0" xfId="1" applyFont="1" applyFill="1" applyAlignment="1">
      <alignment horizontal="left" vertical="center"/>
    </xf>
    <xf numFmtId="0" fontId="28" fillId="10" borderId="0" xfId="1" applyFont="1" applyFill="1" applyAlignment="1">
      <alignment horizontal="left" vertical="center"/>
    </xf>
    <xf numFmtId="14" fontId="19" fillId="7" borderId="13" xfId="0" applyNumberFormat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vertical="center"/>
    </xf>
    <xf numFmtId="0" fontId="22" fillId="14" borderId="0" xfId="1" applyFont="1" applyFill="1" applyAlignment="1">
      <alignment horizontal="center" vertical="center"/>
    </xf>
    <xf numFmtId="165" fontId="19" fillId="19" borderId="13" xfId="8" applyNumberFormat="1" applyFont="1" applyFill="1" applyBorder="1" applyAlignment="1">
      <alignment horizontal="center" vertical="center"/>
    </xf>
    <xf numFmtId="165" fontId="21" fillId="19" borderId="17" xfId="8" applyNumberFormat="1" applyFont="1" applyFill="1" applyBorder="1" applyAlignment="1">
      <alignment horizontal="center" vertical="center"/>
    </xf>
    <xf numFmtId="165" fontId="21" fillId="19" borderId="18" xfId="8" applyNumberFormat="1" applyFont="1" applyFill="1" applyBorder="1" applyAlignment="1">
      <alignment horizontal="center" vertical="center"/>
    </xf>
    <xf numFmtId="165" fontId="21" fillId="19" borderId="19" xfId="8" applyNumberFormat="1" applyFont="1" applyFill="1" applyBorder="1" applyAlignment="1">
      <alignment horizontal="center" vertical="center"/>
    </xf>
    <xf numFmtId="0" fontId="45" fillId="2" borderId="13" xfId="8" applyFont="1" applyFill="1" applyBorder="1" applyAlignment="1">
      <alignment horizontal="center"/>
    </xf>
    <xf numFmtId="0" fontId="13" fillId="19" borderId="13" xfId="8" applyFont="1" applyFill="1" applyBorder="1" applyAlignment="1">
      <alignment horizontal="center" vertical="center"/>
    </xf>
    <xf numFmtId="0" fontId="19" fillId="6" borderId="0" xfId="1" applyFont="1" applyFill="1" applyAlignment="1">
      <alignment horizontal="left" vertical="center"/>
    </xf>
    <xf numFmtId="0" fontId="20" fillId="10" borderId="0" xfId="1" applyFont="1" applyFill="1" applyAlignment="1">
      <alignment horizontal="left" vertical="center" wrapText="1"/>
    </xf>
    <xf numFmtId="0" fontId="22" fillId="14" borderId="39" xfId="1" applyFont="1" applyFill="1" applyBorder="1" applyAlignment="1">
      <alignment horizontal="center" vertical="center"/>
    </xf>
    <xf numFmtId="165" fontId="21" fillId="2" borderId="88" xfId="8" applyNumberFormat="1" applyFont="1" applyFill="1" applyBorder="1" applyAlignment="1">
      <alignment horizontal="left" vertical="center" wrapText="1"/>
    </xf>
    <xf numFmtId="165" fontId="21" fillId="19" borderId="13" xfId="8" applyNumberFormat="1" applyFont="1" applyFill="1" applyBorder="1" applyAlignment="1">
      <alignment horizontal="center" vertical="center"/>
    </xf>
    <xf numFmtId="165" fontId="21" fillId="0" borderId="88" xfId="8" applyNumberFormat="1" applyFont="1" applyBorder="1" applyAlignment="1">
      <alignment vertical="center"/>
    </xf>
    <xf numFmtId="165" fontId="21" fillId="0" borderId="0" xfId="4" applyNumberFormat="1" applyFont="1" applyAlignment="1">
      <alignment horizontal="left" vertical="center" wrapText="1"/>
    </xf>
    <xf numFmtId="165" fontId="21" fillId="19" borderId="13" xfId="4" applyNumberFormat="1" applyFont="1" applyFill="1" applyBorder="1" applyAlignment="1">
      <alignment horizontal="center" vertical="center"/>
    </xf>
    <xf numFmtId="165" fontId="21" fillId="2" borderId="88" xfId="4" applyNumberFormat="1" applyFont="1" applyFill="1" applyBorder="1" applyAlignment="1">
      <alignment horizontal="left" vertical="center" wrapText="1"/>
    </xf>
    <xf numFmtId="0" fontId="45" fillId="2" borderId="13" xfId="4" applyFont="1" applyFill="1" applyBorder="1" applyAlignment="1">
      <alignment horizontal="center"/>
    </xf>
    <xf numFmtId="0" fontId="13" fillId="19" borderId="13" xfId="4" applyFont="1" applyFill="1" applyBorder="1" applyAlignment="1">
      <alignment horizontal="center" vertical="center"/>
    </xf>
    <xf numFmtId="165" fontId="28" fillId="0" borderId="88" xfId="4" applyNumberFormat="1" applyFont="1" applyBorder="1" applyAlignment="1">
      <alignment horizontal="left" vertical="center" wrapText="1"/>
    </xf>
    <xf numFmtId="0" fontId="22" fillId="14" borderId="0" xfId="1" applyFont="1" applyFill="1" applyBorder="1" applyAlignment="1">
      <alignment horizontal="center" vertical="center"/>
    </xf>
    <xf numFmtId="165" fontId="19" fillId="19" borderId="13" xfId="4" applyNumberFormat="1" applyFont="1" applyFill="1" applyBorder="1" applyAlignment="1">
      <alignment horizontal="center" vertical="center"/>
    </xf>
    <xf numFmtId="0" fontId="21" fillId="10" borderId="0" xfId="1" applyFont="1" applyFill="1" applyAlignment="1">
      <alignment horizontal="center" vertical="center"/>
    </xf>
    <xf numFmtId="49" fontId="20" fillId="10" borderId="0" xfId="1" applyNumberFormat="1" applyFont="1" applyFill="1" applyAlignment="1">
      <alignment horizontal="center" vertical="center"/>
    </xf>
    <xf numFmtId="0" fontId="19" fillId="0" borderId="0" xfId="4" applyFont="1" applyAlignment="1">
      <alignment horizontal="center" vertical="center"/>
    </xf>
    <xf numFmtId="172" fontId="21" fillId="0" borderId="21" xfId="4" applyNumberFormat="1" applyFont="1" applyBorder="1" applyAlignment="1">
      <alignment horizontal="center" vertical="center"/>
    </xf>
    <xf numFmtId="172" fontId="21" fillId="0" borderId="23" xfId="4" applyNumberFormat="1" applyFont="1" applyBorder="1" applyAlignment="1">
      <alignment horizontal="center" vertical="center"/>
    </xf>
    <xf numFmtId="172" fontId="21" fillId="0" borderId="33" xfId="4" applyNumberFormat="1" applyFont="1" applyBorder="1" applyAlignment="1">
      <alignment horizontal="center" vertical="center"/>
    </xf>
    <xf numFmtId="172" fontId="13" fillId="19" borderId="68" xfId="4" applyNumberFormat="1" applyFont="1" applyFill="1" applyBorder="1" applyAlignment="1">
      <alignment horizontal="center" vertical="center"/>
    </xf>
    <xf numFmtId="172" fontId="13" fillId="19" borderId="88" xfId="4" applyNumberFormat="1" applyFont="1" applyFill="1" applyBorder="1" applyAlignment="1">
      <alignment horizontal="center" vertical="center"/>
    </xf>
    <xf numFmtId="172" fontId="13" fillId="19" borderId="69" xfId="4" applyNumberFormat="1" applyFont="1" applyFill="1" applyBorder="1" applyAlignment="1">
      <alignment horizontal="center" vertical="center"/>
    </xf>
    <xf numFmtId="172" fontId="13" fillId="19" borderId="89" xfId="4" applyNumberFormat="1" applyFont="1" applyFill="1" applyBorder="1" applyAlignment="1">
      <alignment horizontal="center" vertical="center"/>
    </xf>
    <xf numFmtId="172" fontId="13" fillId="19" borderId="0" xfId="4" applyNumberFormat="1" applyFont="1" applyFill="1" applyAlignment="1">
      <alignment horizontal="center" vertical="center"/>
    </xf>
    <xf numFmtId="172" fontId="13" fillId="19" borderId="39" xfId="4" applyNumberFormat="1" applyFont="1" applyFill="1" applyBorder="1" applyAlignment="1">
      <alignment horizontal="center" vertical="center"/>
    </xf>
    <xf numFmtId="172" fontId="13" fillId="19" borderId="70" xfId="4" applyNumberFormat="1" applyFont="1" applyFill="1" applyBorder="1" applyAlignment="1">
      <alignment horizontal="center" vertical="center"/>
    </xf>
    <xf numFmtId="172" fontId="13" fillId="19" borderId="1" xfId="4" applyNumberFormat="1" applyFont="1" applyFill="1" applyBorder="1" applyAlignment="1">
      <alignment horizontal="center" vertical="center"/>
    </xf>
    <xf numFmtId="172" fontId="13" fillId="19" borderId="71" xfId="4" applyNumberFormat="1" applyFont="1" applyFill="1" applyBorder="1" applyAlignment="1">
      <alignment horizontal="center" vertical="center"/>
    </xf>
    <xf numFmtId="0" fontId="5" fillId="10" borderId="0" xfId="1" applyNumberFormat="1" applyFont="1" applyFill="1" applyAlignment="1">
      <alignment horizontal="justify" vertical="center" wrapText="1"/>
    </xf>
    <xf numFmtId="0" fontId="12" fillId="14" borderId="0" xfId="1" applyFont="1" applyFill="1" applyAlignment="1">
      <alignment horizontal="center" vertical="center"/>
    </xf>
    <xf numFmtId="0" fontId="13" fillId="5" borderId="5" xfId="1" applyFont="1" applyFill="1" applyBorder="1" applyAlignment="1">
      <alignment horizontal="center" vertical="center" wrapText="1"/>
    </xf>
    <xf numFmtId="0" fontId="13" fillId="5" borderId="36" xfId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center" vertical="center" wrapText="1"/>
    </xf>
    <xf numFmtId="0" fontId="13" fillId="5" borderId="37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3" fillId="5" borderId="38" xfId="1" applyFont="1" applyFill="1" applyBorder="1" applyAlignment="1">
      <alignment horizontal="center" vertical="center" wrapText="1"/>
    </xf>
    <xf numFmtId="0" fontId="5" fillId="10" borderId="0" xfId="1" applyFont="1" applyFill="1" applyAlignment="1">
      <alignment horizontal="justify" vertical="center" wrapText="1"/>
    </xf>
    <xf numFmtId="0" fontId="11" fillId="5" borderId="13" xfId="1" applyFont="1" applyFill="1" applyBorder="1" applyAlignment="1">
      <alignment horizontal="center" vertical="center" wrapText="1"/>
    </xf>
    <xf numFmtId="0" fontId="5" fillId="10" borderId="0" xfId="1" applyFont="1" applyFill="1" applyAlignment="1">
      <alignment horizontal="left" vertical="center" wrapText="1"/>
    </xf>
    <xf numFmtId="49" fontId="52" fillId="10" borderId="1" xfId="1" applyNumberFormat="1" applyFont="1" applyFill="1" applyBorder="1" applyAlignment="1">
      <alignment horizontal="left" vertical="center" wrapText="1"/>
    </xf>
    <xf numFmtId="0" fontId="28" fillId="10" borderId="1" xfId="1" applyFont="1" applyFill="1" applyBorder="1" applyAlignment="1">
      <alignment horizontal="left" vertical="center"/>
    </xf>
    <xf numFmtId="2" fontId="28" fillId="10" borderId="1" xfId="1" applyNumberFormat="1" applyFont="1" applyFill="1" applyBorder="1" applyAlignment="1">
      <alignment horizontal="justify" vertical="center" wrapText="1"/>
    </xf>
    <xf numFmtId="49" fontId="52" fillId="10" borderId="1" xfId="1" applyNumberFormat="1" applyFont="1" applyFill="1" applyBorder="1" applyAlignment="1">
      <alignment horizontal="center" vertical="center"/>
    </xf>
    <xf numFmtId="167" fontId="5" fillId="3" borderId="1" xfId="1" applyNumberFormat="1" applyFont="1" applyFill="1" applyBorder="1" applyAlignment="1">
      <alignment horizontal="center" vertical="center"/>
    </xf>
    <xf numFmtId="0" fontId="6" fillId="4" borderId="7" xfId="1" applyFill="1" applyBorder="1" applyAlignment="1">
      <alignment horizontal="center"/>
    </xf>
    <xf numFmtId="0" fontId="6" fillId="4" borderId="8" xfId="1" applyFill="1" applyBorder="1" applyAlignment="1">
      <alignment horizontal="center"/>
    </xf>
    <xf numFmtId="0" fontId="6" fillId="4" borderId="9" xfId="1" applyFill="1" applyBorder="1" applyAlignment="1">
      <alignment horizontal="center"/>
    </xf>
    <xf numFmtId="0" fontId="27" fillId="6" borderId="0" xfId="1" applyFont="1" applyFill="1" applyAlignment="1">
      <alignment horizontal="left" vertical="center"/>
    </xf>
    <xf numFmtId="0" fontId="22" fillId="9" borderId="0" xfId="1" applyFont="1" applyFill="1" applyAlignment="1">
      <alignment horizontal="center" vertical="center"/>
    </xf>
    <xf numFmtId="0" fontId="11" fillId="7" borderId="0" xfId="1" applyFont="1" applyFill="1" applyAlignment="1">
      <alignment horizontal="center" vertical="center"/>
    </xf>
    <xf numFmtId="0" fontId="11" fillId="3" borderId="0" xfId="1" applyFont="1" applyFill="1" applyAlignment="1">
      <alignment horizontal="center"/>
    </xf>
    <xf numFmtId="0" fontId="17" fillId="7" borderId="13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justify" vertical="center" wrapText="1"/>
    </xf>
    <xf numFmtId="0" fontId="28" fillId="10" borderId="1" xfId="1" applyFont="1" applyFill="1" applyBorder="1" applyAlignment="1">
      <alignment horizontal="justify" vertical="center" wrapText="1"/>
    </xf>
    <xf numFmtId="0" fontId="28" fillId="10" borderId="1" xfId="1" applyFont="1" applyFill="1" applyBorder="1" applyAlignment="1">
      <alignment horizontal="center" vertical="center"/>
    </xf>
    <xf numFmtId="49" fontId="52" fillId="10" borderId="1" xfId="1" applyNumberFormat="1" applyFont="1" applyFill="1" applyBorder="1" applyAlignment="1">
      <alignment horizontal="center" vertical="center" wrapText="1"/>
    </xf>
    <xf numFmtId="0" fontId="27" fillId="6" borderId="0" xfId="1" applyFont="1" applyFill="1" applyAlignment="1">
      <alignment horizontal="center" vertical="center"/>
    </xf>
    <xf numFmtId="0" fontId="12" fillId="9" borderId="0" xfId="1" applyFont="1" applyFill="1" applyAlignment="1">
      <alignment horizontal="center" vertical="center"/>
    </xf>
    <xf numFmtId="0" fontId="33" fillId="12" borderId="0" xfId="1" applyFont="1" applyFill="1" applyAlignment="1">
      <alignment horizontal="left" vertical="center" wrapText="1"/>
    </xf>
    <xf numFmtId="0" fontId="8" fillId="6" borderId="17" xfId="1" applyFont="1" applyFill="1" applyBorder="1" applyAlignment="1">
      <alignment horizontal="left" vertical="center"/>
    </xf>
    <xf numFmtId="0" fontId="8" fillId="6" borderId="19" xfId="1" applyFont="1" applyFill="1" applyBorder="1" applyAlignment="1">
      <alignment horizontal="left" vertical="center"/>
    </xf>
    <xf numFmtId="0" fontId="7" fillId="10" borderId="17" xfId="1" applyFont="1" applyFill="1" applyBorder="1" applyAlignment="1">
      <alignment horizontal="center" vertical="center"/>
    </xf>
    <xf numFmtId="0" fontId="7" fillId="10" borderId="19" xfId="1" applyFont="1" applyFill="1" applyBorder="1" applyAlignment="1">
      <alignment horizontal="center" vertical="center"/>
    </xf>
    <xf numFmtId="0" fontId="9" fillId="7" borderId="29" xfId="1" applyFont="1" applyFill="1" applyBorder="1" applyAlignment="1">
      <alignment horizontal="center" vertical="center" wrapText="1"/>
    </xf>
    <xf numFmtId="0" fontId="8" fillId="6" borderId="29" xfId="1" applyFont="1" applyFill="1" applyBorder="1" applyAlignment="1">
      <alignment horizontal="center" vertical="center"/>
    </xf>
    <xf numFmtId="0" fontId="6" fillId="10" borderId="30" xfId="1" applyFill="1" applyBorder="1" applyAlignment="1">
      <alignment horizontal="center" vertical="center"/>
    </xf>
    <xf numFmtId="0" fontId="6" fillId="10" borderId="31" xfId="1" applyFill="1" applyBorder="1" applyAlignment="1">
      <alignment horizontal="center" vertical="center"/>
    </xf>
    <xf numFmtId="0" fontId="6" fillId="10" borderId="32" xfId="1" applyFill="1" applyBorder="1" applyAlignment="1">
      <alignment horizontal="center" vertical="center"/>
    </xf>
    <xf numFmtId="164" fontId="5" fillId="6" borderId="13" xfId="1" applyNumberFormat="1" applyFont="1" applyFill="1" applyBorder="1" applyAlignment="1">
      <alignment horizontal="center" vertical="center"/>
    </xf>
    <xf numFmtId="0" fontId="10" fillId="11" borderId="17" xfId="1" applyFont="1" applyFill="1" applyBorder="1" applyAlignment="1">
      <alignment horizontal="center" vertical="center"/>
    </xf>
    <xf numFmtId="0" fontId="10" fillId="11" borderId="18" xfId="1" applyFont="1" applyFill="1" applyBorder="1" applyAlignment="1">
      <alignment horizontal="center" vertical="center"/>
    </xf>
    <xf numFmtId="0" fontId="10" fillId="11" borderId="19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right" vertical="center"/>
    </xf>
    <xf numFmtId="22" fontId="11" fillId="6" borderId="18" xfId="1" applyNumberFormat="1" applyFont="1" applyFill="1" applyBorder="1" applyAlignment="1">
      <alignment horizontal="left" vertical="center"/>
    </xf>
    <xf numFmtId="0" fontId="11" fillId="6" borderId="19" xfId="1" applyFont="1" applyFill="1" applyBorder="1" applyAlignment="1">
      <alignment horizontal="left" vertical="center"/>
    </xf>
    <xf numFmtId="0" fontId="11" fillId="6" borderId="17" xfId="1" applyFont="1" applyFill="1" applyBorder="1" applyAlignment="1">
      <alignment horizontal="center"/>
    </xf>
    <xf numFmtId="0" fontId="11" fillId="6" borderId="18" xfId="1" applyFont="1" applyFill="1" applyBorder="1" applyAlignment="1">
      <alignment horizontal="center"/>
    </xf>
    <xf numFmtId="0" fontId="11" fillId="7" borderId="13" xfId="1" applyFont="1" applyFill="1" applyBorder="1" applyAlignment="1">
      <alignment horizontal="center" vertical="center" wrapText="1"/>
    </xf>
    <xf numFmtId="0" fontId="13" fillId="5" borderId="0" xfId="1" applyFont="1" applyFill="1" applyBorder="1" applyAlignment="1">
      <alignment horizontal="center" vertical="center" wrapText="1"/>
    </xf>
    <xf numFmtId="164" fontId="5" fillId="6" borderId="22" xfId="1" applyNumberFormat="1" applyFont="1" applyFill="1" applyBorder="1" applyAlignment="1">
      <alignment horizontal="center" vertical="center"/>
    </xf>
    <xf numFmtId="164" fontId="5" fillId="6" borderId="39" xfId="1" applyNumberFormat="1" applyFont="1" applyFill="1" applyBorder="1" applyAlignment="1">
      <alignment horizontal="center" vertical="center"/>
    </xf>
    <xf numFmtId="0" fontId="6" fillId="4" borderId="10" xfId="1" applyFill="1" applyBorder="1" applyAlignment="1">
      <alignment horizontal="center"/>
    </xf>
    <xf numFmtId="0" fontId="6" fillId="4" borderId="5" xfId="1" applyFill="1" applyBorder="1" applyAlignment="1">
      <alignment horizontal="center"/>
    </xf>
    <xf numFmtId="0" fontId="6" fillId="4" borderId="11" xfId="1" applyFill="1" applyBorder="1" applyAlignment="1">
      <alignment horizontal="center"/>
    </xf>
    <xf numFmtId="0" fontId="6" fillId="4" borderId="0" xfId="1" applyFill="1" applyAlignment="1">
      <alignment horizontal="center"/>
    </xf>
    <xf numFmtId="0" fontId="6" fillId="4" borderId="12" xfId="1" applyFill="1" applyBorder="1" applyAlignment="1">
      <alignment horizontal="center"/>
    </xf>
    <xf numFmtId="0" fontId="6" fillId="4" borderId="6" xfId="1" applyFill="1" applyBorder="1" applyAlignment="1">
      <alignment horizontal="center"/>
    </xf>
    <xf numFmtId="2" fontId="28" fillId="12" borderId="0" xfId="1" applyNumberFormat="1" applyFont="1" applyFill="1" applyAlignment="1">
      <alignment horizontal="justify" vertical="center" wrapText="1"/>
    </xf>
    <xf numFmtId="0" fontId="28" fillId="12" borderId="0" xfId="1" applyFont="1" applyFill="1" applyAlignment="1">
      <alignment horizontal="justify" vertical="center" wrapText="1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6" fillId="4" borderId="57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6" fillId="4" borderId="48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58" xfId="0" applyFont="1" applyFill="1" applyBorder="1" applyAlignment="1">
      <alignment horizontal="center"/>
    </xf>
    <xf numFmtId="0" fontId="13" fillId="5" borderId="46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3" fillId="5" borderId="57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0" fontId="13" fillId="5" borderId="58" xfId="0" applyFont="1" applyFill="1" applyBorder="1" applyAlignment="1">
      <alignment horizontal="center" vertical="center" wrapText="1"/>
    </xf>
    <xf numFmtId="0" fontId="28" fillId="10" borderId="0" xfId="1" applyFont="1" applyFill="1" applyAlignment="1">
      <alignment horizontal="left" vertical="center"/>
    </xf>
    <xf numFmtId="0" fontId="5" fillId="3" borderId="21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 wrapText="1"/>
    </xf>
    <xf numFmtId="0" fontId="5" fillId="3" borderId="33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164" fontId="5" fillId="3" borderId="13" xfId="1" applyNumberFormat="1" applyFont="1" applyFill="1" applyBorder="1" applyAlignment="1">
      <alignment horizontal="center" vertical="center"/>
    </xf>
    <xf numFmtId="0" fontId="5" fillId="6" borderId="65" xfId="1" applyFont="1" applyFill="1" applyBorder="1" applyAlignment="1">
      <alignment horizontal="left" vertical="center" wrapText="1"/>
    </xf>
    <xf numFmtId="0" fontId="11" fillId="6" borderId="66" xfId="1" applyFont="1" applyFill="1" applyBorder="1" applyAlignment="1">
      <alignment horizontal="left" vertical="center" wrapText="1"/>
    </xf>
    <xf numFmtId="0" fontId="11" fillId="6" borderId="67" xfId="1" applyFont="1" applyFill="1" applyBorder="1" applyAlignment="1">
      <alignment horizontal="left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70" xfId="1" applyFont="1" applyFill="1" applyBorder="1" applyAlignment="1">
      <alignment horizontal="center" vertical="center"/>
    </xf>
    <xf numFmtId="0" fontId="5" fillId="3" borderId="71" xfId="1" applyFont="1" applyFill="1" applyBorder="1" applyAlignment="1">
      <alignment horizontal="center" vertical="center"/>
    </xf>
    <xf numFmtId="164" fontId="5" fillId="3" borderId="70" xfId="1" applyNumberFormat="1" applyFont="1" applyFill="1" applyBorder="1" applyAlignment="1">
      <alignment horizontal="center" vertical="center"/>
    </xf>
    <xf numFmtId="164" fontId="5" fillId="3" borderId="71" xfId="1" applyNumberFormat="1" applyFont="1" applyFill="1" applyBorder="1" applyAlignment="1">
      <alignment horizontal="center" vertical="center"/>
    </xf>
    <xf numFmtId="0" fontId="5" fillId="3" borderId="42" xfId="1" applyFont="1" applyFill="1" applyBorder="1" applyAlignment="1">
      <alignment horizontal="center" vertical="center"/>
    </xf>
    <xf numFmtId="0" fontId="5" fillId="3" borderId="43" xfId="1" applyFont="1" applyFill="1" applyBorder="1" applyAlignment="1">
      <alignment horizontal="center" vertical="center"/>
    </xf>
    <xf numFmtId="164" fontId="5" fillId="3" borderId="42" xfId="1" applyNumberFormat="1" applyFont="1" applyFill="1" applyBorder="1" applyAlignment="1">
      <alignment horizontal="center" vertical="center"/>
    </xf>
    <xf numFmtId="164" fontId="5" fillId="3" borderId="43" xfId="1" applyNumberFormat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164" fontId="5" fillId="3" borderId="33" xfId="1" applyNumberFormat="1" applyFont="1" applyFill="1" applyBorder="1" applyAlignment="1">
      <alignment horizontal="center" vertical="center"/>
    </xf>
    <xf numFmtId="0" fontId="5" fillId="3" borderId="60" xfId="1" applyFont="1" applyFill="1" applyBorder="1" applyAlignment="1">
      <alignment horizontal="center" vertical="center"/>
    </xf>
    <xf numFmtId="164" fontId="5" fillId="3" borderId="60" xfId="1" applyNumberFormat="1" applyFont="1" applyFill="1" applyBorder="1" applyAlignment="1">
      <alignment horizontal="center" vertical="center"/>
    </xf>
    <xf numFmtId="0" fontId="13" fillId="5" borderId="49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left" vertical="center"/>
    </xf>
    <xf numFmtId="0" fontId="17" fillId="7" borderId="13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/>
    </xf>
    <xf numFmtId="0" fontId="19" fillId="7" borderId="18" xfId="0" applyFont="1" applyFill="1" applyBorder="1" applyAlignment="1">
      <alignment horizontal="center"/>
    </xf>
    <xf numFmtId="0" fontId="19" fillId="7" borderId="19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 wrapText="1"/>
    </xf>
    <xf numFmtId="0" fontId="19" fillId="7" borderId="19" xfId="0" applyFont="1" applyFill="1" applyBorder="1" applyAlignment="1">
      <alignment horizontal="center" vertical="center" wrapText="1"/>
    </xf>
    <xf numFmtId="0" fontId="19" fillId="7" borderId="13" xfId="1" applyFont="1" applyFill="1" applyBorder="1" applyAlignment="1">
      <alignment horizontal="center" vertical="center" wrapText="1"/>
    </xf>
    <xf numFmtId="14" fontId="19" fillId="7" borderId="13" xfId="0" applyNumberFormat="1" applyFont="1" applyFill="1" applyBorder="1" applyAlignment="1">
      <alignment horizontal="center" vertical="center" wrapText="1"/>
    </xf>
    <xf numFmtId="0" fontId="20" fillId="8" borderId="13" xfId="1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/>
    </xf>
    <xf numFmtId="0" fontId="17" fillId="7" borderId="18" xfId="0" applyFont="1" applyFill="1" applyBorder="1" applyAlignment="1">
      <alignment horizontal="center" vertical="center"/>
    </xf>
    <xf numFmtId="0" fontId="17" fillId="7" borderId="19" xfId="0" applyFont="1" applyFill="1" applyBorder="1" applyAlignment="1">
      <alignment horizontal="center" vertical="center"/>
    </xf>
    <xf numFmtId="0" fontId="19" fillId="7" borderId="13" xfId="1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/>
    </xf>
    <xf numFmtId="2" fontId="28" fillId="10" borderId="0" xfId="1" applyNumberFormat="1" applyFont="1" applyFill="1" applyAlignment="1">
      <alignment horizontal="justify" vertical="center" wrapText="1" shrinkToFit="1"/>
    </xf>
    <xf numFmtId="0" fontId="28" fillId="10" borderId="0" xfId="1" applyFont="1" applyFill="1" applyAlignment="1">
      <alignment horizontal="center" vertical="center"/>
    </xf>
    <xf numFmtId="0" fontId="19" fillId="7" borderId="13" xfId="0" applyFont="1" applyFill="1" applyBorder="1" applyAlignment="1">
      <alignment horizontal="center"/>
    </xf>
    <xf numFmtId="0" fontId="13" fillId="5" borderId="0" xfId="0" applyFont="1" applyFill="1" applyBorder="1" applyAlignment="1">
      <alignment horizontal="center" vertical="center" wrapText="1"/>
    </xf>
    <xf numFmtId="2" fontId="28" fillId="10" borderId="0" xfId="1" applyNumberFormat="1" applyFont="1" applyFill="1" applyBorder="1" applyAlignment="1">
      <alignment horizontal="justify" vertical="center" wrapText="1" shrinkToFit="1"/>
    </xf>
    <xf numFmtId="0" fontId="21" fillId="0" borderId="13" xfId="0" applyFont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17" fillId="7" borderId="62" xfId="1" applyFont="1" applyFill="1" applyBorder="1" applyAlignment="1">
      <alignment horizontal="center" vertical="center"/>
    </xf>
    <xf numFmtId="0" fontId="17" fillId="7" borderId="63" xfId="1" applyFont="1" applyFill="1" applyBorder="1" applyAlignment="1">
      <alignment horizontal="center" vertical="center"/>
    </xf>
    <xf numFmtId="0" fontId="17" fillId="7" borderId="64" xfId="1" applyFont="1" applyFill="1" applyBorder="1" applyAlignment="1">
      <alignment horizontal="center" vertical="center"/>
    </xf>
    <xf numFmtId="0" fontId="5" fillId="6" borderId="65" xfId="1" applyFont="1" applyFill="1" applyBorder="1" applyAlignment="1">
      <alignment horizontal="justify" vertical="center" wrapText="1"/>
    </xf>
    <xf numFmtId="0" fontId="5" fillId="6" borderId="66" xfId="1" applyFont="1" applyFill="1" applyBorder="1" applyAlignment="1">
      <alignment horizontal="justify" vertical="center" wrapText="1"/>
    </xf>
    <xf numFmtId="0" fontId="5" fillId="6" borderId="67" xfId="1" applyFont="1" applyFill="1" applyBorder="1" applyAlignment="1">
      <alignment horizontal="justify" vertical="center" wrapText="1"/>
    </xf>
    <xf numFmtId="0" fontId="13" fillId="5" borderId="10" xfId="1" applyFont="1" applyFill="1" applyBorder="1" applyAlignment="1">
      <alignment horizontal="center" vertical="center" wrapText="1"/>
    </xf>
    <xf numFmtId="0" fontId="13" fillId="5" borderId="2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13" fillId="5" borderId="12" xfId="1" applyFont="1" applyFill="1" applyBorder="1" applyAlignment="1">
      <alignment horizontal="center" vertical="center" wrapText="1"/>
    </xf>
    <xf numFmtId="0" fontId="13" fillId="5" borderId="4" xfId="1" applyFont="1" applyFill="1" applyBorder="1" applyAlignment="1">
      <alignment horizontal="center" vertical="center" wrapText="1"/>
    </xf>
    <xf numFmtId="2" fontId="28" fillId="10" borderId="0" xfId="1" applyNumberFormat="1" applyFont="1" applyFill="1" applyAlignment="1">
      <alignment horizontal="justify" vertical="center" wrapText="1"/>
    </xf>
    <xf numFmtId="0" fontId="28" fillId="10" borderId="0" xfId="1" applyFont="1" applyFill="1" applyAlignment="1">
      <alignment horizontal="justify" vertical="center" wrapText="1"/>
    </xf>
    <xf numFmtId="49" fontId="28" fillId="10" borderId="1" xfId="1" applyNumberFormat="1" applyFont="1" applyFill="1" applyBorder="1" applyAlignment="1">
      <alignment horizontal="left" vertical="center"/>
    </xf>
    <xf numFmtId="0" fontId="5" fillId="10" borderId="0" xfId="1" applyFont="1" applyFill="1" applyAlignment="1">
      <alignment horizontal="justify" vertical="top" wrapText="1"/>
    </xf>
    <xf numFmtId="14" fontId="19" fillId="7" borderId="13" xfId="0" applyNumberFormat="1" applyFont="1" applyFill="1" applyBorder="1" applyAlignment="1">
      <alignment horizontal="center" vertical="center"/>
    </xf>
    <xf numFmtId="49" fontId="28" fillId="10" borderId="0" xfId="1" applyNumberFormat="1" applyFont="1" applyFill="1" applyAlignment="1">
      <alignment horizontal="center" vertical="center"/>
    </xf>
    <xf numFmtId="0" fontId="53" fillId="7" borderId="13" xfId="0" applyFont="1" applyFill="1" applyBorder="1" applyAlignment="1">
      <alignment horizontal="center" vertical="center"/>
    </xf>
    <xf numFmtId="0" fontId="17" fillId="7" borderId="81" xfId="1" applyFont="1" applyFill="1" applyBorder="1" applyAlignment="1">
      <alignment horizontal="center" vertical="center"/>
    </xf>
    <xf numFmtId="0" fontId="17" fillId="7" borderId="82" xfId="1" applyFont="1" applyFill="1" applyBorder="1" applyAlignment="1">
      <alignment horizontal="center" vertical="center"/>
    </xf>
    <xf numFmtId="0" fontId="17" fillId="7" borderId="83" xfId="1" applyFont="1" applyFill="1" applyBorder="1" applyAlignment="1">
      <alignment horizontal="center" vertical="center"/>
    </xf>
    <xf numFmtId="0" fontId="5" fillId="6" borderId="85" xfId="1" applyFont="1" applyFill="1" applyBorder="1" applyAlignment="1">
      <alignment horizontal="left" vertical="center" wrapText="1"/>
    </xf>
    <xf numFmtId="0" fontId="5" fillId="6" borderId="86" xfId="1" applyFont="1" applyFill="1" applyBorder="1" applyAlignment="1">
      <alignment horizontal="left" vertical="center" wrapText="1"/>
    </xf>
    <xf numFmtId="0" fontId="5" fillId="6" borderId="87" xfId="1" applyFont="1" applyFill="1" applyBorder="1" applyAlignment="1">
      <alignment horizontal="left" vertical="center" wrapText="1"/>
    </xf>
    <xf numFmtId="0" fontId="28" fillId="10" borderId="1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/>
    </xf>
    <xf numFmtId="0" fontId="6" fillId="4" borderId="8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/>
    </xf>
    <xf numFmtId="0" fontId="11" fillId="7" borderId="0" xfId="1" applyFont="1" applyFill="1" applyBorder="1" applyAlignment="1">
      <alignment horizontal="center" vertical="center"/>
    </xf>
    <xf numFmtId="0" fontId="28" fillId="10" borderId="1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/>
    </xf>
    <xf numFmtId="0" fontId="28" fillId="12" borderId="0" xfId="1" applyFont="1" applyFill="1" applyBorder="1" applyAlignment="1">
      <alignment horizontal="left" vertical="center" wrapText="1"/>
    </xf>
    <xf numFmtId="0" fontId="6" fillId="10" borderId="30" xfId="1" applyFont="1" applyFill="1" applyBorder="1" applyAlignment="1">
      <alignment horizontal="center" vertical="center"/>
    </xf>
    <xf numFmtId="0" fontId="6" fillId="10" borderId="31" xfId="1" applyFont="1" applyFill="1" applyBorder="1" applyAlignment="1">
      <alignment horizontal="center" vertical="center"/>
    </xf>
    <xf numFmtId="0" fontId="6" fillId="10" borderId="32" xfId="1" applyFont="1" applyFill="1" applyBorder="1" applyAlignment="1">
      <alignment horizontal="center" vertical="center"/>
    </xf>
    <xf numFmtId="0" fontId="7" fillId="10" borderId="17" xfId="1" applyNumberFormat="1" applyFont="1" applyFill="1" applyBorder="1" applyAlignment="1">
      <alignment horizontal="center" vertical="center"/>
    </xf>
    <xf numFmtId="0" fontId="7" fillId="10" borderId="19" xfId="1" applyNumberFormat="1" applyFont="1" applyFill="1" applyBorder="1" applyAlignment="1">
      <alignment horizontal="center" vertical="center"/>
    </xf>
    <xf numFmtId="22" fontId="11" fillId="6" borderId="19" xfId="1" applyNumberFormat="1" applyFont="1" applyFill="1" applyBorder="1" applyAlignment="1">
      <alignment horizontal="left" vertical="center"/>
    </xf>
    <xf numFmtId="0" fontId="11" fillId="7" borderId="17" xfId="1" applyFont="1" applyFill="1" applyBorder="1" applyAlignment="1">
      <alignment horizontal="center" vertical="center" wrapText="1"/>
    </xf>
    <xf numFmtId="0" fontId="11" fillId="7" borderId="18" xfId="1" applyFont="1" applyFill="1" applyBorder="1" applyAlignment="1">
      <alignment horizontal="center" vertical="center" wrapText="1"/>
    </xf>
    <xf numFmtId="0" fontId="11" fillId="7" borderId="19" xfId="1" applyFont="1" applyFill="1" applyBorder="1" applyAlignment="1">
      <alignment horizontal="center" vertical="center" wrapText="1"/>
    </xf>
    <xf numFmtId="0" fontId="11" fillId="7" borderId="21" xfId="1" applyFont="1" applyFill="1" applyBorder="1" applyAlignment="1">
      <alignment horizontal="center" vertical="center" wrapText="1"/>
    </xf>
    <xf numFmtId="0" fontId="11" fillId="7" borderId="33" xfId="1" applyFont="1" applyFill="1" applyBorder="1" applyAlignment="1">
      <alignment horizontal="center" vertical="center" wrapText="1"/>
    </xf>
    <xf numFmtId="0" fontId="11" fillId="7" borderId="68" xfId="1" applyFont="1" applyFill="1" applyBorder="1" applyAlignment="1">
      <alignment horizontal="center" vertical="center" wrapText="1"/>
    </xf>
    <xf numFmtId="0" fontId="11" fillId="7" borderId="69" xfId="1" applyFont="1" applyFill="1" applyBorder="1" applyAlignment="1">
      <alignment horizontal="center" vertical="center" wrapText="1"/>
    </xf>
    <xf numFmtId="0" fontId="11" fillId="7" borderId="70" xfId="1" applyFont="1" applyFill="1" applyBorder="1" applyAlignment="1">
      <alignment horizontal="center" vertical="center" wrapText="1"/>
    </xf>
    <xf numFmtId="0" fontId="11" fillId="7" borderId="71" xfId="1" applyFont="1" applyFill="1" applyBorder="1" applyAlignment="1">
      <alignment horizontal="center" vertical="center" wrapText="1"/>
    </xf>
    <xf numFmtId="164" fontId="5" fillId="6" borderId="17" xfId="1" applyNumberFormat="1" applyFont="1" applyFill="1" applyBorder="1" applyAlignment="1">
      <alignment horizontal="center" vertical="center"/>
    </xf>
    <xf numFmtId="164" fontId="5" fillId="6" borderId="19" xfId="1" applyNumberFormat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6" fillId="4" borderId="11" xfId="1" applyFont="1" applyFill="1" applyBorder="1" applyAlignment="1">
      <alignment horizontal="center"/>
    </xf>
    <xf numFmtId="0" fontId="6" fillId="4" borderId="0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28" fillId="10" borderId="1" xfId="1" applyFont="1" applyFill="1" applyBorder="1" applyAlignment="1">
      <alignment vertical="center"/>
    </xf>
    <xf numFmtId="0" fontId="5" fillId="3" borderId="34" xfId="1" applyFont="1" applyFill="1" applyBorder="1" applyAlignment="1">
      <alignment horizontal="center" vertical="center" wrapText="1"/>
    </xf>
    <xf numFmtId="0" fontId="5" fillId="3" borderId="35" xfId="1" applyFont="1" applyFill="1" applyBorder="1" applyAlignment="1">
      <alignment horizontal="center" vertical="center" wrapText="1"/>
    </xf>
    <xf numFmtId="0" fontId="11" fillId="7" borderId="73" xfId="1" applyFont="1" applyFill="1" applyBorder="1" applyAlignment="1">
      <alignment horizontal="center" vertical="center" wrapText="1"/>
    </xf>
    <xf numFmtId="0" fontId="11" fillId="7" borderId="74" xfId="1" applyFont="1" applyFill="1" applyBorder="1" applyAlignment="1">
      <alignment horizontal="center" vertical="center" wrapText="1"/>
    </xf>
    <xf numFmtId="0" fontId="5" fillId="3" borderId="40" xfId="1" applyNumberFormat="1" applyFont="1" applyFill="1" applyBorder="1" applyAlignment="1">
      <alignment horizontal="center" vertical="center"/>
    </xf>
    <xf numFmtId="0" fontId="5" fillId="3" borderId="41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5" fillId="3" borderId="19" xfId="1" applyNumberFormat="1" applyFont="1" applyFill="1" applyBorder="1" applyAlignment="1">
      <alignment horizontal="center" vertical="center"/>
    </xf>
    <xf numFmtId="0" fontId="5" fillId="3" borderId="42" xfId="1" applyNumberFormat="1" applyFont="1" applyFill="1" applyBorder="1" applyAlignment="1">
      <alignment horizontal="center" vertical="center"/>
    </xf>
    <xf numFmtId="0" fontId="5" fillId="3" borderId="43" xfId="1" applyNumberFormat="1" applyFont="1" applyFill="1" applyBorder="1" applyAlignment="1">
      <alignment horizontal="center" vertical="center"/>
    </xf>
    <xf numFmtId="49" fontId="5" fillId="3" borderId="42" xfId="1" applyNumberFormat="1" applyFont="1" applyFill="1" applyBorder="1" applyAlignment="1">
      <alignment horizontal="center" vertical="center"/>
    </xf>
    <xf numFmtId="49" fontId="5" fillId="3" borderId="43" xfId="1" applyNumberFormat="1" applyFont="1" applyFill="1" applyBorder="1" applyAlignment="1">
      <alignment horizontal="center" vertical="center"/>
    </xf>
    <xf numFmtId="164" fontId="5" fillId="3" borderId="17" xfId="1" applyNumberFormat="1" applyFont="1" applyFill="1" applyBorder="1" applyAlignment="1">
      <alignment horizontal="center" vertical="center"/>
    </xf>
    <xf numFmtId="164" fontId="5" fillId="3" borderId="19" xfId="1" applyNumberFormat="1" applyFont="1" applyFill="1" applyBorder="1" applyAlignment="1">
      <alignment horizontal="center" vertical="center"/>
    </xf>
    <xf numFmtId="164" fontId="5" fillId="3" borderId="40" xfId="1" applyNumberFormat="1" applyFont="1" applyFill="1" applyBorder="1" applyAlignment="1">
      <alignment horizontal="center" vertical="center"/>
    </xf>
    <xf numFmtId="164" fontId="5" fillId="3" borderId="41" xfId="1" applyNumberFormat="1" applyFont="1" applyFill="1" applyBorder="1" applyAlignment="1">
      <alignment horizontal="center" vertical="center"/>
    </xf>
    <xf numFmtId="49" fontId="5" fillId="3" borderId="17" xfId="1" applyNumberFormat="1" applyFont="1" applyFill="1" applyBorder="1" applyAlignment="1">
      <alignment horizontal="center" vertical="center"/>
    </xf>
    <xf numFmtId="49" fontId="5" fillId="3" borderId="19" xfId="1" applyNumberFormat="1" applyFont="1" applyFill="1" applyBorder="1" applyAlignment="1">
      <alignment horizontal="center" vertical="center"/>
    </xf>
    <xf numFmtId="0" fontId="5" fillId="3" borderId="70" xfId="1" applyNumberFormat="1" applyFont="1" applyFill="1" applyBorder="1" applyAlignment="1">
      <alignment horizontal="center" vertical="center"/>
    </xf>
    <xf numFmtId="0" fontId="5" fillId="3" borderId="71" xfId="1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1" fillId="7" borderId="40" xfId="1" applyFont="1" applyFill="1" applyBorder="1" applyAlignment="1">
      <alignment horizontal="center" vertical="center" wrapText="1"/>
    </xf>
    <xf numFmtId="0" fontId="11" fillId="7" borderId="41" xfId="1" applyFont="1" applyFill="1" applyBorder="1" applyAlignment="1">
      <alignment horizontal="center" vertical="center" wrapText="1"/>
    </xf>
    <xf numFmtId="2" fontId="5" fillId="3" borderId="17" xfId="1" applyNumberFormat="1" applyFont="1" applyFill="1" applyBorder="1" applyAlignment="1">
      <alignment horizontal="center" vertical="center"/>
    </xf>
    <xf numFmtId="2" fontId="5" fillId="3" borderId="19" xfId="1" applyNumberFormat="1" applyFont="1" applyFill="1" applyBorder="1" applyAlignment="1">
      <alignment horizontal="center" vertical="center"/>
    </xf>
    <xf numFmtId="2" fontId="5" fillId="3" borderId="42" xfId="1" applyNumberFormat="1" applyFont="1" applyFill="1" applyBorder="1" applyAlignment="1">
      <alignment horizontal="center" vertical="center"/>
    </xf>
    <xf numFmtId="2" fontId="5" fillId="3" borderId="43" xfId="1" applyNumberFormat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53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 wrapText="1" shrinkToFit="1"/>
    </xf>
    <xf numFmtId="0" fontId="19" fillId="7" borderId="24" xfId="0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19" fillId="7" borderId="28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 wrapText="1"/>
    </xf>
    <xf numFmtId="0" fontId="19" fillId="7" borderId="27" xfId="0" applyFont="1" applyFill="1" applyBorder="1" applyAlignment="1">
      <alignment horizontal="center" vertical="center"/>
    </xf>
    <xf numFmtId="0" fontId="19" fillId="7" borderId="24" xfId="0" applyFont="1" applyFill="1" applyBorder="1" applyAlignment="1">
      <alignment horizontal="center"/>
    </xf>
    <xf numFmtId="0" fontId="19" fillId="7" borderId="25" xfId="0" applyFont="1" applyFill="1" applyBorder="1" applyAlignment="1">
      <alignment horizontal="center"/>
    </xf>
    <xf numFmtId="0" fontId="19" fillId="7" borderId="26" xfId="0" applyFont="1" applyFill="1" applyBorder="1" applyAlignment="1">
      <alignment horizontal="center"/>
    </xf>
    <xf numFmtId="0" fontId="5" fillId="3" borderId="68" xfId="1" applyFont="1" applyFill="1" applyBorder="1" applyAlignment="1">
      <alignment horizontal="center" vertical="center" wrapText="1"/>
    </xf>
    <xf numFmtId="0" fontId="5" fillId="6" borderId="65" xfId="1" applyFont="1" applyFill="1" applyBorder="1" applyAlignment="1">
      <alignment vertical="center" wrapText="1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</cellXfs>
  <cellStyles count="10">
    <cellStyle name="Normal" xfId="0" builtinId="0"/>
    <cellStyle name="Normal 2" xfId="1" xr:uid="{00000000-0005-0000-0000-000001000000}"/>
    <cellStyle name="Normal 3" xfId="2" xr:uid="{00000000-0005-0000-0000-000002000000}"/>
    <cellStyle name="Normal 3 2" xfId="5" xr:uid="{027731C8-36F9-47B9-AD00-BE76C2615BFB}"/>
    <cellStyle name="Normal 3 3" xfId="6" xr:uid="{8662FC56-886F-48AE-B22E-74C92D6EA736}"/>
    <cellStyle name="Normal 4" xfId="4" xr:uid="{EC3CC039-8F35-4D85-92FD-FF387A2C53BB}"/>
    <cellStyle name="Normal 4 2" xfId="8" xr:uid="{7CFA3798-45A0-401A-95B8-F37E0BF61A0B}"/>
    <cellStyle name="Normal 4 3" xfId="9" xr:uid="{55D14D5D-FEF4-486D-BEF5-A56CCC0B7FEB}"/>
    <cellStyle name="Porcentaje" xfId="3" builtinId="5"/>
    <cellStyle name="Porcentaje 2" xfId="7" xr:uid="{0C54F8DD-FC56-4C6A-A819-E4F74F6413AC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Regresion!$B$3:$B$13</c:f>
              <c:numCache>
                <c:formatCode>0.000</c:formatCode>
                <c:ptCount val="11"/>
                <c:pt idx="0">
                  <c:v>1.103</c:v>
                </c:pt>
                <c:pt idx="1">
                  <c:v>1.105</c:v>
                </c:pt>
                <c:pt idx="2">
                  <c:v>1.1060000000000001</c:v>
                </c:pt>
                <c:pt idx="3">
                  <c:v>1.107</c:v>
                </c:pt>
                <c:pt idx="4">
                  <c:v>1.1080000000000001</c:v>
                </c:pt>
                <c:pt idx="5">
                  <c:v>1.1100000000000001</c:v>
                </c:pt>
                <c:pt idx="6">
                  <c:v>1.111</c:v>
                </c:pt>
                <c:pt idx="7">
                  <c:v>1.1120000000000001</c:v>
                </c:pt>
                <c:pt idx="8">
                  <c:v>1.113</c:v>
                </c:pt>
                <c:pt idx="9">
                  <c:v>1.115</c:v>
                </c:pt>
                <c:pt idx="10">
                  <c:v>1.1160000000000001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86-4868-821E-1A43D59D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252160"/>
        <c:axId val="-584251616"/>
      </c:scatterChart>
      <c:valAx>
        <c:axId val="-584252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51616"/>
        <c:crosses val="autoZero"/>
        <c:crossBetween val="midCat"/>
      </c:valAx>
      <c:valAx>
        <c:axId val="-58425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52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27465948905948E-2"/>
          <c:y val="6.6564510597090815E-2"/>
          <c:w val="0.89934779683040567"/>
          <c:h val="0.808032930960661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'3.30'!$T$54</c:f>
              <c:strCache>
                <c:ptCount val="1"/>
                <c:pt idx="0">
                  <c:v>Pb en PM₁₀</c:v>
                </c:pt>
              </c:strCache>
            </c:strRef>
          </c:tx>
          <c:spPr>
            <a:pattFill prst="dkDnDiag">
              <a:fgClr>
                <a:schemeClr val="tx1">
                  <a:lumMod val="50000"/>
                  <a:lumOff val="50000"/>
                </a:schemeClr>
              </a:fgClr>
              <a:bgClr>
                <a:schemeClr val="bg1"/>
              </a:bgClr>
            </a:pattFill>
            <a:ln w="3175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dkDnDiag">
                <a:fgClr>
                  <a:schemeClr val="tx1">
                    <a:lumMod val="50000"/>
                    <a:lumOff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F5E-4C87-9C4D-BC5235ADFE8C}"/>
              </c:ext>
            </c:extLst>
          </c:dPt>
          <c:dPt>
            <c:idx val="1"/>
            <c:invertIfNegative val="0"/>
            <c:bubble3D val="0"/>
            <c:spPr>
              <a:pattFill prst="dkDnDiag">
                <a:fgClr>
                  <a:schemeClr val="tx1">
                    <a:lumMod val="50000"/>
                    <a:lumOff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F5E-4C87-9C4D-BC5235ADFE8C}"/>
              </c:ext>
            </c:extLst>
          </c:dPt>
          <c:dPt>
            <c:idx val="2"/>
            <c:invertIfNegative val="0"/>
            <c:bubble3D val="0"/>
            <c:spPr>
              <a:pattFill prst="dkDnDiag">
                <a:fgClr>
                  <a:schemeClr val="tx1">
                    <a:lumMod val="50000"/>
                    <a:lumOff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F5E-4C87-9C4D-BC5235ADFE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'3.30'!$T$107</c:f>
              <c:numCache>
                <c:formatCode>mmm\-yy</c:formatCode>
                <c:ptCount val="1"/>
                <c:pt idx="0">
                  <c:v>44044</c:v>
                </c:pt>
              </c:numCache>
            </c:numRef>
          </c:cat>
          <c:val>
            <c:numRef>
              <c:f>'3.30'!$P$94</c:f>
              <c:numCache>
                <c:formatCode>0.0000</c:formatCode>
                <c:ptCount val="1"/>
                <c:pt idx="0">
                  <c:v>2.8329057563971981E-2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5E-4C87-9C4D-BC5235ADF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-108405648"/>
        <c:axId val="-108405104"/>
      </c:barChart>
      <c:scatterChart>
        <c:scatterStyle val="smoothMarker"/>
        <c:varyColors val="0"/>
        <c:ser>
          <c:idx val="2"/>
          <c:order val="1"/>
          <c:tx>
            <c:strRef>
              <c:f>'3.30'!$V$54</c:f>
              <c:strCache>
                <c:ptCount val="1"/>
                <c:pt idx="0">
                  <c:v>ECA Pb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0.27572113696251199"/>
                  <c:y val="-3.146270392566842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6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sz="6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ECA</a:t>
                    </a:r>
                    <a:r>
                      <a:rPr lang="en-US" sz="6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de</a:t>
                    </a:r>
                    <a:r>
                      <a:rPr lang="en-US" sz="6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Pb </a:t>
                    </a:r>
                    <a:r>
                      <a:rPr lang="en-US" sz="6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(mensual) = 1,5 µg/m</a:t>
                    </a:r>
                    <a:r>
                      <a:rPr lang="en-US" sz="600" baseline="300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3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600">
                        <a:solidFill>
                          <a:sysClr val="windowText" lastClr="000000"/>
                        </a:solidFill>
                      </a:defRPr>
                    </a:pPr>
                    <a:endParaRPr lang="en-US" sz="60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6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36397065662462"/>
                      <c:h val="7.657626492787060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8F5E-4C87-9C4D-BC5235ADF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'3.30'!$T$55:$T$56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'3.30'!$V$55:$V$56</c:f>
              <c:numCache>
                <c:formatCode>General</c:formatCode>
                <c:ptCount val="2"/>
                <c:pt idx="0">
                  <c:v>1.5</c:v>
                </c:pt>
                <c:pt idx="1">
                  <c:v>1.5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8-8F5E-4C87-9C4D-BC5235ADF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8421424"/>
        <c:axId val="-108419248"/>
        <c:extLst/>
      </c:scatterChart>
      <c:catAx>
        <c:axId val="-108405648"/>
        <c:scaling>
          <c:orientation val="minMax"/>
        </c:scaling>
        <c:delete val="0"/>
        <c:axPos val="b"/>
        <c:numFmt formatCode="[$-280A]&quot; &quot;mmmm&quot; &quot;yyyy;@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-108405104"/>
        <c:crossesAt val="1.0000000000000002E-2"/>
        <c:auto val="0"/>
        <c:lblAlgn val="ctr"/>
        <c:lblOffset val="100"/>
        <c:noMultiLvlLbl val="1"/>
      </c:catAx>
      <c:valAx>
        <c:axId val="-108405104"/>
        <c:scaling>
          <c:logBase val="2"/>
          <c:orientation val="minMax"/>
          <c:max val="2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PE" sz="600"/>
                  <a:t>Concentración </a:t>
                </a:r>
                <a:r>
                  <a:rPr lang="es-PE" sz="600" baseline="0"/>
                  <a:t>de Pb en PM</a:t>
                </a:r>
                <a:r>
                  <a:rPr lang="es-PE" sz="600" baseline="0">
                    <a:latin typeface="Calibri" panose="020F0502020204030204" pitchFamily="34" charset="0"/>
                    <a:cs typeface="Calibri" panose="020F0502020204030204" pitchFamily="34" charset="0"/>
                  </a:rPr>
                  <a:t>₁₀</a:t>
                </a:r>
                <a:r>
                  <a:rPr lang="es-PE" sz="600"/>
                  <a:t> (µg/m³)</a:t>
                </a:r>
              </a:p>
            </c:rich>
          </c:tx>
          <c:layout>
            <c:manualLayout>
              <c:xMode val="edge"/>
              <c:yMode val="edge"/>
              <c:x val="1.0003671379199906E-2"/>
              <c:y val="0.172376840507713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6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PE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-108405648"/>
        <c:crosses val="autoZero"/>
        <c:crossBetween val="between"/>
      </c:valAx>
      <c:valAx>
        <c:axId val="-108419248"/>
        <c:scaling>
          <c:logBase val="2"/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-108421424"/>
        <c:crosses val="max"/>
        <c:crossBetween val="midCat"/>
      </c:valAx>
      <c:valAx>
        <c:axId val="-108421424"/>
        <c:scaling>
          <c:orientation val="minMax"/>
          <c:max val="1"/>
        </c:scaling>
        <c:delete val="1"/>
        <c:axPos val="t"/>
        <c:numFmt formatCode="General" sourceLinked="1"/>
        <c:majorTickMark val="out"/>
        <c:minorTickMark val="none"/>
        <c:tickLblPos val="nextTo"/>
        <c:crossAx val="-108419248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798055555555556"/>
          <c:y val="0.9096462675093423"/>
          <c:w val="0.36721824583159679"/>
          <c:h val="8.80185325704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7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800"/>
              <a:t>Estación</a:t>
            </a:r>
            <a:r>
              <a:rPr lang="en-US" sz="800" baseline="0"/>
              <a:t> de monitoreo CA-SB-01</a:t>
            </a:r>
            <a:endParaRPr lang="en-US" sz="800"/>
          </a:p>
        </c:rich>
      </c:tx>
      <c:layout>
        <c:manualLayout>
          <c:xMode val="edge"/>
          <c:yMode val="edge"/>
          <c:x val="0.36749283935949478"/>
          <c:y val="1.417563526615754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0285947712418296E-2"/>
          <c:y val="8.067555555555557E-2"/>
          <c:w val="0.89498921568627454"/>
          <c:h val="0.674742962962962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'3.31'!$T$54</c:f>
              <c:strCache>
                <c:ptCount val="1"/>
                <c:pt idx="0">
                  <c:v>Pb en PM₁₀</c:v>
                </c:pt>
              </c:strCache>
            </c:strRef>
          </c:tx>
          <c:spPr>
            <a:pattFill prst="pct50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w="3175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31E-401A-9211-481DA270A5C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31E-401A-9211-481DA270A5C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31E-401A-9211-481DA270A5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'3.31'!$AB$58:$AC$84</c:f>
              <c:multiLvlStrCache>
                <c:ptCount val="27"/>
                <c:lvl>
                  <c:pt idx="0">
                    <c:v>17 al 18</c:v>
                  </c:pt>
                  <c:pt idx="1">
                    <c:v>18 al 19</c:v>
                  </c:pt>
                  <c:pt idx="2">
                    <c:v>19 al 20</c:v>
                  </c:pt>
                  <c:pt idx="3">
                    <c:v>20 al 21</c:v>
                  </c:pt>
                  <c:pt idx="4">
                    <c:v>21 al 22</c:v>
                  </c:pt>
                  <c:pt idx="5">
                    <c:v>13 al 14</c:v>
                  </c:pt>
                  <c:pt idx="6">
                    <c:v>14 al 15</c:v>
                  </c:pt>
                  <c:pt idx="7">
                    <c:v>20 al 21</c:v>
                  </c:pt>
                  <c:pt idx="8">
                    <c:v>24 al 25</c:v>
                  </c:pt>
                  <c:pt idx="9">
                    <c:v>25 al 26</c:v>
                  </c:pt>
                  <c:pt idx="10">
                    <c:v>11 al 12</c:v>
                  </c:pt>
                  <c:pt idx="11">
                    <c:v>12 al 13</c:v>
                  </c:pt>
                  <c:pt idx="12">
                    <c:v>6 al 7</c:v>
                  </c:pt>
                  <c:pt idx="13">
                    <c:v>7 al 8</c:v>
                  </c:pt>
                  <c:pt idx="14">
                    <c:v>8 al 9</c:v>
                  </c:pt>
                  <c:pt idx="15">
                    <c:v>9 al 10</c:v>
                  </c:pt>
                  <c:pt idx="16">
                    <c:v>10 al 11</c:v>
                  </c:pt>
                  <c:pt idx="17">
                    <c:v>11 al 12</c:v>
                  </c:pt>
                  <c:pt idx="18">
                    <c:v>12 al 13</c:v>
                  </c:pt>
                  <c:pt idx="19">
                    <c:v>13 al 14</c:v>
                  </c:pt>
                  <c:pt idx="20">
                    <c:v>14 al 15</c:v>
                  </c:pt>
                  <c:pt idx="21">
                    <c:v>15 al 16</c:v>
                  </c:pt>
                  <c:pt idx="22">
                    <c:v>1 al 2</c:v>
                  </c:pt>
                  <c:pt idx="23">
                    <c:v>2 al 3</c:v>
                  </c:pt>
                  <c:pt idx="24">
                    <c:v>3 al 4</c:v>
                  </c:pt>
                  <c:pt idx="25">
                    <c:v>4 al 5</c:v>
                  </c:pt>
                  <c:pt idx="26">
                    <c:v>5 al 6</c:v>
                  </c:pt>
                </c:lvl>
                <c:lvl>
                  <c:pt idx="0">
                    <c:v>Enero</c:v>
                  </c:pt>
                  <c:pt idx="5">
                    <c:v>Febrero</c:v>
                  </c:pt>
                  <c:pt idx="10">
                    <c:v>Marzo</c:v>
                  </c:pt>
                  <c:pt idx="12">
                    <c:v>Agosto</c:v>
                  </c:pt>
                  <c:pt idx="22">
                    <c:v>Octubre</c:v>
                  </c:pt>
                </c:lvl>
              </c:multiLvlStrCache>
            </c:multiLvlStrRef>
          </c:cat>
          <c:val>
            <c:numRef>
              <c:f>'3.31'!$AD$58:$AD$84</c:f>
              <c:numCache>
                <c:formatCode>0.0000</c:formatCode>
                <c:ptCount val="27"/>
                <c:pt idx="0">
                  <c:v>1.9599999999999999E-2</c:v>
                </c:pt>
                <c:pt idx="1">
                  <c:v>1.9900000000000001E-2</c:v>
                </c:pt>
                <c:pt idx="2">
                  <c:v>1.1900000000000001E-2</c:v>
                </c:pt>
                <c:pt idx="3">
                  <c:v>8.3000000000000001E-3</c:v>
                </c:pt>
                <c:pt idx="4">
                  <c:v>1.0999999999999999E-2</c:v>
                </c:pt>
                <c:pt idx="5">
                  <c:v>8.2000000000000007E-3</c:v>
                </c:pt>
                <c:pt idx="6">
                  <c:v>1.4800000000000001E-2</c:v>
                </c:pt>
                <c:pt idx="7">
                  <c:v>9.2999999999999992E-3</c:v>
                </c:pt>
                <c:pt idx="8">
                  <c:v>1.24E-2</c:v>
                </c:pt>
                <c:pt idx="9">
                  <c:v>2.6599999999999999E-2</c:v>
                </c:pt>
                <c:pt idx="10">
                  <c:v>2.4299999999999999E-2</c:v>
                </c:pt>
                <c:pt idx="11">
                  <c:v>2.69E-2</c:v>
                </c:pt>
                <c:pt idx="12">
                  <c:v>9.4700000000000006E-2</c:v>
                </c:pt>
                <c:pt idx="13">
                  <c:v>7.0199999999999999E-2</c:v>
                </c:pt>
                <c:pt idx="14">
                  <c:v>1.6199999999999999E-2</c:v>
                </c:pt>
                <c:pt idx="15">
                  <c:v>2.9499999999999998E-2</c:v>
                </c:pt>
                <c:pt idx="16">
                  <c:v>1.0800000000000001E-2</c:v>
                </c:pt>
                <c:pt idx="17">
                  <c:v>1.2699999999999999E-2</c:v>
                </c:pt>
                <c:pt idx="18">
                  <c:v>1.5900000000000001E-2</c:v>
                </c:pt>
                <c:pt idx="19">
                  <c:v>1.17E-2</c:v>
                </c:pt>
                <c:pt idx="20">
                  <c:v>1.5900000000000001E-2</c:v>
                </c:pt>
                <c:pt idx="21">
                  <c:v>5.7999999999999996E-3</c:v>
                </c:pt>
                <c:pt idx="22">
                  <c:v>5.7200000000000001E-2</c:v>
                </c:pt>
                <c:pt idx="23">
                  <c:v>3.49E-2</c:v>
                </c:pt>
                <c:pt idx="24">
                  <c:v>6.0499999999999998E-2</c:v>
                </c:pt>
                <c:pt idx="25">
                  <c:v>4.3499999999999997E-2</c:v>
                </c:pt>
                <c:pt idx="26">
                  <c:v>7.1800000000000003E-2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1E-401A-9211-481DA270A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-108405648"/>
        <c:axId val="-108405104"/>
      </c:barChart>
      <c:scatterChart>
        <c:scatterStyle val="smooth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-108421424"/>
        <c:axId val="-108419248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'3.39'!$U$54</c15:sqref>
                        </c15:formulaRef>
                      </c:ext>
                    </c:extLst>
                    <c:strCache>
                      <c:ptCount val="1"/>
                      <c:pt idx="0">
                        <c:v>AAQC Pb</c:v>
                      </c:pt>
                    </c:strCache>
                  </c:strRef>
                </c:tx>
                <c:spPr>
                  <a:ln w="19050" cap="rnd">
                    <a:solidFill>
                      <a:srgbClr val="FF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1"/>
                    <c:layout>
                      <c:manualLayout>
                        <c:x val="-0.3818494385963751"/>
                        <c:y val="-2.1556668645440969E-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0">
                          <a:spAutoFit/>
                        </a:bodyPr>
                        <a:lstStyle/>
                        <a:p>
                          <a:pPr marL="0" marR="0" lvl="0" indent="0" algn="ctr" defTabSz="914400" rtl="0" eaLnBrk="1" fontAlgn="auto" latinLnBrk="0" hangingPunct="1">
                            <a:lnSpc>
                              <a:spcPct val="100000"/>
                            </a:lnSpc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ClrTx/>
                            <a:buSzTx/>
                            <a:buFontTx/>
                            <a:buNone/>
                            <a:tabLst/>
                            <a:defRPr sz="7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defRPr>
                          </a:pPr>
                          <a:r>
                            <a:rPr lang="en-US" sz="700">
                              <a:solidFill>
                                <a:srgbClr val="FF0000"/>
                              </a:solidFill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AAQC Pb </a:t>
                          </a:r>
                          <a:r>
                            <a:rPr lang="en-US" sz="700" baseline="0">
                              <a:solidFill>
                                <a:srgbClr val="FF0000"/>
                              </a:solidFill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(24 horas) = 0,5 µg/m</a:t>
                          </a:r>
                          <a:r>
                            <a:rPr lang="en-US" sz="700" baseline="30000">
                              <a:solidFill>
                                <a:srgbClr val="FF0000"/>
                              </a:solidFill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3</a:t>
                          </a:r>
                        </a:p>
                        <a:p>
                          <a:pPr marL="0" marR="0" lvl="0" indent="0" algn="ctr" defTabSz="914400" rtl="0" eaLnBrk="1" fontAlgn="auto" latinLnBrk="0" hangingPunct="1">
                            <a:lnSpc>
                              <a:spcPct val="100000"/>
                            </a:lnSpc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ClrTx/>
                            <a:buSzTx/>
                            <a:buFontTx/>
                            <a:buNone/>
                            <a:tabLst/>
                            <a:defRPr sz="7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defRPr>
                          </a:pPr>
                          <a:endParaRPr lang="en-US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0.24897291666666665"/>
                            <c:h val="0.13682738095238095"/>
                          </c:manualLayout>
                        </c15:layout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07-131E-401A-9211-481DA270A5C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endParaRPr lang="es-PE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xVal>
                  <c:numRef>
                    <c:extLst>
                      <c:ext uri="{02D57815-91ED-43cb-92C2-25804820EDAC}">
                        <c15:formulaRef>
                          <c15:sqref>'3.39'!$T$55:$T$56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'3.39'!$U$55:$U$56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0.5</c:v>
                      </c:pt>
                      <c:pt idx="1">
                        <c:v>0.5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8-131E-401A-9211-481DA270A5C6}"/>
                  </c:ext>
                </c:extLst>
              </c15:ser>
            </c15:filteredScatterSeries>
          </c:ext>
        </c:extLst>
      </c:scatterChart>
      <c:catAx>
        <c:axId val="-108405648"/>
        <c:scaling>
          <c:orientation val="minMax"/>
        </c:scaling>
        <c:delete val="0"/>
        <c:axPos val="b"/>
        <c:numFmt formatCode="[$-280A]dddd\,\ d&quot; &quot;mmmm&quot; &quot;yyyy;@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-108405104"/>
        <c:crosses val="autoZero"/>
        <c:auto val="0"/>
        <c:lblAlgn val="ctr"/>
        <c:lblOffset val="80"/>
        <c:tickMarkSkip val="1"/>
        <c:noMultiLvlLbl val="0"/>
      </c:catAx>
      <c:valAx>
        <c:axId val="-108405104"/>
        <c:scaling>
          <c:orientation val="minMax"/>
          <c:max val="0.1200000000000000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PE"/>
                  <a:t>Concentración </a:t>
                </a:r>
                <a:r>
                  <a:rPr lang="es-PE" baseline="0"/>
                  <a:t>de Pb en PM</a:t>
                </a:r>
                <a:r>
                  <a:rPr lang="es-PE" baseline="0">
                    <a:latin typeface="Calibri" panose="020F0502020204030204" pitchFamily="34" charset="0"/>
                    <a:cs typeface="Calibri" panose="020F0502020204030204" pitchFamily="34" charset="0"/>
                  </a:rPr>
                  <a:t>₁₀</a:t>
                </a:r>
                <a:r>
                  <a:rPr lang="es-PE"/>
                  <a:t> (µg/m³)</a:t>
                </a:r>
              </a:p>
            </c:rich>
          </c:tx>
          <c:layout>
            <c:manualLayout>
              <c:xMode val="edge"/>
              <c:yMode val="edge"/>
              <c:x val="5.8532679738562106E-3"/>
              <c:y val="0.1723766666666666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-108405648"/>
        <c:crosses val="autoZero"/>
        <c:crossBetween val="between"/>
      </c:valAx>
      <c:valAx>
        <c:axId val="-10841924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-108421424"/>
        <c:crosses val="max"/>
        <c:crossBetween val="midCat"/>
      </c:valAx>
      <c:valAx>
        <c:axId val="-108421424"/>
        <c:scaling>
          <c:orientation val="minMax"/>
          <c:max val="1"/>
        </c:scaling>
        <c:delete val="1"/>
        <c:axPos val="t"/>
        <c:numFmt formatCode="General" sourceLinked="1"/>
        <c:majorTickMark val="out"/>
        <c:minorTickMark val="none"/>
        <c:tickLblPos val="nextTo"/>
        <c:crossAx val="-108419248"/>
        <c:crosses val="max"/>
        <c:crossBetween val="midCat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38363415032679737"/>
          <c:y val="0.90964629629629634"/>
          <c:w val="0.22610718954248366"/>
          <c:h val="8.80185325704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 sz="7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4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PE"/>
              <a:t>Estación</a:t>
            </a:r>
            <a:r>
              <a:rPr lang="es-PE" baseline="0"/>
              <a:t> de monitoreo CA-SB-01</a:t>
            </a:r>
            <a:endParaRPr lang="es-PE"/>
          </a:p>
        </c:rich>
      </c:tx>
      <c:layout>
        <c:manualLayout>
          <c:xMode val="edge"/>
          <c:yMode val="edge"/>
          <c:x val="0.35707249650676126"/>
          <c:y val="1.40501700134727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4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8.4319892826602447E-2"/>
          <c:y val="8.5379259259259266E-2"/>
          <c:w val="0.90095546800345172"/>
          <c:h val="0.781645185185185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'3.39'!$T$54</c:f>
              <c:strCache>
                <c:ptCount val="1"/>
                <c:pt idx="0">
                  <c:v>Pb en PM₁₀</c:v>
                </c:pt>
              </c:strCache>
            </c:strRef>
          </c:tx>
          <c:spPr>
            <a:pattFill prst="pct50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w="3175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pct50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7DE-4D91-881D-5FDBEBEE3B85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7DE-4D91-881D-5FDBEBEE3B85}"/>
              </c:ext>
            </c:extLst>
          </c:dPt>
          <c:dPt>
            <c:idx val="2"/>
            <c:invertIfNegative val="0"/>
            <c:bubble3D val="0"/>
            <c:spPr>
              <a:pattFill prst="pct50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7DE-4D91-881D-5FDBEBEE3B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0" tIns="0" rIns="0" bIns="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'3.31'!$AF$58:$AF$61</c:f>
              <c:strCache>
                <c:ptCount val="4"/>
                <c:pt idx="0">
                  <c:v>Enero</c:v>
                </c:pt>
                <c:pt idx="1">
                  <c:v>Febrero</c:v>
                </c:pt>
                <c:pt idx="2">
                  <c:v>Agosto</c:v>
                </c:pt>
                <c:pt idx="3">
                  <c:v>Octubre</c:v>
                </c:pt>
              </c:strCache>
            </c:strRef>
          </c:cat>
          <c:val>
            <c:numRef>
              <c:f>'3.31'!$AG$58:$AG$61</c:f>
              <c:numCache>
                <c:formatCode>General</c:formatCode>
                <c:ptCount val="4"/>
                <c:pt idx="0">
                  <c:v>1.41E-2</c:v>
                </c:pt>
                <c:pt idx="1">
                  <c:v>1.43E-2</c:v>
                </c:pt>
                <c:pt idx="2">
                  <c:v>2.8299999999999999E-2</c:v>
                </c:pt>
                <c:pt idx="3">
                  <c:v>5.3600000000000002E-2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DE-4D91-881D-5FDBEBEE3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-108405648"/>
        <c:axId val="-108405104"/>
      </c:barChart>
      <c:scatterChart>
        <c:scatterStyle val="smoothMarker"/>
        <c:varyColors val="0"/>
        <c:ser>
          <c:idx val="2"/>
          <c:order val="1"/>
          <c:tx>
            <c:strRef>
              <c:f>'3.31'!$V$54</c:f>
              <c:strCache>
                <c:ptCount val="1"/>
                <c:pt idx="0">
                  <c:v>ECA Pb Minam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0.26565669934640529"/>
                  <c:y val="-4.037166666666670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7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sz="7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ECA</a:t>
                    </a:r>
                    <a:r>
                      <a:rPr lang="en-US" sz="7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de Pb (mensual) </a:t>
                    </a:r>
                    <a:r>
                      <a:rPr lang="en-US" sz="800" b="0" i="0" u="none" strike="noStrike" kern="12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D.S N.° 003-2017-MINAM </a:t>
                    </a:r>
                    <a:r>
                      <a:rPr lang="en-US" sz="7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= 1,5 µg/m</a:t>
                    </a:r>
                    <a:r>
                      <a:rPr lang="en-US" sz="700" baseline="300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3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>
                        <a:solidFill>
                          <a:sysClr val="windowText" lastClr="000000"/>
                        </a:solidFill>
                      </a:defRPr>
                    </a:pP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7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6475686274509803"/>
                      <c:h val="8.979037037037035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A7DE-4D91-881D-5FDBEBEE3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'3.31'!$T$55:$T$56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'3.31'!$V$55:$V$56</c:f>
              <c:numCache>
                <c:formatCode>General</c:formatCode>
                <c:ptCount val="2"/>
                <c:pt idx="0">
                  <c:v>1.5</c:v>
                </c:pt>
                <c:pt idx="1">
                  <c:v>1.5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A7DE-4D91-881D-5FDBEBEE3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8421424"/>
        <c:axId val="-108419248"/>
      </c:scatterChart>
      <c:catAx>
        <c:axId val="-108405648"/>
        <c:scaling>
          <c:orientation val="minMax"/>
        </c:scaling>
        <c:delete val="0"/>
        <c:axPos val="b"/>
        <c:numFmt formatCode="[$-280A]dddd\,\ d&quot; &quot;mmmm&quot; &quot;yyyy;@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-108405104"/>
        <c:crossesAt val="7.8125000000000017E-3"/>
        <c:auto val="0"/>
        <c:lblAlgn val="ctr"/>
        <c:lblOffset val="100"/>
        <c:noMultiLvlLbl val="0"/>
      </c:catAx>
      <c:valAx>
        <c:axId val="-108405104"/>
        <c:scaling>
          <c:logBase val="2"/>
          <c:orientation val="minMax"/>
          <c:max val="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PE" sz="700" b="0" i="0" baseline="0">
                    <a:effectLst/>
                  </a:rPr>
                  <a:t>Concentración de Pb en PM₁₀ (µg/m³)</a:t>
                </a:r>
                <a:endParaRPr lang="es-PE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4.8740196078431381E-3"/>
              <c:y val="0.178904814814814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PE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-108405648"/>
        <c:crosses val="autoZero"/>
        <c:crossBetween val="between"/>
      </c:valAx>
      <c:valAx>
        <c:axId val="-108419248"/>
        <c:scaling>
          <c:logBase val="2"/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-108421424"/>
        <c:crosses val="max"/>
        <c:crossBetween val="midCat"/>
      </c:valAx>
      <c:valAx>
        <c:axId val="-108421424"/>
        <c:scaling>
          <c:orientation val="minMax"/>
          <c:max val="1"/>
        </c:scaling>
        <c:delete val="1"/>
        <c:axPos val="t"/>
        <c:numFmt formatCode="General" sourceLinked="1"/>
        <c:majorTickMark val="out"/>
        <c:minorTickMark val="none"/>
        <c:tickLblPos val="nextTo"/>
        <c:crossAx val="-108419248"/>
        <c:crosses val="max"/>
        <c:crossBetween val="midCat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33798055555555556"/>
          <c:y val="0.9190238544981133"/>
          <c:w val="0.32156470588235297"/>
          <c:h val="7.86410025101393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 sz="7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108675228367506E-2"/>
          <c:y val="5.9700854700854698E-2"/>
          <c:w val="0.87021814814814813"/>
          <c:h val="0.735368494837208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'3.36'!$P$52</c:f>
              <c:strCache>
                <c:ptCount val="1"/>
                <c:pt idx="0">
                  <c:v>Pb en PM₁₀ </c:v>
                </c:pt>
              </c:strCache>
            </c:strRef>
          </c:tx>
          <c:spPr>
            <a:pattFill prst="dk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w="3175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'3.36'!$P$57:$P$61</c:f>
              <c:strCache>
                <c:ptCount val="5"/>
                <c:pt idx="0">
                  <c:v>del 17/01/2020 16:40        al 18/01/2020 16:30</c:v>
                </c:pt>
                <c:pt idx="1">
                  <c:v>del 18/01/2020 16:50        al 19/01/2020 16:30</c:v>
                </c:pt>
                <c:pt idx="2">
                  <c:v>del 19/01/2020 16:55        al 20/01/2020 17:00</c:v>
                </c:pt>
                <c:pt idx="3">
                  <c:v>del 20/01/2020 17:12        al 21/01/2020 16:58</c:v>
                </c:pt>
                <c:pt idx="4">
                  <c:v>del 21/01/2020 17:15         al 22/01/2020 16:54</c:v>
                </c:pt>
              </c:strCache>
            </c:strRef>
          </c:cat>
          <c:val>
            <c:numRef>
              <c:f>'3.36'!$E$79:$I$79</c:f>
              <c:numCache>
                <c:formatCode>0.0000</c:formatCode>
                <c:ptCount val="5"/>
                <c:pt idx="0">
                  <c:v>3.2130140397597512E-2</c:v>
                </c:pt>
                <c:pt idx="1">
                  <c:v>3.269042837992802E-2</c:v>
                </c:pt>
                <c:pt idx="2">
                  <c:v>1.9678250444009969E-2</c:v>
                </c:pt>
                <c:pt idx="3">
                  <c:v>1.3604820444185135E-2</c:v>
                </c:pt>
                <c:pt idx="4">
                  <c:v>1.8050730826154986E-2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C-4CBE-BD23-6859D1972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03986288"/>
        <c:axId val="403992520"/>
      </c:barChart>
      <c:scatterChart>
        <c:scatterStyle val="smoothMarker"/>
        <c:varyColors val="0"/>
        <c:ser>
          <c:idx val="1"/>
          <c:order val="1"/>
          <c:tx>
            <c:strRef>
              <c:f>'3.36'!$Q$52</c:f>
              <c:strCache>
                <c:ptCount val="1"/>
                <c:pt idx="0">
                  <c:v>AAQC Pb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'3.36'!$P$53:$P$54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'3.36'!$Q$53:$Q$54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2C-4CBE-BD23-6859D1972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165296"/>
        <c:axId val="417167264"/>
      </c:scatterChart>
      <c:catAx>
        <c:axId val="40398628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403992520"/>
        <c:crosses val="autoZero"/>
        <c:auto val="1"/>
        <c:lblAlgn val="ctr"/>
        <c:lblOffset val="100"/>
        <c:noMultiLvlLbl val="0"/>
      </c:catAx>
      <c:valAx>
        <c:axId val="403992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PE"/>
                  <a:t>Concentración </a:t>
                </a:r>
                <a:r>
                  <a:rPr lang="es-PE" sz="700" b="0" i="0" u="none" strike="noStrike" baseline="0">
                    <a:effectLst/>
                  </a:rPr>
                  <a:t>de Pb en PM₁₀  </a:t>
                </a:r>
                <a:r>
                  <a:rPr lang="es-PE"/>
                  <a:t>(µg/m³)</a:t>
                </a:r>
              </a:p>
            </c:rich>
          </c:tx>
          <c:layout>
            <c:manualLayout>
              <c:xMode val="edge"/>
              <c:yMode val="edge"/>
              <c:x val="9.7082552335390985E-3"/>
              <c:y val="5.563054359840757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PE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403986288"/>
        <c:crosses val="autoZero"/>
        <c:crossBetween val="between"/>
      </c:valAx>
      <c:valAx>
        <c:axId val="41716726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417165296"/>
        <c:crosses val="max"/>
        <c:crossBetween val="midCat"/>
      </c:valAx>
      <c:valAx>
        <c:axId val="417165296"/>
        <c:scaling>
          <c:orientation val="minMax"/>
          <c:max val="1"/>
        </c:scaling>
        <c:delete val="1"/>
        <c:axPos val="t"/>
        <c:numFmt formatCode="General" sourceLinked="1"/>
        <c:majorTickMark val="out"/>
        <c:minorTickMark val="none"/>
        <c:tickLblPos val="nextTo"/>
        <c:crossAx val="417167264"/>
        <c:crosses val="max"/>
        <c:crossBetween val="midCat"/>
      </c:valAx>
      <c:spPr>
        <a:noFill/>
        <a:ln w="9525">
          <a:solidFill>
            <a:schemeClr val="bg1">
              <a:lumMod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30302748012710962"/>
          <c:y val="0.89143553569450096"/>
          <c:w val="0.48292951196801454"/>
          <c:h val="8.5045238095238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 sz="7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E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108675228367506E-2"/>
          <c:y val="5.9700854700854698E-2"/>
          <c:w val="0.87021814814814813"/>
          <c:h val="0.735368494837208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'3.37'!$P$52</c:f>
              <c:strCache>
                <c:ptCount val="1"/>
                <c:pt idx="0">
                  <c:v>Pb en PM₁₀ </c:v>
                </c:pt>
              </c:strCache>
            </c:strRef>
          </c:tx>
          <c:spPr>
            <a:pattFill prst="dk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w="3175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'3.37'!$P$57:$P$61</c:f>
              <c:strCache>
                <c:ptCount val="5"/>
                <c:pt idx="0">
                  <c:v>del 13/02/2020 09:28        al 14/02/2020 09:28</c:v>
                </c:pt>
                <c:pt idx="1">
                  <c:v>del 14/02/2020 10:13        al 15/02/2020 10:13</c:v>
                </c:pt>
                <c:pt idx="2">
                  <c:v>del 20/02/2020 11:12        al 21/02/2020 10:56</c:v>
                </c:pt>
                <c:pt idx="3">
                  <c:v>del 24/02/2020 09:46        al 25/02/2020 09:46</c:v>
                </c:pt>
                <c:pt idx="4">
                  <c:v>del 25/02/2020 10:20        al 26/02/2020 10:06</c:v>
                </c:pt>
              </c:strCache>
            </c:strRef>
          </c:cat>
          <c:val>
            <c:numRef>
              <c:f>'3.37'!$E$79:$I$79</c:f>
              <c:numCache>
                <c:formatCode>0.0000</c:formatCode>
                <c:ptCount val="5"/>
                <c:pt idx="0">
                  <c:v>1.3486992911183299E-2</c:v>
                </c:pt>
                <c:pt idx="1">
                  <c:v>2.4201503201688915E-2</c:v>
                </c:pt>
                <c:pt idx="2">
                  <c:v>1.5397663366212363E-2</c:v>
                </c:pt>
                <c:pt idx="3">
                  <c:v>2.0757680012091915E-2</c:v>
                </c:pt>
                <c:pt idx="4">
                  <c:v>4.4233621275217162E-2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B-4370-8B43-2B55ABDBC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03986288"/>
        <c:axId val="403992520"/>
      </c:barChart>
      <c:scatterChart>
        <c:scatterStyle val="smoothMarker"/>
        <c:varyColors val="0"/>
        <c:ser>
          <c:idx val="1"/>
          <c:order val="1"/>
          <c:tx>
            <c:strRef>
              <c:f>'3.37'!$Q$52</c:f>
              <c:strCache>
                <c:ptCount val="1"/>
                <c:pt idx="0">
                  <c:v>AAQC Pb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'3.37'!$P$53:$P$54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'3.37'!$Q$53:$Q$54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42B-4370-8B43-2B55ABDBC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165296"/>
        <c:axId val="417167264"/>
      </c:scatterChart>
      <c:catAx>
        <c:axId val="40398628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403992520"/>
        <c:crosses val="autoZero"/>
        <c:auto val="1"/>
        <c:lblAlgn val="ctr"/>
        <c:lblOffset val="100"/>
        <c:noMultiLvlLbl val="0"/>
      </c:catAx>
      <c:valAx>
        <c:axId val="403992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PE"/>
                  <a:t>Concentración </a:t>
                </a:r>
                <a:r>
                  <a:rPr lang="es-PE" sz="700" b="0" i="0" u="none" strike="noStrike" baseline="0">
                    <a:effectLst/>
                  </a:rPr>
                  <a:t>de Pb en PM₁₀  </a:t>
                </a:r>
                <a:r>
                  <a:rPr lang="es-PE"/>
                  <a:t>(µg/m³)</a:t>
                </a:r>
              </a:p>
            </c:rich>
          </c:tx>
          <c:layout>
            <c:manualLayout>
              <c:xMode val="edge"/>
              <c:yMode val="edge"/>
              <c:x val="9.7082552335390985E-3"/>
              <c:y val="5.563054359840757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PE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403986288"/>
        <c:crosses val="autoZero"/>
        <c:crossBetween val="between"/>
      </c:valAx>
      <c:valAx>
        <c:axId val="41716726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417165296"/>
        <c:crosses val="max"/>
        <c:crossBetween val="midCat"/>
      </c:valAx>
      <c:valAx>
        <c:axId val="417165296"/>
        <c:scaling>
          <c:orientation val="minMax"/>
          <c:max val="1"/>
        </c:scaling>
        <c:delete val="1"/>
        <c:axPos val="t"/>
        <c:numFmt formatCode="General" sourceLinked="1"/>
        <c:majorTickMark val="out"/>
        <c:minorTickMark val="none"/>
        <c:tickLblPos val="nextTo"/>
        <c:crossAx val="417167264"/>
        <c:crosses val="max"/>
        <c:crossBetween val="midCat"/>
      </c:valAx>
      <c:spPr>
        <a:noFill/>
        <a:ln w="9525">
          <a:solidFill>
            <a:schemeClr val="bg1">
              <a:lumMod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30302748012710962"/>
          <c:y val="0.89143553569450096"/>
          <c:w val="0.48292951196801454"/>
          <c:h val="8.5045238095238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 sz="7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E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227354404031919E-2"/>
          <c:y val="6.6564510597090815E-2"/>
          <c:w val="0.92104795343311652"/>
          <c:h val="0.78292810711577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'3.38'!$T$54</c:f>
              <c:strCache>
                <c:ptCount val="1"/>
                <c:pt idx="0">
                  <c:v>Pb en PM₁₀</c:v>
                </c:pt>
              </c:strCache>
            </c:strRef>
          </c:tx>
          <c:spPr>
            <a:pattFill prst="dkDnDiag">
              <a:fgClr>
                <a:schemeClr val="tx1">
                  <a:lumMod val="50000"/>
                  <a:lumOff val="50000"/>
                </a:schemeClr>
              </a:fgClr>
              <a:bgClr>
                <a:schemeClr val="bg1"/>
              </a:bgClr>
            </a:pattFill>
            <a:ln w="6350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dkDnDiag">
                <a:fgClr>
                  <a:schemeClr val="tx1">
                    <a:lumMod val="50000"/>
                    <a:lumOff val="50000"/>
                  </a:schemeClr>
                </a:fgClr>
                <a:bgClr>
                  <a:schemeClr val="bg1"/>
                </a:bgClr>
              </a:pattFill>
              <a:ln w="6350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3F-4029-BD61-94948DE43B68}"/>
              </c:ext>
            </c:extLst>
          </c:dPt>
          <c:dPt>
            <c:idx val="1"/>
            <c:invertIfNegative val="0"/>
            <c:bubble3D val="0"/>
            <c:spPr>
              <a:pattFill prst="dkDnDiag">
                <a:fgClr>
                  <a:schemeClr val="tx1">
                    <a:lumMod val="50000"/>
                    <a:lumOff val="50000"/>
                  </a:schemeClr>
                </a:fgClr>
                <a:bgClr>
                  <a:schemeClr val="bg1"/>
                </a:bgClr>
              </a:pattFill>
              <a:ln w="6350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63F-4029-BD61-94948DE43B68}"/>
              </c:ext>
            </c:extLst>
          </c:dPt>
          <c:dPt>
            <c:idx val="2"/>
            <c:invertIfNegative val="0"/>
            <c:bubble3D val="0"/>
            <c:spPr>
              <a:pattFill prst="dkDnDiag">
                <a:fgClr>
                  <a:schemeClr val="tx1">
                    <a:lumMod val="50000"/>
                    <a:lumOff val="50000"/>
                  </a:schemeClr>
                </a:fgClr>
                <a:bgClr>
                  <a:schemeClr val="bg1"/>
                </a:bgClr>
              </a:pattFill>
              <a:ln w="6350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63F-4029-BD61-94948DE43B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'3.38'!$T$76:$T$87</c:f>
              <c:strCache>
                <c:ptCount val="12"/>
                <c:pt idx="0">
                  <c:v>del 11/03/20 15:28  al 12/03/20 15:26</c:v>
                </c:pt>
                <c:pt idx="1">
                  <c:v>del 12/03/20 15:41  al 13/03/20 15:41</c:v>
                </c:pt>
                <c:pt idx="2">
                  <c:v>del 06/08/20 12:40  al 07/08/20 12:40</c:v>
                </c:pt>
                <c:pt idx="3">
                  <c:v>del 07/08/20 12:50  al 08/08/20 12:50</c:v>
                </c:pt>
                <c:pt idx="4">
                  <c:v>del 08/08/20 13:00  al 09/08/20 13:00</c:v>
                </c:pt>
                <c:pt idx="5">
                  <c:v>del 09/08/20 15:00  al 10/08/20 15:00</c:v>
                </c:pt>
                <c:pt idx="6">
                  <c:v>del 10/08/20 15:30  al 11/08/20 15:30</c:v>
                </c:pt>
                <c:pt idx="7">
                  <c:v>del 11/08/20 15:50  al 12/08/20 15:50</c:v>
                </c:pt>
                <c:pt idx="8">
                  <c:v>del 12/08/20 16:00  al 13/08/20 16:00</c:v>
                </c:pt>
                <c:pt idx="9">
                  <c:v>del 13/08/20 16:15  al 14/08/20 16:15</c:v>
                </c:pt>
                <c:pt idx="10">
                  <c:v>del 14/08/20 16:30  al 15/08/20 16:30</c:v>
                </c:pt>
                <c:pt idx="11">
                  <c:v>del 15/08/20 16:45  al 16/08/20 16:45</c:v>
                </c:pt>
              </c:strCache>
            </c:strRef>
          </c:cat>
          <c:val>
            <c:numRef>
              <c:f>'3.38'!$E$78:$P$78</c:f>
              <c:numCache>
                <c:formatCode>0.0000</c:formatCode>
                <c:ptCount val="12"/>
                <c:pt idx="0">
                  <c:v>3.9674630064716769E-2</c:v>
                </c:pt>
                <c:pt idx="1">
                  <c:v>4.4100560229785576E-2</c:v>
                </c:pt>
                <c:pt idx="2">
                  <c:v>0.15306289464096745</c:v>
                </c:pt>
                <c:pt idx="3">
                  <c:v>0.11314897700218582</c:v>
                </c:pt>
                <c:pt idx="4">
                  <c:v>2.6271737808367952E-2</c:v>
                </c:pt>
                <c:pt idx="5">
                  <c:v>4.7745581613507816E-2</c:v>
                </c:pt>
                <c:pt idx="6">
                  <c:v>1.7541814710354275E-2</c:v>
                </c:pt>
                <c:pt idx="7">
                  <c:v>2.0822104889364375E-2</c:v>
                </c:pt>
                <c:pt idx="8">
                  <c:v>2.6040306479598381E-2</c:v>
                </c:pt>
                <c:pt idx="9">
                  <c:v>1.9215800545365033E-2</c:v>
                </c:pt>
                <c:pt idx="10">
                  <c:v>2.603465434213947E-2</c:v>
                </c:pt>
                <c:pt idx="11">
                  <c:v>9.4748821499567593E-3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3F-4029-BD61-94948DE43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-108405648"/>
        <c:axId val="-108405104"/>
      </c:barChart>
      <c:scatterChart>
        <c:scatterStyle val="smoothMarker"/>
        <c:varyColors val="0"/>
        <c:ser>
          <c:idx val="2"/>
          <c:order val="1"/>
          <c:tx>
            <c:strRef>
              <c:f>'3.38'!$U$54</c:f>
              <c:strCache>
                <c:ptCount val="1"/>
                <c:pt idx="0">
                  <c:v>AAQC Pb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0.3818494385963751"/>
                  <c:y val="-2.155666864544096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7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sz="7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AAQC Pb </a:t>
                    </a:r>
                    <a:r>
                      <a:rPr lang="en-US" sz="7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(24 horas) = 0,5 µg/m</a:t>
                    </a:r>
                    <a:r>
                      <a:rPr lang="en-US" sz="700" baseline="300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3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>
                        <a:solidFill>
                          <a:sysClr val="windowText" lastClr="000000"/>
                        </a:solidFill>
                      </a:defRPr>
                    </a:pP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7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897291666666665"/>
                      <c:h val="0.1368273809523809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F63F-4029-BD61-94948DE43B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'3.38'!$T$55:$T$56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'3.38'!$U$55:$U$56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F63F-4029-BD61-94948DE43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8421424"/>
        <c:axId val="-108419248"/>
      </c:scatterChart>
      <c:catAx>
        <c:axId val="-108405648"/>
        <c:scaling>
          <c:orientation val="minMax"/>
        </c:scaling>
        <c:delete val="0"/>
        <c:axPos val="b"/>
        <c:numFmt formatCode="[$-280A]dddd\,\ d&quot; &quot;mmmm&quot; &quot;yyyy;@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-108405104"/>
        <c:crosses val="autoZero"/>
        <c:auto val="0"/>
        <c:lblAlgn val="ctr"/>
        <c:lblOffset val="100"/>
        <c:noMultiLvlLbl val="1"/>
      </c:catAx>
      <c:valAx>
        <c:axId val="-108405104"/>
        <c:scaling>
          <c:orientation val="minMax"/>
          <c:max val="0.52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PE" sz="700" b="0" i="0" baseline="0">
                    <a:effectLst/>
                  </a:rPr>
                  <a:t>Concentración de Pb en PM₁₀ (µg/m³)</a:t>
                </a:r>
                <a:endParaRPr lang="es-PE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9.0243295892568492E-3"/>
              <c:y val="0.178904875418582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PE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-108405648"/>
        <c:crosses val="autoZero"/>
        <c:crossBetween val="between"/>
      </c:valAx>
      <c:valAx>
        <c:axId val="-10841924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-108421424"/>
        <c:crosses val="max"/>
        <c:crossBetween val="midCat"/>
      </c:valAx>
      <c:valAx>
        <c:axId val="-108421424"/>
        <c:scaling>
          <c:orientation val="minMax"/>
          <c:max val="1"/>
        </c:scaling>
        <c:delete val="1"/>
        <c:axPos val="t"/>
        <c:numFmt formatCode="General" sourceLinked="1"/>
        <c:majorTickMark val="out"/>
        <c:minorTickMark val="none"/>
        <c:tickLblPos val="nextTo"/>
        <c:crossAx val="-108419248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798055555555556"/>
          <c:y val="0.9096462675093423"/>
          <c:w val="0.36721824583159679"/>
          <c:h val="8.80185325704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7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4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PE"/>
              <a:t>Estación</a:t>
            </a:r>
            <a:r>
              <a:rPr lang="es-PE" baseline="0"/>
              <a:t> de monitoreo CA-SB-01</a:t>
            </a:r>
            <a:endParaRPr lang="es-PE"/>
          </a:p>
        </c:rich>
      </c:tx>
      <c:layout>
        <c:manualLayout>
          <c:xMode val="edge"/>
          <c:yMode val="edge"/>
          <c:x val="0.35707249650676126"/>
          <c:y val="1.40501700134727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4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6.5610784313725495E-2"/>
          <c:y val="8.5379259259259266E-2"/>
          <c:w val="0.91966454248366014"/>
          <c:h val="0.668756296296296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'3.39'!$T$54</c:f>
              <c:strCache>
                <c:ptCount val="1"/>
                <c:pt idx="0">
                  <c:v>Pb en PM₁₀</c:v>
                </c:pt>
              </c:strCache>
            </c:strRef>
          </c:tx>
          <c:spPr>
            <a:pattFill prst="pct50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w="3175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pct50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9D-4D03-A804-A45B93E7A7EF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9D-4D03-A804-A45B93E7A7EF}"/>
              </c:ext>
            </c:extLst>
          </c:dPt>
          <c:dPt>
            <c:idx val="2"/>
            <c:invertIfNegative val="0"/>
            <c:bubble3D val="0"/>
            <c:spPr>
              <a:pattFill prst="pct50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29D-4D03-A804-A45B93E7A7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overflow" horzOverflow="overflow" vert="horz" wrap="square" lIns="0" tIns="0" rIns="0" bIns="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multiLvlStrRef>
              <c:f>'3.39'!$AA$58:$AB$84</c:f>
              <c:multiLvlStrCache>
                <c:ptCount val="27"/>
                <c:lvl>
                  <c:pt idx="0">
                    <c:v>17 al 18</c:v>
                  </c:pt>
                  <c:pt idx="1">
                    <c:v>18 al 19</c:v>
                  </c:pt>
                  <c:pt idx="2">
                    <c:v>19 al 20</c:v>
                  </c:pt>
                  <c:pt idx="3">
                    <c:v>20 al 21</c:v>
                  </c:pt>
                  <c:pt idx="4">
                    <c:v>21 al 22</c:v>
                  </c:pt>
                  <c:pt idx="5">
                    <c:v>13 al 14</c:v>
                  </c:pt>
                  <c:pt idx="6">
                    <c:v>14 al 15</c:v>
                  </c:pt>
                  <c:pt idx="7">
                    <c:v>20 al 21</c:v>
                  </c:pt>
                  <c:pt idx="8">
                    <c:v>24 al 25</c:v>
                  </c:pt>
                  <c:pt idx="9">
                    <c:v>25 al 26</c:v>
                  </c:pt>
                  <c:pt idx="10">
                    <c:v>11 al 12</c:v>
                  </c:pt>
                  <c:pt idx="11">
                    <c:v>12 al 13</c:v>
                  </c:pt>
                  <c:pt idx="12">
                    <c:v>6 al 7</c:v>
                  </c:pt>
                  <c:pt idx="13">
                    <c:v>7 al 8</c:v>
                  </c:pt>
                  <c:pt idx="14">
                    <c:v>8 al 9</c:v>
                  </c:pt>
                  <c:pt idx="15">
                    <c:v>9 al 10</c:v>
                  </c:pt>
                  <c:pt idx="16">
                    <c:v>10 al 11</c:v>
                  </c:pt>
                  <c:pt idx="17">
                    <c:v>11 al 12</c:v>
                  </c:pt>
                  <c:pt idx="18">
                    <c:v>12 al 13</c:v>
                  </c:pt>
                  <c:pt idx="19">
                    <c:v>13 al 14</c:v>
                  </c:pt>
                  <c:pt idx="20">
                    <c:v>14 al 15</c:v>
                  </c:pt>
                  <c:pt idx="21">
                    <c:v>15 al 16</c:v>
                  </c:pt>
                  <c:pt idx="22">
                    <c:v>1 al 2</c:v>
                  </c:pt>
                  <c:pt idx="23">
                    <c:v>2 al 3</c:v>
                  </c:pt>
                  <c:pt idx="24">
                    <c:v>3 al 4</c:v>
                  </c:pt>
                  <c:pt idx="25">
                    <c:v>4 al 5</c:v>
                  </c:pt>
                  <c:pt idx="26">
                    <c:v>5 al 6</c:v>
                  </c:pt>
                </c:lvl>
                <c:lvl>
                  <c:pt idx="0">
                    <c:v>Enero</c:v>
                  </c:pt>
                  <c:pt idx="5">
                    <c:v>Febrero</c:v>
                  </c:pt>
                  <c:pt idx="10">
                    <c:v>Marzo</c:v>
                  </c:pt>
                  <c:pt idx="12">
                    <c:v>Agosto</c:v>
                  </c:pt>
                  <c:pt idx="22">
                    <c:v>Octubre</c:v>
                  </c:pt>
                </c:lvl>
              </c:multiLvlStrCache>
            </c:multiLvlStrRef>
          </c:cat>
          <c:val>
            <c:numRef>
              <c:f>'3.39'!$AC$58:$AC$84</c:f>
              <c:numCache>
                <c:formatCode>0.0000</c:formatCode>
                <c:ptCount val="27"/>
                <c:pt idx="0">
                  <c:v>3.2099999999999997E-2</c:v>
                </c:pt>
                <c:pt idx="1">
                  <c:v>3.27E-2</c:v>
                </c:pt>
                <c:pt idx="2">
                  <c:v>1.9699999999999999E-2</c:v>
                </c:pt>
                <c:pt idx="3">
                  <c:v>1.3599999999999999E-2</c:v>
                </c:pt>
                <c:pt idx="4">
                  <c:v>1.8100000000000002E-2</c:v>
                </c:pt>
                <c:pt idx="5">
                  <c:v>1.35E-2</c:v>
                </c:pt>
                <c:pt idx="6">
                  <c:v>2.4199999999999999E-2</c:v>
                </c:pt>
                <c:pt idx="7">
                  <c:v>1.54E-2</c:v>
                </c:pt>
                <c:pt idx="8">
                  <c:v>2.0799999999999999E-2</c:v>
                </c:pt>
                <c:pt idx="9">
                  <c:v>4.4200000000000003E-2</c:v>
                </c:pt>
                <c:pt idx="10">
                  <c:v>3.9699999999999999E-2</c:v>
                </c:pt>
                <c:pt idx="11">
                  <c:v>4.41E-2</c:v>
                </c:pt>
                <c:pt idx="12">
                  <c:v>0.15310000000000001</c:v>
                </c:pt>
                <c:pt idx="13">
                  <c:v>0.11310000000000001</c:v>
                </c:pt>
                <c:pt idx="14">
                  <c:v>2.63E-2</c:v>
                </c:pt>
                <c:pt idx="15">
                  <c:v>4.7699999999999999E-2</c:v>
                </c:pt>
                <c:pt idx="16">
                  <c:v>1.7500000000000002E-2</c:v>
                </c:pt>
                <c:pt idx="17">
                  <c:v>2.0799999999999999E-2</c:v>
                </c:pt>
                <c:pt idx="18">
                  <c:v>2.5999999999999999E-2</c:v>
                </c:pt>
                <c:pt idx="19">
                  <c:v>1.9199999999999998E-2</c:v>
                </c:pt>
                <c:pt idx="20">
                  <c:v>2.5999999999999999E-2</c:v>
                </c:pt>
                <c:pt idx="21">
                  <c:v>9.4999999999999998E-3</c:v>
                </c:pt>
                <c:pt idx="22">
                  <c:v>4.0806637454641789E-2</c:v>
                </c:pt>
                <c:pt idx="23">
                  <c:v>4.5141346288908459E-2</c:v>
                </c:pt>
                <c:pt idx="24">
                  <c:v>0.15975909528657173</c:v>
                </c:pt>
                <c:pt idx="25">
                  <c:v>0.11661538903296967</c:v>
                </c:pt>
                <c:pt idx="26">
                  <c:v>2.7315645040712565E-2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9D-4D03-A804-A45B93E7A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-108405648"/>
        <c:axId val="-108405104"/>
      </c:barChart>
      <c:scatterChart>
        <c:scatterStyle val="smoothMarker"/>
        <c:varyColors val="0"/>
        <c:ser>
          <c:idx val="2"/>
          <c:order val="1"/>
          <c:tx>
            <c:strRef>
              <c:f>'3.39'!$U$54</c:f>
              <c:strCache>
                <c:ptCount val="1"/>
                <c:pt idx="0">
                  <c:v>AAQC Pb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0.36891423026304176"/>
                  <c:y val="-2.155666864544096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7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sz="7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AAQC Pb </a:t>
                    </a:r>
                    <a:r>
                      <a:rPr lang="en-US" sz="700" baseline="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(24 horas) = 0,5 µg/m</a:t>
                    </a:r>
                    <a:r>
                      <a:rPr lang="en-US" sz="700" baseline="30000">
                        <a:solidFill>
                          <a:srgbClr val="FF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3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>
                        <a:solidFill>
                          <a:sysClr val="windowText" lastClr="000000"/>
                        </a:solidFill>
                      </a:defRPr>
                    </a:pP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7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484333333333333"/>
                      <c:h val="0.1368273809523809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9-929D-4D03-A804-A45B93E7A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'3.39'!$T$55:$T$56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'3.39'!$U$55:$U$56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929D-4D03-A804-A45B93E7A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8421424"/>
        <c:axId val="-108419248"/>
      </c:scatterChart>
      <c:catAx>
        <c:axId val="-108405648"/>
        <c:scaling>
          <c:orientation val="minMax"/>
        </c:scaling>
        <c:delete val="0"/>
        <c:axPos val="b"/>
        <c:numFmt formatCode="[$-280A]dddd\,\ d&quot; &quot;mmmm&quot; &quot;yyyy;@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-108405104"/>
        <c:crosses val="autoZero"/>
        <c:auto val="0"/>
        <c:lblAlgn val="ctr"/>
        <c:lblOffset val="100"/>
        <c:noMultiLvlLbl val="0"/>
      </c:catAx>
      <c:valAx>
        <c:axId val="-108405104"/>
        <c:scaling>
          <c:orientation val="minMax"/>
          <c:max val="0.58000000000000007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PE" sz="700" b="0" i="0" baseline="0">
                    <a:effectLst/>
                  </a:rPr>
                  <a:t>Concentración de Pb en PM₁₀ (µg/m³)</a:t>
                </a:r>
                <a:endParaRPr lang="es-PE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4.8740196078431381E-3"/>
              <c:y val="0.178904814814814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PE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-108405648"/>
        <c:crosses val="autoZero"/>
        <c:crossBetween val="between"/>
      </c:valAx>
      <c:valAx>
        <c:axId val="-10841924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-108421424"/>
        <c:crosses val="max"/>
        <c:crossBetween val="midCat"/>
      </c:valAx>
      <c:valAx>
        <c:axId val="-108421424"/>
        <c:scaling>
          <c:orientation val="minMax"/>
          <c:max val="1"/>
        </c:scaling>
        <c:delete val="1"/>
        <c:axPos val="t"/>
        <c:numFmt formatCode="General" sourceLinked="1"/>
        <c:majorTickMark val="out"/>
        <c:minorTickMark val="none"/>
        <c:tickLblPos val="nextTo"/>
        <c:crossAx val="-108419248"/>
        <c:crosses val="max"/>
        <c:crossBetween val="midCat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33798055555555556"/>
          <c:y val="0.92846111111111107"/>
          <c:w val="0.32156470588235297"/>
          <c:h val="6.92037037037037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 sz="7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1794757506716928E-2"/>
                  <c:y val="0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Regresion!$D$3:$D$13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03-4436-B44C-7DEF12EFE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249984"/>
        <c:axId val="-584614288"/>
      </c:scatterChart>
      <c:valAx>
        <c:axId val="-58424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4288"/>
        <c:crosses val="autoZero"/>
        <c:crossBetween val="midCat"/>
      </c:valAx>
      <c:valAx>
        <c:axId val="-584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49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Regresion!$H$3:$H$13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EB-43D6-A681-36FFE236E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613744"/>
        <c:axId val="-584628432"/>
      </c:scatterChart>
      <c:valAx>
        <c:axId val="-58461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28432"/>
        <c:crosses val="autoZero"/>
        <c:crossBetween val="midCat"/>
      </c:valAx>
      <c:valAx>
        <c:axId val="-58462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3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Regresion!$I$3:$I$13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>
                  <c:v>1.121</c:v>
                </c:pt>
                <c:pt idx="9">
                  <c:v>1.1220000000000001</c:v>
                </c:pt>
                <c:pt idx="10">
                  <c:v>1.123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9A-483E-B527-C833907C5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713184"/>
        <c:axId val="-584711552"/>
      </c:scatterChart>
      <c:valAx>
        <c:axId val="-58471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1552"/>
        <c:crosses val="autoZero"/>
        <c:crossBetween val="midCat"/>
      </c:valAx>
      <c:valAx>
        <c:axId val="-58471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3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Regresion!$O$3:$O$13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 formatCode="General">
                  <c:v>1.121</c:v>
                </c:pt>
                <c:pt idx="9" formatCode="General">
                  <c:v>1.1220000000000001</c:v>
                </c:pt>
                <c:pt idx="10" formatCode="General">
                  <c:v>1.123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30-4DD0-8AA0-B318064C1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613744"/>
        <c:axId val="-584628432"/>
      </c:scatterChart>
      <c:valAx>
        <c:axId val="-58461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28432"/>
        <c:crosses val="autoZero"/>
        <c:crossBetween val="midCat"/>
      </c:valAx>
      <c:valAx>
        <c:axId val="-58462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3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Regresion!$P$3:$P$13</c:f>
              <c:numCache>
                <c:formatCode>0.000</c:formatCode>
                <c:ptCount val="11"/>
                <c:pt idx="0">
                  <c:v>1.1140000000000001</c:v>
                </c:pt>
                <c:pt idx="1">
                  <c:v>1.115</c:v>
                </c:pt>
                <c:pt idx="2">
                  <c:v>1.117</c:v>
                </c:pt>
                <c:pt idx="3">
                  <c:v>1.1180000000000001</c:v>
                </c:pt>
                <c:pt idx="4">
                  <c:v>1.119</c:v>
                </c:pt>
                <c:pt idx="5">
                  <c:v>1.1200000000000001</c:v>
                </c:pt>
                <c:pt idx="6">
                  <c:v>1.1220000000000001</c:v>
                </c:pt>
                <c:pt idx="7">
                  <c:v>1.123</c:v>
                </c:pt>
                <c:pt idx="8" formatCode="General">
                  <c:v>1.1240000000000001</c:v>
                </c:pt>
                <c:pt idx="9" formatCode="General">
                  <c:v>1.125</c:v>
                </c:pt>
                <c:pt idx="10" formatCode="General">
                  <c:v>1.127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15-4D6F-924C-3C5A39387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713184"/>
        <c:axId val="-584711552"/>
      </c:scatterChart>
      <c:valAx>
        <c:axId val="-58471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1552"/>
        <c:crosses val="autoZero"/>
        <c:crossBetween val="midCat"/>
      </c:valAx>
      <c:valAx>
        <c:axId val="-58471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3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08164281877425E-2"/>
          <c:y val="5.9700854700854698E-2"/>
          <c:w val="0.90083416584618126"/>
          <c:h val="0.694970009113838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'3.24'!$C$28</c:f>
              <c:strCache>
                <c:ptCount val="1"/>
                <c:pt idx="0">
                  <c:v>PM₁₀ en 24 h</c:v>
                </c:pt>
              </c:strCache>
            </c:strRef>
          </c:tx>
          <c:spPr>
            <a:pattFill prst="dk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w="3175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'[3]7 Cálculo PM10 y VM'!$B$33:$B$37</c:f>
              <c:strCache>
                <c:ptCount val="5"/>
                <c:pt idx="0">
                  <c:v>del 16/01/2020 14:00        al 17/01/2020 13:25</c:v>
                </c:pt>
                <c:pt idx="1">
                  <c:v>del 17/01/2020 14:50        al 18/01/2020 13:50</c:v>
                </c:pt>
                <c:pt idx="2">
                  <c:v>del 18/01/2020 14:05        al 19/01/2020 13:05</c:v>
                </c:pt>
                <c:pt idx="3">
                  <c:v>del 19/01/2020 13:25        al 20/01/2020 12:25</c:v>
                </c:pt>
                <c:pt idx="4">
                  <c:v>del 20/01/2020 13:00        al 21/01/2020 12:25</c:v>
                </c:pt>
              </c:strCache>
            </c:strRef>
          </c:cat>
          <c:val>
            <c:numRef>
              <c:f>'3.24'!$M$12:$M$16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68-4ECB-B18F-E3305E9C6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03986288"/>
        <c:axId val="403992520"/>
      </c:barChart>
      <c:scatterChart>
        <c:scatterStyle val="smoothMarker"/>
        <c:varyColors val="0"/>
        <c:ser>
          <c:idx val="1"/>
          <c:order val="1"/>
          <c:tx>
            <c:strRef>
              <c:f>'3.24'!$D$28</c:f>
              <c:strCache>
                <c:ptCount val="1"/>
                <c:pt idx="0">
                  <c:v>ECA PM₁₀ 2017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'3.24'!$C$29:$C$30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'3.24'!$D$29:$D$30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768-4ECB-B18F-E3305E9C6906}"/>
            </c:ext>
          </c:extLst>
        </c:ser>
        <c:ser>
          <c:idx val="2"/>
          <c:order val="2"/>
          <c:tx>
            <c:strRef>
              <c:f>'3.24'!$E$28</c:f>
              <c:strCache>
                <c:ptCount val="1"/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'3.24'!$C$29:$C$30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'3.24'!$E$29:$E$30</c:f>
              <c:numCache>
                <c:formatCode>General</c:formatCode>
                <c:ptCount val="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768-4ECB-B18F-E3305E9C6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165296"/>
        <c:axId val="417167264"/>
      </c:scatterChart>
      <c:catAx>
        <c:axId val="40398628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403992520"/>
        <c:crosses val="autoZero"/>
        <c:auto val="1"/>
        <c:lblAlgn val="ctr"/>
        <c:lblOffset val="100"/>
        <c:noMultiLvlLbl val="0"/>
      </c:catAx>
      <c:valAx>
        <c:axId val="403992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PE"/>
                  <a:t>Concentración de PM₁₀  (µg/m³ )</a:t>
                </a:r>
              </a:p>
            </c:rich>
          </c:tx>
          <c:layout>
            <c:manualLayout>
              <c:xMode val="edge"/>
              <c:yMode val="edge"/>
              <c:x val="4.7031985714071382E-3"/>
              <c:y val="9.9955982905982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PE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403986288"/>
        <c:crosses val="autoZero"/>
        <c:crossBetween val="between"/>
      </c:valAx>
      <c:valAx>
        <c:axId val="41716726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417165296"/>
        <c:crosses val="max"/>
        <c:crossBetween val="midCat"/>
      </c:valAx>
      <c:valAx>
        <c:axId val="417165296"/>
        <c:scaling>
          <c:orientation val="minMax"/>
          <c:max val="1"/>
        </c:scaling>
        <c:delete val="1"/>
        <c:axPos val="t"/>
        <c:numFmt formatCode="General" sourceLinked="1"/>
        <c:majorTickMark val="out"/>
        <c:minorTickMark val="none"/>
        <c:tickLblPos val="nextTo"/>
        <c:crossAx val="417167264"/>
        <c:crosses val="max"/>
        <c:crossBetween val="midCat"/>
      </c:valAx>
      <c:spPr>
        <a:noFill/>
        <a:ln w="9525">
          <a:solidFill>
            <a:schemeClr val="bg1">
              <a:lumMod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27455565325804893"/>
          <c:y val="0.8855405035257492"/>
          <c:w val="0.5154918538591291"/>
          <c:h val="8.5045238095238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 sz="7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E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08164281877425E-2"/>
          <c:y val="5.9700854700854698E-2"/>
          <c:w val="0.90083416584618126"/>
          <c:h val="0.694970009113838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'3.25'!$C$28</c:f>
              <c:strCache>
                <c:ptCount val="1"/>
                <c:pt idx="0">
                  <c:v>PM₁₀ en 24 h</c:v>
                </c:pt>
              </c:strCache>
            </c:strRef>
          </c:tx>
          <c:spPr>
            <a:pattFill prst="dk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w="3175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'3.25'!$B$33:$B$37</c:f>
              <c:strCache>
                <c:ptCount val="5"/>
                <c:pt idx="0">
                  <c:v>del 13/02/2020 09:28        al 14/02/2020 09:28</c:v>
                </c:pt>
                <c:pt idx="1">
                  <c:v>del 14/02/2020 10:13        al 15/02/2020 10:13</c:v>
                </c:pt>
                <c:pt idx="2">
                  <c:v>del 20/02/2020 11:12        al 21/02/2020 10:56</c:v>
                </c:pt>
                <c:pt idx="3">
                  <c:v>del 24/02/2020 09:46        al 25/02/2020 09:46</c:v>
                </c:pt>
                <c:pt idx="4">
                  <c:v>del 25/02/2020 10:20        al 26/02/2020 10:06</c:v>
                </c:pt>
              </c:strCache>
            </c:strRef>
          </c:cat>
          <c:val>
            <c:numRef>
              <c:f>'3.25'!$M$12:$M$16</c:f>
              <c:numCache>
                <c:formatCode>0.0</c:formatCode>
                <c:ptCount val="5"/>
                <c:pt idx="0">
                  <c:v>2.957211425451733</c:v>
                </c:pt>
                <c:pt idx="1">
                  <c:v>6.4738804553359195</c:v>
                </c:pt>
                <c:pt idx="2">
                  <c:v>5.0878302929620114</c:v>
                </c:pt>
                <c:pt idx="3">
                  <c:v>8.0422591046705705</c:v>
                </c:pt>
                <c:pt idx="4">
                  <c:v>10.019174218664055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3-44CE-8C54-3B59A2D06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03986288"/>
        <c:axId val="403992520"/>
      </c:barChart>
      <c:scatterChart>
        <c:scatterStyle val="smoothMarker"/>
        <c:varyColors val="0"/>
        <c:ser>
          <c:idx val="1"/>
          <c:order val="1"/>
          <c:tx>
            <c:strRef>
              <c:f>'3.25'!$D$28</c:f>
              <c:strCache>
                <c:ptCount val="1"/>
                <c:pt idx="0">
                  <c:v>ECA PM₁₀ 2017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'3.25'!$C$29:$C$30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'3.25'!$D$29:$D$30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F83-44CE-8C54-3B59A2D063C6}"/>
            </c:ext>
          </c:extLst>
        </c:ser>
        <c:ser>
          <c:idx val="2"/>
          <c:order val="2"/>
          <c:tx>
            <c:strRef>
              <c:f>'3.25'!$E$28</c:f>
              <c:strCache>
                <c:ptCount val="1"/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'3.25'!$C$29:$C$30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'3.25'!$E$29:$E$30</c:f>
              <c:numCache>
                <c:formatCode>General</c:formatCode>
                <c:ptCount val="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F83-44CE-8C54-3B59A2D06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165296"/>
        <c:axId val="417167264"/>
      </c:scatterChart>
      <c:catAx>
        <c:axId val="40398628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403992520"/>
        <c:crosses val="autoZero"/>
        <c:auto val="1"/>
        <c:lblAlgn val="ctr"/>
        <c:lblOffset val="100"/>
        <c:noMultiLvlLbl val="0"/>
      </c:catAx>
      <c:valAx>
        <c:axId val="403992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PE"/>
                  <a:t>Concentración de PM₁₀  (µg/m³ )</a:t>
                </a:r>
              </a:p>
            </c:rich>
          </c:tx>
          <c:layout>
            <c:manualLayout>
              <c:xMode val="edge"/>
              <c:yMode val="edge"/>
              <c:x val="4.7031985714071382E-3"/>
              <c:y val="9.9955982905982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PE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403986288"/>
        <c:crosses val="autoZero"/>
        <c:crossBetween val="between"/>
      </c:valAx>
      <c:valAx>
        <c:axId val="41716726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417165296"/>
        <c:crosses val="max"/>
        <c:crossBetween val="midCat"/>
      </c:valAx>
      <c:valAx>
        <c:axId val="417165296"/>
        <c:scaling>
          <c:orientation val="minMax"/>
          <c:max val="1"/>
        </c:scaling>
        <c:delete val="1"/>
        <c:axPos val="t"/>
        <c:numFmt formatCode="General" sourceLinked="1"/>
        <c:majorTickMark val="out"/>
        <c:minorTickMark val="none"/>
        <c:tickLblPos val="nextTo"/>
        <c:crossAx val="417167264"/>
        <c:crosses val="max"/>
        <c:crossBetween val="midCat"/>
      </c:valAx>
      <c:spPr>
        <a:noFill/>
        <a:ln w="9525">
          <a:solidFill>
            <a:schemeClr val="bg1">
              <a:lumMod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27455565325804893"/>
          <c:y val="0.8855405035257492"/>
          <c:w val="0.5154918538591291"/>
          <c:h val="8.5045238095238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 sz="7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E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589824365236397E-2"/>
          <c:y val="6.6564510597090815E-2"/>
          <c:w val="0.90868546211951295"/>
          <c:h val="0.78292810711577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'3.30'!$T$54</c:f>
              <c:strCache>
                <c:ptCount val="1"/>
                <c:pt idx="0">
                  <c:v>Pb en PM₁₀</c:v>
                </c:pt>
              </c:strCache>
            </c:strRef>
          </c:tx>
          <c:spPr>
            <a:pattFill prst="dkDnDiag">
              <a:fgClr>
                <a:schemeClr val="tx1">
                  <a:lumMod val="50000"/>
                  <a:lumOff val="50000"/>
                </a:schemeClr>
              </a:fgClr>
              <a:bgClr>
                <a:schemeClr val="bg1"/>
              </a:bgClr>
            </a:pattFill>
            <a:ln w="3175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dkDnDiag">
                <a:fgClr>
                  <a:schemeClr val="tx1">
                    <a:lumMod val="50000"/>
                    <a:lumOff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A-4822-B636-4594E89F41E7}"/>
              </c:ext>
            </c:extLst>
          </c:dPt>
          <c:dPt>
            <c:idx val="1"/>
            <c:invertIfNegative val="0"/>
            <c:bubble3D val="0"/>
            <c:spPr>
              <a:pattFill prst="dkDnDiag">
                <a:fgClr>
                  <a:schemeClr val="tx1">
                    <a:lumMod val="50000"/>
                    <a:lumOff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1A-4822-B636-4594E89F41E7}"/>
              </c:ext>
            </c:extLst>
          </c:dPt>
          <c:dPt>
            <c:idx val="2"/>
            <c:invertIfNegative val="0"/>
            <c:bubble3D val="0"/>
            <c:spPr>
              <a:pattFill prst="dkDnDiag">
                <a:fgClr>
                  <a:schemeClr val="tx1">
                    <a:lumMod val="50000"/>
                    <a:lumOff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1A-4822-B636-4594E89F4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'3.30'!$T$76:$T$87</c:f>
              <c:strCache>
                <c:ptCount val="12"/>
                <c:pt idx="0">
                  <c:v>del 11/03/20 15:28  al 12/03/20 15:26</c:v>
                </c:pt>
                <c:pt idx="1">
                  <c:v>del 12/03/20 15:41  al 13/03/20 15:41</c:v>
                </c:pt>
                <c:pt idx="2">
                  <c:v>del 06/08/20 12:40  al 07/08/20 12:40</c:v>
                </c:pt>
                <c:pt idx="3">
                  <c:v>del 07/08/20 12:50  al 08/08/20 12:50</c:v>
                </c:pt>
                <c:pt idx="4">
                  <c:v>del 08/08/20 13:00  al 09/08/20 13:00</c:v>
                </c:pt>
                <c:pt idx="5">
                  <c:v>del 09/08/20 15:00  al 10/08/20 15:00</c:v>
                </c:pt>
                <c:pt idx="6">
                  <c:v>del 10/08/20 15:30  al 11/08/20 15:30</c:v>
                </c:pt>
                <c:pt idx="7">
                  <c:v>del 11/08/20 15:50  al 12/08/20 15:50</c:v>
                </c:pt>
                <c:pt idx="8">
                  <c:v>del 12/08/20 16:00  al 13/08/20 16:00</c:v>
                </c:pt>
                <c:pt idx="9">
                  <c:v>del 13/08/20 16:15  al 14/08/20 16:15</c:v>
                </c:pt>
                <c:pt idx="10">
                  <c:v>del 14/08/20 16:30  al 15/08/20 16:30</c:v>
                </c:pt>
                <c:pt idx="11">
                  <c:v>del 15/08/20 16:45  al 16/08/20 16:45</c:v>
                </c:pt>
              </c:strCache>
            </c:strRef>
          </c:cat>
          <c:val>
            <c:numRef>
              <c:f>'3.30'!$E$78:$P$78</c:f>
              <c:numCache>
                <c:formatCode>0.0000</c:formatCode>
                <c:ptCount val="12"/>
                <c:pt idx="0">
                  <c:v>2.4273661154757663E-2</c:v>
                </c:pt>
                <c:pt idx="1">
                  <c:v>2.6915486995217106E-2</c:v>
                </c:pt>
                <c:pt idx="2">
                  <c:v>9.4657502759528278E-2</c:v>
                </c:pt>
                <c:pt idx="3">
                  <c:v>7.0175305379642713E-2</c:v>
                </c:pt>
                <c:pt idx="4">
                  <c:v>1.6164973373116287E-2</c:v>
                </c:pt>
                <c:pt idx="5">
                  <c:v>2.9490301388983713E-2</c:v>
                </c:pt>
                <c:pt idx="6">
                  <c:v>1.0762073169502969E-2</c:v>
                </c:pt>
                <c:pt idx="7">
                  <c:v>1.2732870045498787E-2</c:v>
                </c:pt>
                <c:pt idx="8">
                  <c:v>1.5921404101836619E-2</c:v>
                </c:pt>
                <c:pt idx="9">
                  <c:v>1.1731359437500239E-2</c:v>
                </c:pt>
                <c:pt idx="10">
                  <c:v>1.5878050530338212E-2</c:v>
                </c:pt>
                <c:pt idx="11">
                  <c:v>5.7767354537719877E-3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1A-4822-B636-4594E89F4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-108405648"/>
        <c:axId val="-108405104"/>
      </c:barChart>
      <c:scatterChart>
        <c:scatterStyle val="smooth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-108421424"/>
        <c:axId val="-108419248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:tx>
                <c:spPr>
                  <a:ln w="19050" cap="rnd">
                    <a:solidFill>
                      <a:srgbClr val="FF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1"/>
                    <c:layout>
                      <c:manualLayout>
                        <c:x val="-0.3818494385963751"/>
                        <c:y val="-2.1556668645440969E-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0">
                          <a:spAutoFit/>
                        </a:bodyPr>
                        <a:lstStyle/>
                        <a:p>
                          <a:pPr marL="0" marR="0" lvl="0" indent="0" algn="ctr" defTabSz="914400" rtl="0" eaLnBrk="1" fontAlgn="auto" latinLnBrk="0" hangingPunct="1">
                            <a:lnSpc>
                              <a:spcPct val="100000"/>
                            </a:lnSpc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ClrTx/>
                            <a:buSzTx/>
                            <a:buFontTx/>
                            <a:buNone/>
                            <a:tabLst/>
                            <a:defRPr sz="7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defRPr>
                          </a:pPr>
                          <a:r>
                            <a:rPr lang="en-US" sz="700">
                              <a:solidFill>
                                <a:srgbClr val="FF0000"/>
                              </a:solidFill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AAQC Pb </a:t>
                          </a:r>
                          <a:r>
                            <a:rPr lang="en-US" sz="700" baseline="0">
                              <a:solidFill>
                                <a:srgbClr val="FF0000"/>
                              </a:solidFill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(24 horas) = 0,5 µg/m</a:t>
                          </a:r>
                          <a:r>
                            <a:rPr lang="en-US" sz="700" baseline="30000">
                              <a:solidFill>
                                <a:srgbClr val="FF0000"/>
                              </a:solidFill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3</a:t>
                          </a:r>
                        </a:p>
                        <a:p>
                          <a:pPr marL="0" marR="0" lvl="0" indent="0" algn="ctr" defTabSz="914400" rtl="0" eaLnBrk="1" fontAlgn="auto" latinLnBrk="0" hangingPunct="1">
                            <a:lnSpc>
                              <a:spcPct val="100000"/>
                            </a:lnSpc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ClrTx/>
                            <a:buSzTx/>
                            <a:buFontTx/>
                            <a:buNone/>
                            <a:tabLst/>
                            <a:defRPr>
                              <a:solidFill>
                                <a:sysClr val="windowText" lastClr="000000"/>
                              </a:solidFill>
                            </a:defRPr>
                          </a:pPr>
                          <a:endParaRPr lang="en-US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0">
                        <a:spAutoFit/>
                      </a:bodyPr>
                      <a:lstStyle/>
                      <a:p>
                        <a:pPr marL="0" marR="0" lvl="0" indent="0" algn="ctr" defTabSz="914400" rtl="0" eaLnBrk="1" fontAlgn="auto" latinLnBrk="0" hangingPunct="1">
                          <a:lnSpc>
                            <a:spcPct val="100000"/>
                          </a:lnSpc>
                          <a:spcBef>
                            <a:spcPts val="0"/>
                          </a:spcBef>
                          <a:spcAft>
                            <a:spcPts val="0"/>
                          </a:spcAft>
                          <a:buClrTx/>
                          <a:buSzTx/>
                          <a:buFontTx/>
                          <a:buNone/>
                          <a:tabLst/>
                          <a:defRPr sz="700" b="0" i="0" u="none" strike="noStrike" kern="1200" baseline="0">
                            <a:solidFill>
                              <a:sysClr val="windowText" lastClr="000000"/>
                            </a:solidFill>
                            <a:latin typeface="Arial" panose="020B0604020202020204" pitchFamily="34" charset="0"/>
                            <a:ea typeface="+mn-ea"/>
                            <a:cs typeface="Arial" panose="020B0604020202020204" pitchFamily="34" charset="0"/>
                          </a:defRPr>
                        </a:pPr>
                        <a:endParaRPr lang="es-PE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0.24897291666666665"/>
                            <c:h val="0.13682738095238095"/>
                          </c:manualLayout>
                        </c15:layout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07-181A-4822-B636-4594E89F41E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endParaRPr lang="es-PE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xVal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8-181A-4822-B636-4594E89F41E7}"/>
                  </c:ext>
                </c:extLst>
              </c15:ser>
            </c15:filteredScatterSeries>
          </c:ext>
        </c:extLst>
      </c:scatterChart>
      <c:catAx>
        <c:axId val="-108405648"/>
        <c:scaling>
          <c:orientation val="minMax"/>
        </c:scaling>
        <c:delete val="0"/>
        <c:axPos val="b"/>
        <c:numFmt formatCode="[$-280A]dddd\,\ d&quot; &quot;mmmm&quot; &quot;yyyy;@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-108405104"/>
        <c:crosses val="autoZero"/>
        <c:auto val="0"/>
        <c:lblAlgn val="ctr"/>
        <c:lblOffset val="100"/>
        <c:noMultiLvlLbl val="1"/>
      </c:catAx>
      <c:valAx>
        <c:axId val="-108405104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PE"/>
                  <a:t>Concentración </a:t>
                </a:r>
                <a:r>
                  <a:rPr lang="es-PE" baseline="0"/>
                  <a:t>de Pb en PM</a:t>
                </a:r>
                <a:r>
                  <a:rPr lang="es-PE" baseline="0">
                    <a:latin typeface="Calibri" panose="020F0502020204030204" pitchFamily="34" charset="0"/>
                    <a:cs typeface="Calibri" panose="020F0502020204030204" pitchFamily="34" charset="0"/>
                  </a:rPr>
                  <a:t>₁₀</a:t>
                </a:r>
                <a:r>
                  <a:rPr lang="es-PE"/>
                  <a:t> (µg/m³)</a:t>
                </a:r>
              </a:p>
            </c:rich>
          </c:tx>
          <c:layout>
            <c:manualLayout>
              <c:xMode val="edge"/>
              <c:yMode val="edge"/>
              <c:x val="1.0003671379199906E-2"/>
              <c:y val="0.172376840507713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PE"/>
            </a:p>
          </c:txPr>
        </c:title>
        <c:numFmt formatCode="0.0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-108405648"/>
        <c:crosses val="autoZero"/>
        <c:crossBetween val="between"/>
      </c:valAx>
      <c:valAx>
        <c:axId val="-10841924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-108421424"/>
        <c:crosses val="max"/>
        <c:crossBetween val="midCat"/>
      </c:valAx>
      <c:valAx>
        <c:axId val="-108421424"/>
        <c:scaling>
          <c:orientation val="minMax"/>
          <c:max val="1"/>
        </c:scaling>
        <c:delete val="1"/>
        <c:axPos val="t"/>
        <c:numFmt formatCode="General" sourceLinked="1"/>
        <c:majorTickMark val="out"/>
        <c:minorTickMark val="none"/>
        <c:tickLblPos val="nextTo"/>
        <c:crossAx val="-108419248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798055555555556"/>
          <c:y val="0.9096462675093423"/>
          <c:w val="0.36721824583159679"/>
          <c:h val="8.80185325704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7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5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6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6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6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8.jpe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6.jpe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6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408</xdr:row>
      <xdr:rowOff>40822</xdr:rowOff>
    </xdr:from>
    <xdr:to>
      <xdr:col>3</xdr:col>
      <xdr:colOff>157805</xdr:colOff>
      <xdr:row>410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EB668038-3F9A-4543-BE62-2AE435C3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103" y="238942"/>
          <a:ext cx="1587642" cy="505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345623</xdr:colOff>
      <xdr:row>1</xdr:row>
      <xdr:rowOff>40823</xdr:rowOff>
    </xdr:from>
    <xdr:to>
      <xdr:col>3</xdr:col>
      <xdr:colOff>277548</xdr:colOff>
      <xdr:row>3</xdr:row>
      <xdr:rowOff>165101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383606BD-1D94-481F-99C3-ED17642E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323" y="244023"/>
          <a:ext cx="1595625" cy="530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48</xdr:row>
      <xdr:rowOff>28123</xdr:rowOff>
    </xdr:from>
    <xdr:to>
      <xdr:col>3</xdr:col>
      <xdr:colOff>252148</xdr:colOff>
      <xdr:row>50</xdr:row>
      <xdr:rowOff>152401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FF490ED9-F01E-4AB3-9600-B2471637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923" y="9146723"/>
          <a:ext cx="1595625" cy="530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93</xdr:row>
      <xdr:rowOff>38100</xdr:rowOff>
    </xdr:from>
    <xdr:to>
      <xdr:col>3</xdr:col>
      <xdr:colOff>252148</xdr:colOff>
      <xdr:row>95</xdr:row>
      <xdr:rowOff>147045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9AFD1562-B30C-47A8-BDEF-39547464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923" y="17729200"/>
          <a:ext cx="1595625" cy="515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141</xdr:row>
      <xdr:rowOff>25400</xdr:rowOff>
    </xdr:from>
    <xdr:to>
      <xdr:col>3</xdr:col>
      <xdr:colOff>175948</xdr:colOff>
      <xdr:row>143</xdr:row>
      <xdr:rowOff>134345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36A6332-A067-4313-993C-4BF614A31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3" y="26822400"/>
          <a:ext cx="1595625" cy="515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186</xdr:row>
      <xdr:rowOff>38100</xdr:rowOff>
    </xdr:from>
    <xdr:to>
      <xdr:col>3</xdr:col>
      <xdr:colOff>174603</xdr:colOff>
      <xdr:row>188</xdr:row>
      <xdr:rowOff>159745</xdr:rowOff>
    </xdr:to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FF47CB24-0D28-4D82-9DE0-A1E206CB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3" y="35407600"/>
          <a:ext cx="1594280" cy="528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269423</xdr:colOff>
      <xdr:row>230</xdr:row>
      <xdr:rowOff>38100</xdr:rowOff>
    </xdr:from>
    <xdr:to>
      <xdr:col>3</xdr:col>
      <xdr:colOff>200003</xdr:colOff>
      <xdr:row>232</xdr:row>
      <xdr:rowOff>172445</xdr:rowOff>
    </xdr:to>
    <xdr:pic>
      <xdr:nvPicPr>
        <xdr:cNvPr id="8" name="Imagen 7" descr="Imagen relacionada">
          <a:extLst>
            <a:ext uri="{FF2B5EF4-FFF2-40B4-BE49-F238E27FC236}">
              <a16:creationId xmlns:a16="http://schemas.microsoft.com/office/drawing/2014/main" id="{B85E4463-CC56-4294-98DA-061034CA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23" y="43802300"/>
          <a:ext cx="1594280" cy="54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275</xdr:row>
      <xdr:rowOff>25400</xdr:rowOff>
    </xdr:from>
    <xdr:to>
      <xdr:col>3</xdr:col>
      <xdr:colOff>170505</xdr:colOff>
      <xdr:row>277</xdr:row>
      <xdr:rowOff>159745</xdr:rowOff>
    </xdr:to>
    <xdr:pic>
      <xdr:nvPicPr>
        <xdr:cNvPr id="9" name="Imagen 8" descr="Imagen relacionada">
          <a:extLst>
            <a:ext uri="{FF2B5EF4-FFF2-40B4-BE49-F238E27FC236}">
              <a16:creationId xmlns:a16="http://schemas.microsoft.com/office/drawing/2014/main" id="{23AE950C-5706-47D5-A9AD-D7D1A814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3" y="52362100"/>
          <a:ext cx="1590182" cy="54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320</xdr:row>
      <xdr:rowOff>25400</xdr:rowOff>
    </xdr:from>
    <xdr:to>
      <xdr:col>3</xdr:col>
      <xdr:colOff>145105</xdr:colOff>
      <xdr:row>322</xdr:row>
      <xdr:rowOff>152125</xdr:rowOff>
    </xdr:to>
    <xdr:pic>
      <xdr:nvPicPr>
        <xdr:cNvPr id="10" name="Imagen 9" descr="Imagen relacionada">
          <a:extLst>
            <a:ext uri="{FF2B5EF4-FFF2-40B4-BE49-F238E27FC236}">
              <a16:creationId xmlns:a16="http://schemas.microsoft.com/office/drawing/2014/main" id="{DEADB0D7-8963-4D98-87D6-09CD8A9B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323" y="60490100"/>
          <a:ext cx="1590182" cy="53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364</xdr:row>
      <xdr:rowOff>25400</xdr:rowOff>
    </xdr:from>
    <xdr:to>
      <xdr:col>3</xdr:col>
      <xdr:colOff>170505</xdr:colOff>
      <xdr:row>366</xdr:row>
      <xdr:rowOff>152125</xdr:rowOff>
    </xdr:to>
    <xdr:pic>
      <xdr:nvPicPr>
        <xdr:cNvPr id="11" name="Imagen 10" descr="Imagen relacionada">
          <a:extLst>
            <a:ext uri="{FF2B5EF4-FFF2-40B4-BE49-F238E27FC236}">
              <a16:creationId xmlns:a16="http://schemas.microsoft.com/office/drawing/2014/main" id="{16931459-20A0-45A6-950C-13BB3B08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3" y="69176900"/>
          <a:ext cx="1590182" cy="53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153325</xdr:colOff>
      <xdr:row>1</xdr:row>
      <xdr:rowOff>76200</xdr:rowOff>
    </xdr:from>
    <xdr:to>
      <xdr:col>3</xdr:col>
      <xdr:colOff>519250</xdr:colOff>
      <xdr:row>4</xdr:row>
      <xdr:rowOff>131550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A93D3F0-E54E-4F5C-81CC-EC844F6DCB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6685" y="228600"/>
          <a:ext cx="1729905" cy="672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260330</xdr:colOff>
      <xdr:row>1</xdr:row>
      <xdr:rowOff>38100</xdr:rowOff>
    </xdr:from>
    <xdr:ext cx="1425595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295F910A-E2D2-4197-B6E1-A56BA54B9F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3680" y="209550"/>
          <a:ext cx="1425595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231755</xdr:colOff>
      <xdr:row>1</xdr:row>
      <xdr:rowOff>66675</xdr:rowOff>
    </xdr:from>
    <xdr:ext cx="1482745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E4A28C61-76FC-4A9C-8D28-F73BB62A69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915" y="241935"/>
          <a:ext cx="1482745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163175</xdr:colOff>
      <xdr:row>1</xdr:row>
      <xdr:rowOff>32385</xdr:rowOff>
    </xdr:from>
    <xdr:ext cx="1512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68DBA260-893D-424F-B4D4-F3BD9E653F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335" y="207645"/>
          <a:ext cx="1512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163175</xdr:colOff>
      <xdr:row>1</xdr:row>
      <xdr:rowOff>32385</xdr:rowOff>
    </xdr:from>
    <xdr:ext cx="1512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63CBE0D7-B516-4FD8-AF3C-4E15BF4A27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335" y="207645"/>
          <a:ext cx="1512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30954</xdr:colOff>
      <xdr:row>15</xdr:row>
      <xdr:rowOff>23811</xdr:rowOff>
    </xdr:from>
    <xdr:to>
      <xdr:col>5</xdr:col>
      <xdr:colOff>133329</xdr:colOff>
      <xdr:row>26</xdr:row>
      <xdr:rowOff>148182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11E3CA-E5DE-4EC9-997B-312176F51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21771</xdr:colOff>
      <xdr:row>27</xdr:row>
      <xdr:rowOff>161245</xdr:rowOff>
    </xdr:from>
    <xdr:to>
      <xdr:col>5</xdr:col>
      <xdr:colOff>124146</xdr:colOff>
      <xdr:row>39</xdr:row>
      <xdr:rowOff>100559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3B76C47-E087-4F7D-9F22-8990D29E0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60348</xdr:colOff>
      <xdr:row>14</xdr:row>
      <xdr:rowOff>142740</xdr:rowOff>
    </xdr:from>
    <xdr:to>
      <xdr:col>11</xdr:col>
      <xdr:colOff>69378</xdr:colOff>
      <xdr:row>26</xdr:row>
      <xdr:rowOff>76338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6036806-6242-4886-A5F5-C8E2E24E1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38168</xdr:colOff>
      <xdr:row>27</xdr:row>
      <xdr:rowOff>172471</xdr:rowOff>
    </xdr:from>
    <xdr:to>
      <xdr:col>11</xdr:col>
      <xdr:colOff>37673</xdr:colOff>
      <xdr:row>39</xdr:row>
      <xdr:rowOff>109131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231E6A5-1D98-423A-A4C2-DB2B8ABAD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261257</xdr:colOff>
      <xdr:row>14</xdr:row>
      <xdr:rowOff>119742</xdr:rowOff>
    </xdr:from>
    <xdr:to>
      <xdr:col>17</xdr:col>
      <xdr:colOff>270287</xdr:colOff>
      <xdr:row>26</xdr:row>
      <xdr:rowOff>53340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2EA3077-26FD-4AE4-B453-1B7374E65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185057</xdr:colOff>
      <xdr:row>27</xdr:row>
      <xdr:rowOff>32656</xdr:rowOff>
    </xdr:from>
    <xdr:to>
      <xdr:col>17</xdr:col>
      <xdr:colOff>184562</xdr:colOff>
      <xdr:row>38</xdr:row>
      <xdr:rowOff>154374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9A27196-08E4-4322-B1EF-9AF486756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232999</xdr:colOff>
      <xdr:row>1</xdr:row>
      <xdr:rowOff>57150</xdr:rowOff>
    </xdr:from>
    <xdr:ext cx="1271951" cy="511451"/>
    <xdr:pic>
      <xdr:nvPicPr>
        <xdr:cNvPr id="2" name="1 Imagen">
          <a:extLst>
            <a:ext uri="{FF2B5EF4-FFF2-40B4-BE49-F238E27FC236}">
              <a16:creationId xmlns:a16="http://schemas.microsoft.com/office/drawing/2014/main" id="{B87C6C50-E9F2-4C89-ABBF-7CB04EE3E9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1599" y="224790"/>
          <a:ext cx="1271951" cy="511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317047</xdr:colOff>
      <xdr:row>26</xdr:row>
      <xdr:rowOff>104775</xdr:rowOff>
    </xdr:from>
    <xdr:to>
      <xdr:col>13</xdr:col>
      <xdr:colOff>162851</xdr:colOff>
      <xdr:row>40</xdr:row>
      <xdr:rowOff>122140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F23647F-D124-4EBA-8898-0E111C941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0.2831</cdr:x>
      <cdr:y>0.08013</cdr:y>
    </cdr:from>
    <cdr:to>
      <cdr:x>0.81156</cdr:x>
      <cdr:y>0.18375</cdr:y>
    </cdr:to>
    <cdr:sp macro="" textlink="">
      <cdr:nvSpPr>
        <cdr:cNvPr id="2" name="Rectángulo redondeado 1"/>
        <cdr:cNvSpPr/>
      </cdr:nvSpPr>
      <cdr:spPr>
        <a:xfrm xmlns:a="http://schemas.openxmlformats.org/drawingml/2006/main">
          <a:off x="1528430" y="188393"/>
          <a:ext cx="2853091" cy="243610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E" sz="7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ECA PM₁₀</a:t>
          </a:r>
          <a:r>
            <a:rPr lang="es-PE" sz="700" baseline="-250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PE" sz="700" baseline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(24 horas) D.S. </a:t>
          </a:r>
          <a:r>
            <a:rPr lang="es-PE" sz="7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N.° 003-2017-MINAM</a:t>
          </a:r>
          <a:r>
            <a:rPr lang="es-PE" sz="700" baseline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: 100 µg/m</a:t>
          </a:r>
          <a:r>
            <a:rPr lang="es-PE" sz="700" baseline="300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endParaRPr lang="es-PE" sz="70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232999</xdr:colOff>
      <xdr:row>1</xdr:row>
      <xdr:rowOff>57150</xdr:rowOff>
    </xdr:from>
    <xdr:ext cx="1271951" cy="511451"/>
    <xdr:pic>
      <xdr:nvPicPr>
        <xdr:cNvPr id="2" name="1 Imagen">
          <a:extLst>
            <a:ext uri="{FF2B5EF4-FFF2-40B4-BE49-F238E27FC236}">
              <a16:creationId xmlns:a16="http://schemas.microsoft.com/office/drawing/2014/main" id="{FCCD07AA-6825-4AE1-8327-072C9ED820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1599" y="224790"/>
          <a:ext cx="1271951" cy="511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317047</xdr:colOff>
      <xdr:row>26</xdr:row>
      <xdr:rowOff>104775</xdr:rowOff>
    </xdr:from>
    <xdr:to>
      <xdr:col>13</xdr:col>
      <xdr:colOff>162851</xdr:colOff>
      <xdr:row>40</xdr:row>
      <xdr:rowOff>111150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37E56FB-1CCF-4059-A8C0-70C214ABC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0.2831</cdr:x>
      <cdr:y>0.08013</cdr:y>
    </cdr:from>
    <cdr:to>
      <cdr:x>0.81156</cdr:x>
      <cdr:y>0.18375</cdr:y>
    </cdr:to>
    <cdr:sp macro="" textlink="">
      <cdr:nvSpPr>
        <cdr:cNvPr id="2" name="Rectángulo redondeado 1"/>
        <cdr:cNvSpPr/>
      </cdr:nvSpPr>
      <cdr:spPr>
        <a:xfrm xmlns:a="http://schemas.openxmlformats.org/drawingml/2006/main">
          <a:off x="1528430" y="188393"/>
          <a:ext cx="2853091" cy="243610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E" sz="7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ECA PM₁₀</a:t>
          </a:r>
          <a:r>
            <a:rPr lang="es-PE" sz="700" baseline="-250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PE" sz="700" baseline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(24 horas) D.S. </a:t>
          </a:r>
          <a:r>
            <a:rPr lang="es-PE" sz="7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N.° 003-2017-MINAM</a:t>
          </a:r>
          <a:r>
            <a:rPr lang="es-PE" sz="700" baseline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: 100 µg/m</a:t>
          </a:r>
          <a:r>
            <a:rPr lang="es-PE" sz="700" baseline="300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endParaRPr lang="es-PE" sz="70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23815</xdr:colOff>
      <xdr:row>1</xdr:row>
      <xdr:rowOff>23812</xdr:rowOff>
    </xdr:from>
    <xdr:to>
      <xdr:col>2</xdr:col>
      <xdr:colOff>1571815</xdr:colOff>
      <xdr:row>3</xdr:row>
      <xdr:rowOff>135976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FC3AB125-378E-4819-811C-77E468FD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5" y="267652"/>
          <a:ext cx="1548000" cy="508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156795</xdr:colOff>
      <xdr:row>1</xdr:row>
      <xdr:rowOff>40215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803BFCFB-6F53-4D78-9B40-A7F8A1E7FB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9195" y="207855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156795</xdr:colOff>
      <xdr:row>1</xdr:row>
      <xdr:rowOff>40215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97C543FD-7F42-4AD8-88B6-B2AEB7BD88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9195" y="207855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49305</xdr:rowOff>
    </xdr:from>
    <xdr:ext cx="1416002" cy="507541"/>
    <xdr:pic>
      <xdr:nvPicPr>
        <xdr:cNvPr id="2" name="1 Imagen">
          <a:extLst>
            <a:ext uri="{FF2B5EF4-FFF2-40B4-BE49-F238E27FC236}">
              <a16:creationId xmlns:a16="http://schemas.microsoft.com/office/drawing/2014/main" id="{734861AF-E84B-482D-AF39-379C148624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778" y="201705"/>
          <a:ext cx="1416002" cy="507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49305</xdr:rowOff>
    </xdr:from>
    <xdr:ext cx="1416002" cy="507541"/>
    <xdr:pic>
      <xdr:nvPicPr>
        <xdr:cNvPr id="2" name="1 Imagen">
          <a:extLst>
            <a:ext uri="{FF2B5EF4-FFF2-40B4-BE49-F238E27FC236}">
              <a16:creationId xmlns:a16="http://schemas.microsoft.com/office/drawing/2014/main" id="{22E6AAB0-AA9E-49E3-82D4-DA33BC1B7B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2858" y="216945"/>
          <a:ext cx="1416002" cy="507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231823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D6E52D3D-7225-488B-BA33-B6B57984C8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4698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8964</xdr:colOff>
      <xdr:row>56</xdr:row>
      <xdr:rowOff>134470</xdr:rowOff>
    </xdr:from>
    <xdr:to>
      <xdr:col>28</xdr:col>
      <xdr:colOff>108917</xdr:colOff>
      <xdr:row>73</xdr:row>
      <xdr:rowOff>118870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AC54F7-7318-435E-9609-AD6C97077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704178</xdr:colOff>
      <xdr:row>90</xdr:row>
      <xdr:rowOff>98612</xdr:rowOff>
    </xdr:from>
    <xdr:to>
      <xdr:col>25</xdr:col>
      <xdr:colOff>610158</xdr:colOff>
      <xdr:row>105</xdr:row>
      <xdr:rowOff>81152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BF3A2BD-B798-4356-B3FC-48CC28563352}"/>
            </a:ext>
          </a:extLst>
        </xdr:cNvPr>
        <xdr:cNvGrpSpPr/>
      </xdr:nvGrpSpPr>
      <xdr:grpSpPr>
        <a:xfrm>
          <a:off x="12296103" y="14376587"/>
          <a:ext cx="5373330" cy="2497140"/>
          <a:chOff x="12256098" y="14340392"/>
          <a:chExt cx="5400000" cy="2520000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19CFCA08-96B3-4C9A-8075-419B24229388}"/>
              </a:ext>
            </a:extLst>
          </xdr:cNvPr>
          <xdr:cNvGraphicFramePr>
            <a:graphicFrameLocks/>
          </xdr:cNvGraphicFramePr>
        </xdr:nvGraphicFramePr>
        <xdr:xfrm>
          <a:off x="12256098" y="14340392"/>
          <a:ext cx="540000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cxnSp macro="">
        <xdr:nvCxnSpPr>
          <xdr:cNvPr id="6" name="Conector recto 5">
            <a:extLst>
              <a:ext uri="{FF2B5EF4-FFF2-40B4-BE49-F238E27FC236}">
                <a16:creationId xmlns:a16="http://schemas.microsoft.com/office/drawing/2014/main" id="{210E9695-53A7-4B1C-AC15-5F6DF8A597F9}"/>
              </a:ext>
            </a:extLst>
          </xdr:cNvPr>
          <xdr:cNvCxnSpPr/>
        </xdr:nvCxnSpPr>
        <xdr:spPr>
          <a:xfrm>
            <a:off x="12755776" y="14627007"/>
            <a:ext cx="4785974" cy="1620"/>
          </a:xfrm>
          <a:prstGeom prst="line">
            <a:avLst/>
          </a:prstGeom>
          <a:ln w="12700">
            <a:solidFill>
              <a:srgbClr val="FF000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8FB18CA0-A367-47DA-A68F-021716C859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778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19</xdr:col>
      <xdr:colOff>8964</xdr:colOff>
      <xdr:row>56</xdr:row>
      <xdr:rowOff>134470</xdr:rowOff>
    </xdr:from>
    <xdr:to>
      <xdr:col>26</xdr:col>
      <xdr:colOff>382588</xdr:colOff>
      <xdr:row>72</xdr:row>
      <xdr:rowOff>109199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4700AB0-FE85-483A-9E12-8A40DE0DD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19</xdr:col>
      <xdr:colOff>2690</xdr:colOff>
      <xdr:row>74</xdr:row>
      <xdr:rowOff>112507</xdr:rowOff>
    </xdr:from>
    <xdr:to>
      <xdr:col>26</xdr:col>
      <xdr:colOff>376314</xdr:colOff>
      <xdr:row>90</xdr:row>
      <xdr:rowOff>221707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CF5FA89-61C8-44E4-A554-0AD13188D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244429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2F216C22-D6F8-44E3-80CA-029E54AAB2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302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F7A51A71-CA4E-43BC-B2E1-EE7E920C16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F05195C7-7938-4459-9712-278B949E51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39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45E4A1B-AE13-452A-9D60-E250D77E2A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39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143435</xdr:colOff>
      <xdr:row>0</xdr:row>
      <xdr:rowOff>26895</xdr:rowOff>
    </xdr:from>
    <xdr:to>
      <xdr:col>1</xdr:col>
      <xdr:colOff>1472173</xdr:colOff>
      <xdr:row>3</xdr:row>
      <xdr:rowOff>140074</xdr:rowOff>
    </xdr:to>
    <xdr:pic>
      <xdr:nvPicPr>
        <xdr:cNvPr id="7" name="1 Imagen">
          <a:extLst>
            <a:ext uri="{FF2B5EF4-FFF2-40B4-BE49-F238E27FC236}">
              <a16:creationId xmlns:a16="http://schemas.microsoft.com/office/drawing/2014/main" id="{0BCDB85D-3463-4AAA-A31D-9F557FCD31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4800" y="26895"/>
          <a:ext cx="1328738" cy="624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49305</xdr:rowOff>
    </xdr:from>
    <xdr:ext cx="1416002" cy="507541"/>
    <xdr:pic>
      <xdr:nvPicPr>
        <xdr:cNvPr id="2" name="1 Imagen">
          <a:extLst>
            <a:ext uri="{FF2B5EF4-FFF2-40B4-BE49-F238E27FC236}">
              <a16:creationId xmlns:a16="http://schemas.microsoft.com/office/drawing/2014/main" id="{E8959AFA-B575-4D8A-B3C9-D9DAB8EE82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778" y="201705"/>
          <a:ext cx="1416002" cy="507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15</xdr:col>
      <xdr:colOff>66355</xdr:colOff>
      <xdr:row>62</xdr:row>
      <xdr:rowOff>24254</xdr:rowOff>
    </xdr:from>
    <xdr:to>
      <xdr:col>22</xdr:col>
      <xdr:colOff>132355</xdr:colOff>
      <xdr:row>76</xdr:row>
      <xdr:rowOff>11019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5E60287-255F-4509-B687-17B4F00F2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0.37837</cdr:x>
      <cdr:y>0.08381</cdr:y>
    </cdr:from>
    <cdr:to>
      <cdr:x>0.76569</cdr:x>
      <cdr:y>0.18743</cdr:y>
    </cdr:to>
    <cdr:sp macro="" textlink="">
      <cdr:nvSpPr>
        <cdr:cNvPr id="2" name="Rectángulo redondeado 1"/>
        <cdr:cNvSpPr/>
      </cdr:nvSpPr>
      <cdr:spPr>
        <a:xfrm xmlns:a="http://schemas.openxmlformats.org/drawingml/2006/main">
          <a:off x="2042766" y="196111"/>
          <a:ext cx="2091084" cy="242470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E" sz="7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AAQC Pb </a:t>
          </a:r>
          <a:r>
            <a:rPr lang="es-PE" sz="700" baseline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(24 horas) = 0,5 µg/m</a:t>
          </a:r>
          <a:r>
            <a:rPr lang="es-PE" sz="700" baseline="300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endParaRPr lang="es-PE" sz="70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278327</xdr:colOff>
      <xdr:row>1</xdr:row>
      <xdr:rowOff>49305</xdr:rowOff>
    </xdr:from>
    <xdr:ext cx="1344286" cy="507541"/>
    <xdr:pic>
      <xdr:nvPicPr>
        <xdr:cNvPr id="2" name="1 Imagen">
          <a:extLst>
            <a:ext uri="{FF2B5EF4-FFF2-40B4-BE49-F238E27FC236}">
              <a16:creationId xmlns:a16="http://schemas.microsoft.com/office/drawing/2014/main" id="{AE3AD2DD-C140-4DDA-B65B-1F122BBEE9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1762" y="201705"/>
          <a:ext cx="1344286" cy="507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15</xdr:col>
      <xdr:colOff>66355</xdr:colOff>
      <xdr:row>62</xdr:row>
      <xdr:rowOff>24254</xdr:rowOff>
    </xdr:from>
    <xdr:to>
      <xdr:col>22</xdr:col>
      <xdr:colOff>132355</xdr:colOff>
      <xdr:row>76</xdr:row>
      <xdr:rowOff>11019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A761A77-3B84-4B69-8BAA-2D9031A54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0.37837</cdr:x>
      <cdr:y>0.08381</cdr:y>
    </cdr:from>
    <cdr:to>
      <cdr:x>0.76569</cdr:x>
      <cdr:y>0.18743</cdr:y>
    </cdr:to>
    <cdr:sp macro="" textlink="">
      <cdr:nvSpPr>
        <cdr:cNvPr id="2" name="Rectángulo redondeado 1"/>
        <cdr:cNvSpPr/>
      </cdr:nvSpPr>
      <cdr:spPr>
        <a:xfrm xmlns:a="http://schemas.openxmlformats.org/drawingml/2006/main">
          <a:off x="2042766" y="196111"/>
          <a:ext cx="2091084" cy="242470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E" sz="7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AAQC Pb </a:t>
          </a:r>
          <a:r>
            <a:rPr lang="es-PE" sz="700" baseline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(24 horas) = 0,5 µg/m</a:t>
          </a:r>
          <a:r>
            <a:rPr lang="es-PE" sz="700" baseline="300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endParaRPr lang="es-PE" sz="70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D6D3F01F-3863-4189-B23B-F07398AAD4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778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18</xdr:col>
      <xdr:colOff>615874</xdr:colOff>
      <xdr:row>57</xdr:row>
      <xdr:rowOff>6276</xdr:rowOff>
    </xdr:from>
    <xdr:to>
      <xdr:col>27</xdr:col>
      <xdr:colOff>752134</xdr:colOff>
      <xdr:row>74</xdr:row>
      <xdr:rowOff>36396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D38974E-43BD-4140-8789-2ADA298BE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287293</xdr:colOff>
      <xdr:row>1</xdr:row>
      <xdr:rowOff>29694</xdr:rowOff>
    </xdr:from>
    <xdr:ext cx="1308426" cy="526118"/>
    <xdr:pic>
      <xdr:nvPicPr>
        <xdr:cNvPr id="2" name="1 Imagen">
          <a:extLst>
            <a:ext uri="{FF2B5EF4-FFF2-40B4-BE49-F238E27FC236}">
              <a16:creationId xmlns:a16="http://schemas.microsoft.com/office/drawing/2014/main" id="{70705EFC-6A1A-490C-9693-780454B82D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30728" y="182094"/>
          <a:ext cx="1308426" cy="526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18</xdr:col>
      <xdr:colOff>122814</xdr:colOff>
      <xdr:row>56</xdr:row>
      <xdr:rowOff>167641</xdr:rowOff>
    </xdr:from>
    <xdr:to>
      <xdr:col>25</xdr:col>
      <xdr:colOff>720555</xdr:colOff>
      <xdr:row>72</xdr:row>
      <xdr:rowOff>142370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038F7BC-C083-41AB-B526-87466ACCF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71754</xdr:colOff>
      <xdr:row>0</xdr:row>
      <xdr:rowOff>57997</xdr:rowOff>
    </xdr:from>
    <xdr:to>
      <xdr:col>3</xdr:col>
      <xdr:colOff>1584601</xdr:colOff>
      <xdr:row>3</xdr:row>
      <xdr:rowOff>131077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32821" y="57997"/>
          <a:ext cx="1512847" cy="58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153325</xdr:colOff>
      <xdr:row>1</xdr:row>
      <xdr:rowOff>76200</xdr:rowOff>
    </xdr:from>
    <xdr:to>
      <xdr:col>3</xdr:col>
      <xdr:colOff>519250</xdr:colOff>
      <xdr:row>4</xdr:row>
      <xdr:rowOff>131550</xdr:rowOff>
    </xdr:to>
    <xdr:pic>
      <xdr:nvPicPr>
        <xdr:cNvPr id="8318" name="1 Imagen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2875" y="228600"/>
          <a:ext cx="1728000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163175</xdr:colOff>
      <xdr:row>1</xdr:row>
      <xdr:rowOff>32385</xdr:rowOff>
    </xdr:from>
    <xdr:ext cx="1512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335" y="207645"/>
          <a:ext cx="1512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148328</xdr:colOff>
      <xdr:row>1</xdr:row>
      <xdr:rowOff>23282</xdr:rowOff>
    </xdr:from>
    <xdr:ext cx="1440000" cy="576000"/>
    <xdr:pic>
      <xdr:nvPicPr>
        <xdr:cNvPr id="6" name="1 Ima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728" y="192615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22860</xdr:rowOff>
    </xdr:from>
    <xdr:to>
      <xdr:col>1</xdr:col>
      <xdr:colOff>1481138</xdr:colOff>
      <xdr:row>4</xdr:row>
      <xdr:rowOff>132677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1F87A5E4-E568-4B90-AEB8-409183E4D4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12420" y="198120"/>
          <a:ext cx="1328738" cy="612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873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778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84666</xdr:colOff>
      <xdr:row>21</xdr:row>
      <xdr:rowOff>50800</xdr:rowOff>
    </xdr:from>
    <xdr:to>
      <xdr:col>9</xdr:col>
      <xdr:colOff>191266</xdr:colOff>
      <xdr:row>25</xdr:row>
      <xdr:rowOff>51067</xdr:rowOff>
    </xdr:to>
    <xdr:sp macro="" textlink="">
      <xdr:nvSpPr>
        <xdr:cNvPr id="2" name="Rounded Rectangular Callou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131733" y="3589867"/>
          <a:ext cx="1656000" cy="576000"/>
        </a:xfrm>
        <a:prstGeom prst="wedgeRoundRectCallout">
          <a:avLst>
            <a:gd name="adj1" fmla="val -68275"/>
            <a:gd name="adj2" fmla="val -106627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>
              <a:solidFill>
                <a:schemeClr val="tx1"/>
              </a:solidFill>
            </a:rPr>
            <a:t>Si es</a:t>
          </a:r>
          <a:r>
            <a:rPr lang="es-PE" sz="1100" b="1" baseline="0">
              <a:solidFill>
                <a:schemeClr val="tx1"/>
              </a:solidFill>
            </a:rPr>
            <a:t> mayor a 1,5 µg/m</a:t>
          </a:r>
          <a:r>
            <a:rPr lang="es-PE" sz="1100" b="1" baseline="30000">
              <a:solidFill>
                <a:schemeClr val="tx1"/>
              </a:solidFill>
            </a:rPr>
            <a:t>3</a:t>
          </a:r>
          <a:r>
            <a:rPr lang="es-PE" sz="1100" b="1" baseline="0">
              <a:solidFill>
                <a:schemeClr val="tx1"/>
              </a:solidFill>
            </a:rPr>
            <a:t>, generar </a:t>
          </a:r>
          <a:r>
            <a:rPr lang="es-PE" sz="1100" b="1" baseline="0">
              <a:solidFill>
                <a:srgbClr val="FF0000"/>
              </a:solidFill>
            </a:rPr>
            <a:t>Alerta</a:t>
          </a:r>
          <a:endParaRPr lang="es-P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212693</xdr:colOff>
      <xdr:row>3</xdr:row>
      <xdr:rowOff>41751</xdr:rowOff>
    </xdr:from>
    <xdr:ext cx="1909304" cy="380361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212693" y="994251"/>
          <a:ext cx="1909304" cy="380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𝑄𝑎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×(𝑃𝑎/𝑃𝑠𝑡𝑑)×(𝑇𝑠𝑡𝑑/𝑇𝑎)</a:t>
          </a:r>
          <a:endParaRPr lang="es-PE" sz="1100"/>
        </a:p>
      </xdr:txBody>
    </xdr:sp>
    <xdr:clientData/>
  </xdr:oneCellAnchor>
  <xdr:oneCellAnchor>
    <xdr:from>
      <xdr:col>0</xdr:col>
      <xdr:colOff>542925</xdr:colOff>
      <xdr:row>16</xdr:row>
      <xdr:rowOff>133350</xdr:rowOff>
    </xdr:from>
    <xdr:ext cx="1067022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542925" y="3429000"/>
          <a:ext cx="106702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𝑉𝑠𝑡𝑑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×𝑡</a:t>
          </a:r>
          <a:endParaRPr lang="es-PE" sz="1100"/>
        </a:p>
      </xdr:txBody>
    </xdr:sp>
    <xdr:clientData/>
  </xdr:oneCellAnchor>
  <xdr:oneCellAnchor>
    <xdr:from>
      <xdr:col>0</xdr:col>
      <xdr:colOff>876300</xdr:colOff>
      <xdr:row>26</xdr:row>
      <xdr:rowOff>0</xdr:rowOff>
    </xdr:from>
    <xdr:ext cx="1883914" cy="383823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876300" y="4829175"/>
          <a:ext cx="1883914" cy="383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𝑃𝑀10</a:t>
          </a:r>
          <a:r>
            <a:rPr lang="es-PE" sz="1100" i="0">
              <a:latin typeface="Cambria Math" panose="02040503050406030204" pitchFamily="18" charset="0"/>
            </a:rPr>
            <a:t>=(</a:t>
          </a:r>
          <a:r>
            <a:rPr lang="es-PE" sz="1100" b="0" i="0">
              <a:latin typeface="Cambria Math" panose="02040503050406030204" pitchFamily="18" charset="0"/>
            </a:rPr>
            <a:t>𝑊𝑓−𝑊𝑖)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×(〖10〗^6/𝑉𝑠𝑡𝑑)</a:t>
          </a:r>
          <a:endParaRPr lang="es-PE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128195</xdr:colOff>
      <xdr:row>1</xdr:row>
      <xdr:rowOff>38100</xdr:rowOff>
    </xdr:from>
    <xdr:to>
      <xdr:col>1</xdr:col>
      <xdr:colOff>1456933</xdr:colOff>
      <xdr:row>4</xdr:row>
      <xdr:rowOff>145045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CF35D227-7018-4CFF-A013-7BEB8175CA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8215" y="213360"/>
          <a:ext cx="1328738" cy="609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155986</xdr:colOff>
      <xdr:row>0</xdr:row>
      <xdr:rowOff>40789</xdr:rowOff>
    </xdr:from>
    <xdr:to>
      <xdr:col>1</xdr:col>
      <xdr:colOff>1484724</xdr:colOff>
      <xdr:row>3</xdr:row>
      <xdr:rowOff>153968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35EA128-F3D5-4B0B-9821-1EEBEE4EAA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16006" y="40789"/>
          <a:ext cx="1328738" cy="616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115225</xdr:colOff>
      <xdr:row>1</xdr:row>
      <xdr:rowOff>47625</xdr:rowOff>
    </xdr:from>
    <xdr:to>
      <xdr:col>3</xdr:col>
      <xdr:colOff>151040</xdr:colOff>
      <xdr:row>4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0C2C26F-034E-4B89-8E9D-C1D3BA13C7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8585" y="200025"/>
          <a:ext cx="1757935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115225</xdr:colOff>
      <xdr:row>1</xdr:row>
      <xdr:rowOff>47625</xdr:rowOff>
    </xdr:from>
    <xdr:to>
      <xdr:col>3</xdr:col>
      <xdr:colOff>151040</xdr:colOff>
      <xdr:row>4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C7C6299-72A0-4B4A-A5D7-A4AA3E2A12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8585" y="200025"/>
          <a:ext cx="1757935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153325</xdr:colOff>
      <xdr:row>1</xdr:row>
      <xdr:rowOff>76200</xdr:rowOff>
    </xdr:from>
    <xdr:to>
      <xdr:col>3</xdr:col>
      <xdr:colOff>404950</xdr:colOff>
      <xdr:row>4</xdr:row>
      <xdr:rowOff>131550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1F1071C-90A8-4F87-8CFD-398BA85AF7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6685" y="228600"/>
          <a:ext cx="1729905" cy="672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e75ce4d735b27f8/OEFA/Teletrabajo%20OEFA/Emergencia%20Salud%20-%20COVID-19/Reportes/Paragsha/Mensuales/RES-009-2020-STEC/Anexos/Anexo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3e75ce4d735b27f8/OEFA/Teletrabajo%20OEFA/Emergencia%20Salud%20-%20COVID-19/Reportes/Paragsha/Mensuales/RES-009-2020-STEC/Anexos/Anexo%203_E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EFA\VIGILANCIA\Informes\Anexo%20(Tabla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Conc. horarias"/>
      <sheetName val="2 Datos meteorológicos"/>
      <sheetName val="3 Promedio meteorologia"/>
      <sheetName val="4 Promedio diarios (T y P)"/>
      <sheetName val="5 Flujo promedio"/>
      <sheetName val="6 Cálculo PM10 y VM"/>
      <sheetName val="7 Conc. de Metales PM 10"/>
      <sheetName val="8 Cálculo PM10 y VM (R)"/>
      <sheetName val="9 Conc. de Metales PM 10 (R)"/>
      <sheetName val="Fórmula EPA"/>
    </sheetNames>
    <sheetDataSet>
      <sheetData sheetId="0">
        <row r="6">
          <cell r="F6" t="str">
            <v>Evaluación de seguimiento de la calidad del aire en el área de influencia de la unidad minera Cerro de Pasco ubicada en el centro poblado Paragsha, distrito Simón Bolívar, provincia y departamento Pasco, en enero de 2020</v>
          </cell>
        </row>
        <row r="8">
          <cell r="F8" t="str">
            <v>CA-SB-01</v>
          </cell>
          <cell r="V8" t="str">
            <v>0004-1-2020-412</v>
          </cell>
        </row>
      </sheetData>
      <sheetData sheetId="1">
        <row r="12">
          <cell r="D12" t="str">
            <v>Estación meteorológica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Conc. horarias"/>
      <sheetName val="2 Datos meteorológicos"/>
      <sheetName val="3 Promedio meteorologia"/>
      <sheetName val="4 Promedio diarios (T y P)"/>
      <sheetName val="5 Flujo promedio"/>
      <sheetName val="6 Cálculo PM10 y VM"/>
      <sheetName val="7 Conc. de Metales PM 10"/>
      <sheetName val="8 Cálculo PM10 y VM (R)"/>
      <sheetName val="9 Conc. de Metales PM 10 (R)"/>
      <sheetName val="Fórmula EPA"/>
    </sheetNames>
    <sheetDataSet>
      <sheetData sheetId="0"/>
      <sheetData sheetId="1">
        <row r="8">
          <cell r="D8" t="str">
            <v>CA-SB-01</v>
          </cell>
        </row>
      </sheetData>
      <sheetData sheetId="2">
        <row r="6">
          <cell r="C6" t="str">
            <v>Evaluación de seguimiento de la calidad del aire en el área de influencia de la unidad minera Cerro de Pasco ubicada en el centro poblado Paragsha, distrito Simón Bolívar, provincia y departamento Pasco, en enero de 2020</v>
          </cell>
        </row>
        <row r="8">
          <cell r="C8" t="str">
            <v>CA-SB-01</v>
          </cell>
          <cell r="F8" t="str">
            <v>0004-1-2020-412</v>
          </cell>
        </row>
        <row r="183">
          <cell r="C183" t="e">
            <v>#DIV/0!</v>
          </cell>
          <cell r="D183" t="e">
            <v>#DIV/0!</v>
          </cell>
        </row>
        <row r="212">
          <cell r="C212" t="e">
            <v>#DIV/0!</v>
          </cell>
          <cell r="D212" t="e">
            <v>#DIV/0!</v>
          </cell>
        </row>
      </sheetData>
      <sheetData sheetId="3">
        <row r="13">
          <cell r="D13">
            <v>43847.694444444445</v>
          </cell>
          <cell r="G13">
            <v>43848.6875</v>
          </cell>
          <cell r="M13">
            <v>1429.9999999988358</v>
          </cell>
        </row>
        <row r="20">
          <cell r="D20">
            <v>43848.701388888891</v>
          </cell>
          <cell r="G20">
            <v>43849.6875</v>
          </cell>
          <cell r="M20">
            <v>1419.9999999976717</v>
          </cell>
        </row>
        <row r="27">
          <cell r="D27">
            <v>43849.704861111109</v>
          </cell>
          <cell r="G27">
            <v>43850.708333333336</v>
          </cell>
          <cell r="M27">
            <v>1445.0000000058208</v>
          </cell>
        </row>
        <row r="34">
          <cell r="D34">
            <v>43850.716666666667</v>
          </cell>
          <cell r="G34">
            <v>43851.706944444442</v>
          </cell>
          <cell r="M34">
            <v>1425.9999999962747</v>
          </cell>
        </row>
        <row r="41">
          <cell r="D41">
            <v>43851.71875</v>
          </cell>
          <cell r="G41">
            <v>43852.70416666667</v>
          </cell>
          <cell r="M41">
            <v>1419.0000000048894</v>
          </cell>
        </row>
        <row r="48">
          <cell r="M48">
            <v>0</v>
          </cell>
        </row>
        <row r="52">
          <cell r="E52" t="e">
            <v>#DIV/0!</v>
          </cell>
          <cell r="H52" t="e">
            <v>#DIV/0!</v>
          </cell>
        </row>
        <row r="55">
          <cell r="M55">
            <v>0</v>
          </cell>
        </row>
        <row r="59">
          <cell r="E59" t="e">
            <v>#DIV/0!</v>
          </cell>
          <cell r="H59" t="e">
            <v>#DIV/0!</v>
          </cell>
        </row>
      </sheetData>
      <sheetData sheetId="4">
        <row r="30">
          <cell r="I30">
            <v>1.1098333333333332</v>
          </cell>
        </row>
        <row r="38">
          <cell r="I38">
            <v>1.0983125</v>
          </cell>
        </row>
        <row r="46">
          <cell r="I46">
            <v>1.0990375000000001</v>
          </cell>
        </row>
        <row r="54">
          <cell r="I54">
            <v>1.1026</v>
          </cell>
        </row>
        <row r="62">
          <cell r="I62">
            <v>1.0968083333333334</v>
          </cell>
        </row>
        <row r="70">
          <cell r="I70" t="e">
            <v>#DIV/0!</v>
          </cell>
        </row>
        <row r="78">
          <cell r="I78" t="e">
            <v>#DIV/0!</v>
          </cell>
        </row>
      </sheetData>
      <sheetData sheetId="5">
        <row r="12">
          <cell r="D12" t="str">
            <v>42457/2020</v>
          </cell>
          <cell r="E12">
            <v>43847.694444444445</v>
          </cell>
          <cell r="K12">
            <v>1587.0616666653746</v>
          </cell>
        </row>
        <row r="13">
          <cell r="D13" t="str">
            <v>42468/2020</v>
          </cell>
          <cell r="E13">
            <v>43848.701388888891</v>
          </cell>
          <cell r="K13">
            <v>1559.6037499974427</v>
          </cell>
        </row>
        <row r="14">
          <cell r="D14" t="str">
            <v>45842/2020</v>
          </cell>
          <cell r="E14">
            <v>43849.704861111109</v>
          </cell>
          <cell r="K14">
            <v>1588.1091875063973</v>
          </cell>
        </row>
        <row r="15">
          <cell r="D15" t="str">
            <v>45844/2020</v>
          </cell>
          <cell r="E15">
            <v>43850.716666666667</v>
          </cell>
          <cell r="K15">
            <v>1572.3075999958926</v>
          </cell>
        </row>
        <row r="16">
          <cell r="D16" t="str">
            <v>45845/2020</v>
          </cell>
          <cell r="E16">
            <v>43851.71875</v>
          </cell>
          <cell r="K16">
            <v>1556.3710250053628</v>
          </cell>
        </row>
        <row r="17">
          <cell r="E17">
            <v>0</v>
          </cell>
        </row>
        <row r="18">
          <cell r="E18">
            <v>0</v>
          </cell>
        </row>
      </sheetData>
      <sheetData sheetId="6"/>
      <sheetData sheetId="7">
        <row r="12">
          <cell r="L12">
            <v>969.80590854591935</v>
          </cell>
        </row>
        <row r="13">
          <cell r="L13">
            <v>948.28980641422402</v>
          </cell>
        </row>
        <row r="14">
          <cell r="L14">
            <v>959.43488745195054</v>
          </cell>
        </row>
        <row r="15">
          <cell r="L15">
            <v>954.80863222653431</v>
          </cell>
        </row>
        <row r="16">
          <cell r="L16">
            <v>948.99204719063925</v>
          </cell>
        </row>
        <row r="17">
          <cell r="L17" t="e">
            <v>#DIV/0!</v>
          </cell>
        </row>
        <row r="18">
          <cell r="L18" t="e">
            <v>#DIV/0!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Conc. horarias"/>
      <sheetName val="2 Conc. prom. móvil 3h"/>
      <sheetName val="3 Datos meteorológicos"/>
      <sheetName val="4 Promedio meteorologia"/>
      <sheetName val="5 Promedio diarios (T y P)"/>
      <sheetName val="6 Flujo promedio"/>
      <sheetName val="7 Cálculo PM10 y VM"/>
      <sheetName val="8 Conc. de Metales PM 10"/>
      <sheetName val="9 Cálculo PM10 y VM (R)"/>
      <sheetName val="10 Conc. de Metales PM 10 (R)"/>
      <sheetName val="11 Cálculo PM 2.5"/>
      <sheetName val="Fórmula EPA"/>
    </sheetNames>
    <sheetDataSet>
      <sheetData sheetId="0">
        <row r="41">
          <cell r="B41" t="str">
            <v>Promedio de SO₂/PM₁₀ en 24 horas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2">
          <cell r="M12" t="e">
            <v>#DIV/0!</v>
          </cell>
        </row>
        <row r="33">
          <cell r="B33" t="str">
            <v>del 16/01/2020 14:00        al 17/01/2020 13:25</v>
          </cell>
        </row>
        <row r="34">
          <cell r="B34" t="str">
            <v>del 17/01/2020 14:50        al 18/01/2020 13:50</v>
          </cell>
        </row>
        <row r="35">
          <cell r="B35" t="str">
            <v>del 18/01/2020 14:05        al 19/01/2020 13:05</v>
          </cell>
        </row>
        <row r="36">
          <cell r="B36" t="str">
            <v>del 19/01/2020 13:25        al 20/01/2020 12:25</v>
          </cell>
        </row>
        <row r="37">
          <cell r="B37" t="str">
            <v>del 20/01/2020 13:00        al 21/01/2020 12:25</v>
          </cell>
        </row>
      </sheetData>
      <sheetData sheetId="7" refreshError="1"/>
      <sheetData sheetId="8" refreshError="1"/>
      <sheetData sheetId="9">
        <row r="50">
          <cell r="P50" t="str">
            <v xml:space="preserve">Pb en PM₁₀ 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02A68-7071-43B6-9B81-1CA07FB7B9A3}">
  <dimension ref="B1:AM460"/>
  <sheetViews>
    <sheetView showGridLines="0" tabSelected="1" view="pageBreakPreview" zoomScale="70" zoomScaleNormal="60" zoomScaleSheetLayoutView="70" workbookViewId="0">
      <selection activeCell="AK31" sqref="AK31"/>
    </sheetView>
  </sheetViews>
  <sheetFormatPr baseColWidth="10" defaultColWidth="11.44140625" defaultRowHeight="13.8" x14ac:dyDescent="0.3"/>
  <cols>
    <col min="1" max="1" width="2.109375" style="283" customWidth="1"/>
    <col min="2" max="2" width="17.5546875" style="283" customWidth="1"/>
    <col min="3" max="4" width="6.6640625" style="283" bestFit="1" customWidth="1"/>
    <col min="5" max="5" width="5.6640625" style="283" bestFit="1" customWidth="1"/>
    <col min="6" max="6" width="7" style="283" customWidth="1"/>
    <col min="7" max="7" width="6.5546875" style="283" customWidth="1"/>
    <col min="8" max="8" width="6.44140625" style="283" customWidth="1"/>
    <col min="9" max="9" width="5.5546875" style="283" bestFit="1" customWidth="1"/>
    <col min="10" max="14" width="6.6640625" style="283" bestFit="1" customWidth="1"/>
    <col min="15" max="15" width="6.44140625" style="283" bestFit="1" customWidth="1"/>
    <col min="16" max="16" width="5.6640625" style="283" bestFit="1" customWidth="1"/>
    <col min="17" max="17" width="6.5546875" style="283" customWidth="1"/>
    <col min="18" max="18" width="5.6640625" style="283" bestFit="1" customWidth="1"/>
    <col min="19" max="19" width="6.44140625" style="283" bestFit="1" customWidth="1"/>
    <col min="20" max="20" width="5.88671875" style="283" bestFit="1" customWidth="1"/>
    <col min="21" max="21" width="6.44140625" style="283" bestFit="1" customWidth="1"/>
    <col min="22" max="22" width="6.5546875" style="283" customWidth="1"/>
    <col min="23" max="23" width="6.44140625" style="283" bestFit="1" customWidth="1"/>
    <col min="24" max="24" width="6.6640625" style="283" customWidth="1"/>
    <col min="25" max="25" width="6.88671875" style="283" customWidth="1"/>
    <col min="26" max="26" width="6.44140625" style="283" bestFit="1" customWidth="1"/>
    <col min="27" max="27" width="6.33203125" style="283" customWidth="1"/>
    <col min="28" max="28" width="7.33203125" style="283" customWidth="1"/>
    <col min="29" max="29" width="6.6640625" style="283" bestFit="1" customWidth="1"/>
    <col min="30" max="30" width="6.44140625" style="283" bestFit="1" customWidth="1"/>
    <col min="31" max="32" width="6.44140625" style="283" customWidth="1"/>
    <col min="33" max="33" width="5.109375" style="283" bestFit="1" customWidth="1"/>
    <col min="34" max="16384" width="11.44140625" style="283"/>
  </cols>
  <sheetData>
    <row r="1" spans="2:33" ht="15.75" customHeight="1" x14ac:dyDescent="0.3"/>
    <row r="2" spans="2:33" ht="15.75" customHeight="1" x14ac:dyDescent="0.3">
      <c r="B2" s="561"/>
      <c r="C2" s="561"/>
      <c r="D2" s="561"/>
      <c r="E2" s="561"/>
      <c r="F2" s="562" t="s">
        <v>401</v>
      </c>
      <c r="G2" s="562"/>
      <c r="H2" s="562"/>
      <c r="I2" s="562"/>
      <c r="J2" s="562"/>
      <c r="K2" s="562"/>
      <c r="L2" s="562"/>
      <c r="M2" s="562"/>
      <c r="N2" s="562"/>
      <c r="O2" s="562"/>
      <c r="P2" s="562"/>
      <c r="Q2" s="562"/>
      <c r="R2" s="562"/>
      <c r="S2" s="562"/>
      <c r="T2" s="562"/>
      <c r="U2" s="562"/>
      <c r="V2" s="562"/>
      <c r="W2" s="562"/>
      <c r="X2" s="562"/>
      <c r="Y2" s="562"/>
      <c r="Z2" s="562"/>
      <c r="AA2" s="562"/>
      <c r="AB2" s="562"/>
      <c r="AC2" s="562"/>
      <c r="AD2" s="562"/>
      <c r="AE2" s="562"/>
      <c r="AF2" s="562"/>
      <c r="AG2" s="562"/>
    </row>
    <row r="3" spans="2:33" ht="15.75" customHeight="1" x14ac:dyDescent="0.3">
      <c r="B3" s="561"/>
      <c r="C3" s="561"/>
      <c r="D3" s="561"/>
      <c r="E3" s="561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  <c r="S3" s="562"/>
      <c r="T3" s="562"/>
      <c r="U3" s="562"/>
      <c r="V3" s="562"/>
      <c r="W3" s="562"/>
      <c r="X3" s="562"/>
      <c r="Y3" s="562"/>
      <c r="Z3" s="562"/>
      <c r="AA3" s="562"/>
      <c r="AB3" s="562"/>
      <c r="AC3" s="562"/>
      <c r="AD3" s="562"/>
      <c r="AE3" s="562"/>
      <c r="AF3" s="562"/>
      <c r="AG3" s="562"/>
    </row>
    <row r="4" spans="2:33" ht="15.75" customHeight="1" x14ac:dyDescent="0.3">
      <c r="B4" s="561"/>
      <c r="C4" s="561"/>
      <c r="D4" s="561"/>
      <c r="E4" s="561"/>
      <c r="F4" s="562"/>
      <c r="G4" s="562"/>
      <c r="H4" s="562"/>
      <c r="I4" s="562"/>
      <c r="J4" s="562"/>
      <c r="K4" s="562"/>
      <c r="L4" s="562"/>
      <c r="M4" s="562"/>
      <c r="N4" s="562"/>
      <c r="O4" s="562"/>
      <c r="P4" s="562"/>
      <c r="Q4" s="562"/>
      <c r="R4" s="562"/>
      <c r="S4" s="562"/>
      <c r="T4" s="562"/>
      <c r="U4" s="562"/>
      <c r="V4" s="562"/>
      <c r="W4" s="562"/>
      <c r="X4" s="562"/>
      <c r="Y4" s="562"/>
      <c r="Z4" s="562"/>
      <c r="AA4" s="562"/>
      <c r="AB4" s="562"/>
      <c r="AC4" s="562"/>
      <c r="AD4" s="562"/>
      <c r="AE4" s="562"/>
      <c r="AF4" s="562"/>
      <c r="AG4" s="562"/>
    </row>
    <row r="5" spans="2:33" ht="11.25" customHeight="1" x14ac:dyDescent="0.3">
      <c r="B5" s="284"/>
      <c r="C5" s="284"/>
      <c r="D5" s="284"/>
      <c r="E5" s="284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85"/>
      <c r="AD5" s="285"/>
      <c r="AE5" s="285"/>
      <c r="AF5" s="285"/>
      <c r="AG5" s="285"/>
    </row>
    <row r="6" spans="2:33" ht="29.25" customHeight="1" x14ac:dyDescent="0.3">
      <c r="B6" s="552" t="s">
        <v>188</v>
      </c>
      <c r="C6" s="552"/>
      <c r="D6" s="286"/>
      <c r="E6" s="286"/>
      <c r="F6" s="553" t="s">
        <v>402</v>
      </c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3"/>
      <c r="T6" s="553"/>
      <c r="U6" s="553"/>
      <c r="V6" s="553"/>
      <c r="W6" s="553"/>
      <c r="X6" s="553"/>
      <c r="Y6" s="553"/>
      <c r="Z6" s="553"/>
      <c r="AA6" s="553"/>
      <c r="AB6" s="553"/>
      <c r="AC6" s="553"/>
      <c r="AD6" s="553"/>
      <c r="AE6" s="553"/>
      <c r="AF6" s="553"/>
      <c r="AG6" s="553"/>
    </row>
    <row r="7" spans="2:33" ht="8.25" customHeight="1" x14ac:dyDescent="0.3">
      <c r="B7" s="288"/>
      <c r="C7" s="288"/>
      <c r="D7" s="288"/>
      <c r="E7" s="288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/>
      <c r="AB7" s="289"/>
      <c r="AC7" s="289"/>
      <c r="AD7" s="289"/>
      <c r="AE7" s="289"/>
      <c r="AF7" s="289"/>
      <c r="AG7" s="289"/>
    </row>
    <row r="8" spans="2:33" ht="15.75" customHeight="1" x14ac:dyDescent="0.3">
      <c r="B8" s="286" t="s">
        <v>236</v>
      </c>
      <c r="C8" s="286"/>
      <c r="D8" s="286"/>
      <c r="E8" s="286"/>
      <c r="F8" s="287" t="s">
        <v>259</v>
      </c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139" t="s">
        <v>189</v>
      </c>
      <c r="R8" s="286"/>
      <c r="S8" s="286"/>
      <c r="T8" s="286"/>
      <c r="U8" s="286"/>
      <c r="V8" s="291" t="s">
        <v>403</v>
      </c>
      <c r="W8" s="290"/>
      <c r="X8" s="290"/>
      <c r="Y8" s="290"/>
      <c r="Z8" s="290"/>
      <c r="AA8" s="290"/>
      <c r="AB8" s="290"/>
      <c r="AC8" s="290"/>
      <c r="AD8" s="290"/>
      <c r="AE8" s="290"/>
      <c r="AF8" s="290"/>
      <c r="AG8" s="290"/>
    </row>
    <row r="9" spans="2:33" ht="7.5" customHeight="1" x14ac:dyDescent="0.3">
      <c r="B9" s="288"/>
      <c r="C9" s="288"/>
      <c r="D9" s="288"/>
      <c r="E9" s="288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  <c r="AB9" s="289"/>
      <c r="AC9" s="289"/>
      <c r="AD9" s="289"/>
      <c r="AE9" s="289"/>
      <c r="AF9" s="289"/>
      <c r="AG9" s="289"/>
    </row>
    <row r="10" spans="2:33" ht="15.75" customHeight="1" x14ac:dyDescent="0.3">
      <c r="B10" s="564" t="s">
        <v>217</v>
      </c>
      <c r="C10" s="564"/>
      <c r="D10" s="564"/>
      <c r="E10" s="564"/>
      <c r="F10" s="564"/>
      <c r="G10" s="564"/>
      <c r="H10" s="564"/>
      <c r="I10" s="564"/>
      <c r="J10" s="564"/>
      <c r="K10" s="564"/>
      <c r="L10" s="564"/>
      <c r="M10" s="564"/>
      <c r="N10" s="564"/>
      <c r="O10" s="564"/>
      <c r="P10" s="564"/>
      <c r="Q10" s="564"/>
      <c r="R10" s="564"/>
      <c r="S10" s="564"/>
      <c r="T10" s="564"/>
      <c r="U10" s="564"/>
      <c r="V10" s="564"/>
      <c r="W10" s="564"/>
      <c r="X10" s="564"/>
      <c r="Y10" s="564"/>
      <c r="Z10" s="564"/>
      <c r="AA10" s="564"/>
      <c r="AB10" s="564"/>
      <c r="AC10" s="564"/>
      <c r="AD10" s="564"/>
      <c r="AE10" s="564"/>
      <c r="AF10" s="564"/>
      <c r="AG10" s="564"/>
    </row>
    <row r="11" spans="2:33" ht="7.5" customHeight="1" x14ac:dyDescent="0.3">
      <c r="B11" s="288"/>
      <c r="C11" s="288"/>
      <c r="D11" s="288"/>
      <c r="E11" s="288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289"/>
      <c r="Z11" s="289"/>
      <c r="AA11" s="289"/>
      <c r="AB11" s="289"/>
      <c r="AC11" s="289"/>
      <c r="AD11" s="289"/>
      <c r="AE11" s="289"/>
      <c r="AF11" s="289"/>
      <c r="AG11" s="289"/>
    </row>
    <row r="12" spans="2:33" ht="15.75" customHeight="1" x14ac:dyDescent="0.3">
      <c r="B12" s="286" t="s">
        <v>33</v>
      </c>
      <c r="C12" s="286"/>
      <c r="D12" s="286"/>
      <c r="E12" s="286"/>
      <c r="F12" s="290" t="s">
        <v>260</v>
      </c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86" t="s">
        <v>8</v>
      </c>
      <c r="R12" s="286"/>
      <c r="S12" s="286"/>
      <c r="T12" s="286"/>
      <c r="U12" s="286"/>
      <c r="V12" s="458" t="s">
        <v>257</v>
      </c>
      <c r="W12" s="290"/>
      <c r="X12" s="290"/>
      <c r="Y12" s="290"/>
      <c r="Z12" s="290"/>
      <c r="AA12" s="290"/>
      <c r="AB12" s="290"/>
      <c r="AC12" s="290"/>
      <c r="AD12" s="290"/>
      <c r="AE12" s="290"/>
      <c r="AF12" s="290"/>
      <c r="AG12" s="290"/>
    </row>
    <row r="13" spans="2:33" ht="7.5" customHeight="1" x14ac:dyDescent="0.3">
      <c r="B13" s="288"/>
      <c r="C13" s="288"/>
      <c r="D13" s="288"/>
      <c r="E13" s="288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89"/>
      <c r="U13" s="289"/>
      <c r="V13" s="289"/>
      <c r="W13" s="289"/>
      <c r="X13" s="289"/>
      <c r="Y13" s="289"/>
      <c r="Z13" s="289"/>
      <c r="AA13" s="289"/>
      <c r="AB13" s="289"/>
      <c r="AC13" s="289"/>
      <c r="AD13" s="289"/>
      <c r="AE13" s="289"/>
      <c r="AF13" s="289"/>
      <c r="AG13" s="289"/>
    </row>
    <row r="14" spans="2:33" ht="15.75" customHeight="1" x14ac:dyDescent="0.3">
      <c r="B14" s="286" t="s">
        <v>9</v>
      </c>
      <c r="C14" s="286"/>
      <c r="D14" s="286"/>
      <c r="E14" s="286"/>
      <c r="F14" s="290" t="s">
        <v>404</v>
      </c>
      <c r="G14" s="290"/>
      <c r="H14" s="290"/>
      <c r="I14" s="290"/>
      <c r="J14" s="290"/>
      <c r="K14" s="290"/>
      <c r="L14" s="290"/>
      <c r="M14" s="290"/>
      <c r="N14" s="290"/>
      <c r="O14" s="290"/>
      <c r="P14" s="290"/>
      <c r="Q14" s="286" t="s">
        <v>10</v>
      </c>
      <c r="R14" s="286"/>
      <c r="S14" s="286"/>
      <c r="T14" s="286"/>
      <c r="U14" s="286"/>
      <c r="V14" s="290" t="s">
        <v>262</v>
      </c>
      <c r="W14" s="290"/>
      <c r="X14" s="290"/>
      <c r="Y14" s="290"/>
      <c r="Z14" s="290"/>
      <c r="AA14" s="290"/>
      <c r="AB14" s="290"/>
      <c r="AC14" s="290"/>
      <c r="AD14" s="290"/>
      <c r="AE14" s="290"/>
      <c r="AF14" s="290"/>
      <c r="AG14" s="290"/>
    </row>
    <row r="15" spans="2:33" ht="11.25" customHeight="1" x14ac:dyDescent="0.3">
      <c r="B15" s="284"/>
      <c r="C15" s="284"/>
      <c r="D15" s="284"/>
      <c r="E15" s="284"/>
      <c r="F15" s="285"/>
      <c r="G15" s="285"/>
      <c r="H15" s="285"/>
      <c r="I15" s="285"/>
      <c r="J15" s="285"/>
      <c r="K15" s="285"/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  <c r="Z15" s="285"/>
      <c r="AA15" s="285"/>
      <c r="AB15" s="285"/>
      <c r="AC15" s="285"/>
      <c r="AD15" s="285"/>
      <c r="AE15" s="285"/>
      <c r="AF15" s="285"/>
      <c r="AG15" s="285"/>
    </row>
    <row r="16" spans="2:33" ht="29.4" customHeight="1" x14ac:dyDescent="0.3">
      <c r="B16" s="292" t="s">
        <v>258</v>
      </c>
      <c r="C16" s="293">
        <v>1</v>
      </c>
      <c r="D16" s="293">
        <v>2</v>
      </c>
      <c r="E16" s="293">
        <v>3</v>
      </c>
      <c r="F16" s="293">
        <v>4</v>
      </c>
      <c r="G16" s="293">
        <v>5</v>
      </c>
      <c r="H16" s="293">
        <v>6</v>
      </c>
      <c r="I16" s="293">
        <v>7</v>
      </c>
      <c r="J16" s="293">
        <v>8</v>
      </c>
      <c r="K16" s="293">
        <v>9</v>
      </c>
      <c r="L16" s="293">
        <v>10</v>
      </c>
      <c r="M16" s="293">
        <v>11</v>
      </c>
      <c r="N16" s="293">
        <v>12</v>
      </c>
      <c r="O16" s="293">
        <v>13</v>
      </c>
      <c r="P16" s="293">
        <v>14</v>
      </c>
      <c r="Q16" s="293">
        <v>15</v>
      </c>
      <c r="R16" s="293">
        <v>16</v>
      </c>
      <c r="S16" s="293">
        <v>17</v>
      </c>
      <c r="T16" s="293">
        <v>18</v>
      </c>
      <c r="U16" s="293">
        <v>19</v>
      </c>
      <c r="V16" s="293">
        <v>20</v>
      </c>
      <c r="W16" s="293">
        <v>21</v>
      </c>
      <c r="X16" s="293">
        <v>22</v>
      </c>
      <c r="Y16" s="293">
        <v>23</v>
      </c>
      <c r="Z16" s="293">
        <v>24</v>
      </c>
      <c r="AA16" s="293">
        <v>25</v>
      </c>
      <c r="AB16" s="293">
        <v>26</v>
      </c>
      <c r="AC16" s="293">
        <v>27</v>
      </c>
      <c r="AD16" s="293">
        <v>28</v>
      </c>
      <c r="AE16" s="293">
        <v>29</v>
      </c>
      <c r="AF16" s="293">
        <v>30</v>
      </c>
      <c r="AG16" s="293">
        <v>31</v>
      </c>
    </row>
    <row r="17" spans="2:33" s="295" customFormat="1" x14ac:dyDescent="0.25">
      <c r="B17" s="294">
        <v>0</v>
      </c>
      <c r="C17" s="325">
        <v>398.5</v>
      </c>
      <c r="D17" s="325">
        <v>5.0999999999999996</v>
      </c>
      <c r="E17" s="325">
        <v>3.6</v>
      </c>
      <c r="F17" s="325">
        <v>8.8000000000000007</v>
      </c>
      <c r="G17" s="325">
        <v>11.1</v>
      </c>
      <c r="H17" s="325">
        <v>9.1999999999999993</v>
      </c>
      <c r="I17" s="325">
        <v>10.3</v>
      </c>
      <c r="J17" s="325">
        <v>8.8000000000000007</v>
      </c>
      <c r="K17" s="325">
        <v>13.7</v>
      </c>
      <c r="L17" s="325">
        <v>5.7</v>
      </c>
      <c r="M17" s="325">
        <v>15.9</v>
      </c>
      <c r="N17" s="325">
        <v>3.9</v>
      </c>
      <c r="O17" s="325">
        <v>6.4</v>
      </c>
      <c r="P17" s="325">
        <v>3.5</v>
      </c>
      <c r="Q17" s="325">
        <v>3.4</v>
      </c>
      <c r="R17" s="325">
        <v>3.5</v>
      </c>
      <c r="S17" s="325" t="s">
        <v>405</v>
      </c>
      <c r="T17" s="325">
        <v>5.5</v>
      </c>
      <c r="U17" s="325">
        <v>2.9</v>
      </c>
      <c r="V17" s="325">
        <v>4</v>
      </c>
      <c r="W17" s="325">
        <v>3</v>
      </c>
      <c r="X17" s="325">
        <v>4.8</v>
      </c>
      <c r="Y17" s="325">
        <v>4.5999999999999996</v>
      </c>
      <c r="Z17" s="325">
        <v>3.8</v>
      </c>
      <c r="AA17" s="325">
        <v>2.9</v>
      </c>
      <c r="AB17" s="325">
        <v>5.0999999999999996</v>
      </c>
      <c r="AC17" s="325">
        <v>4.4000000000000004</v>
      </c>
      <c r="AD17" s="325">
        <v>8.3000000000000007</v>
      </c>
      <c r="AE17" s="325">
        <v>5</v>
      </c>
      <c r="AF17" s="325">
        <v>4.9000000000000004</v>
      </c>
      <c r="AG17" s="325">
        <v>4.9000000000000004</v>
      </c>
    </row>
    <row r="18" spans="2:33" s="295" customFormat="1" x14ac:dyDescent="0.25">
      <c r="B18" s="294">
        <v>4.1666666666666664E-2</v>
      </c>
      <c r="C18" s="325">
        <v>26.8</v>
      </c>
      <c r="D18" s="325">
        <v>4.7</v>
      </c>
      <c r="E18" s="325">
        <v>3.8</v>
      </c>
      <c r="F18" s="325">
        <v>7.2</v>
      </c>
      <c r="G18" s="325">
        <v>9.1999999999999993</v>
      </c>
      <c r="H18" s="325">
        <v>5.9</v>
      </c>
      <c r="I18" s="325">
        <v>6.6</v>
      </c>
      <c r="J18" s="325">
        <v>7.3</v>
      </c>
      <c r="K18" s="325">
        <v>3.7</v>
      </c>
      <c r="L18" s="325">
        <v>4.2</v>
      </c>
      <c r="M18" s="325">
        <v>9.5</v>
      </c>
      <c r="N18" s="325">
        <v>7.6</v>
      </c>
      <c r="O18" s="325">
        <v>4.8</v>
      </c>
      <c r="P18" s="325">
        <v>3.4</v>
      </c>
      <c r="Q18" s="325">
        <v>2.9</v>
      </c>
      <c r="R18" s="325" t="s">
        <v>405</v>
      </c>
      <c r="S18" s="325" t="s">
        <v>405</v>
      </c>
      <c r="T18" s="325">
        <v>5.4</v>
      </c>
      <c r="U18" s="325">
        <v>5.7</v>
      </c>
      <c r="V18" s="325">
        <v>4.0999999999999996</v>
      </c>
      <c r="W18" s="325">
        <v>4</v>
      </c>
      <c r="X18" s="325">
        <v>4.2</v>
      </c>
      <c r="Y18" s="325">
        <v>3</v>
      </c>
      <c r="Z18" s="325">
        <v>3.9</v>
      </c>
      <c r="AA18" s="325">
        <v>3.4</v>
      </c>
      <c r="AB18" s="325">
        <v>6.2</v>
      </c>
      <c r="AC18" s="325">
        <v>3.6</v>
      </c>
      <c r="AD18" s="325">
        <v>8.9</v>
      </c>
      <c r="AE18" s="325">
        <v>4.8</v>
      </c>
      <c r="AF18" s="325">
        <v>5.5</v>
      </c>
      <c r="AG18" s="325">
        <v>6.5</v>
      </c>
    </row>
    <row r="19" spans="2:33" s="295" customFormat="1" x14ac:dyDescent="0.25">
      <c r="B19" s="294">
        <v>8.3333333333333329E-2</v>
      </c>
      <c r="C19" s="325">
        <v>5.6</v>
      </c>
      <c r="D19" s="325">
        <v>4.8</v>
      </c>
      <c r="E19" s="325">
        <v>4</v>
      </c>
      <c r="F19" s="325">
        <v>7.1</v>
      </c>
      <c r="G19" s="325">
        <v>9.1999999999999993</v>
      </c>
      <c r="H19" s="325">
        <v>5.5</v>
      </c>
      <c r="I19" s="325">
        <v>5.3</v>
      </c>
      <c r="J19" s="325">
        <v>7.1</v>
      </c>
      <c r="K19" s="325">
        <v>5.9</v>
      </c>
      <c r="L19" s="325">
        <v>5</v>
      </c>
      <c r="M19" s="325">
        <v>11.7</v>
      </c>
      <c r="N19" s="325">
        <v>5.9</v>
      </c>
      <c r="O19" s="325">
        <v>4.8</v>
      </c>
      <c r="P19" s="325">
        <v>4</v>
      </c>
      <c r="Q19" s="325" t="s">
        <v>405</v>
      </c>
      <c r="R19" s="325">
        <v>3.8</v>
      </c>
      <c r="S19" s="325">
        <v>2.5</v>
      </c>
      <c r="T19" s="325">
        <v>3.8</v>
      </c>
      <c r="U19" s="325">
        <v>8.9</v>
      </c>
      <c r="V19" s="325">
        <v>5.3</v>
      </c>
      <c r="W19" s="325">
        <v>3.4</v>
      </c>
      <c r="X19" s="325">
        <v>5.0999999999999996</v>
      </c>
      <c r="Y19" s="325">
        <v>4.0999999999999996</v>
      </c>
      <c r="Z19" s="325">
        <v>4</v>
      </c>
      <c r="AA19" s="325" t="s">
        <v>405</v>
      </c>
      <c r="AB19" s="325">
        <v>4.8</v>
      </c>
      <c r="AC19" s="325">
        <v>4.5999999999999996</v>
      </c>
      <c r="AD19" s="325">
        <v>9.5</v>
      </c>
      <c r="AE19" s="325">
        <v>5.7</v>
      </c>
      <c r="AF19" s="325">
        <v>3.2</v>
      </c>
      <c r="AG19" s="325">
        <v>5.9</v>
      </c>
    </row>
    <row r="20" spans="2:33" s="295" customFormat="1" x14ac:dyDescent="0.25">
      <c r="B20" s="294">
        <v>0.125</v>
      </c>
      <c r="C20" s="325">
        <v>6.7</v>
      </c>
      <c r="D20" s="325">
        <v>8.6999999999999993</v>
      </c>
      <c r="E20" s="325">
        <v>3.6</v>
      </c>
      <c r="F20" s="325">
        <v>8.6999999999999993</v>
      </c>
      <c r="G20" s="325">
        <v>8.6999999999999993</v>
      </c>
      <c r="H20" s="325">
        <v>9</v>
      </c>
      <c r="I20" s="325">
        <v>9.4</v>
      </c>
      <c r="J20" s="325">
        <v>12</v>
      </c>
      <c r="K20" s="325">
        <v>6.8</v>
      </c>
      <c r="L20" s="325">
        <v>7.2</v>
      </c>
      <c r="M20" s="325">
        <v>13.4</v>
      </c>
      <c r="N20" s="325">
        <v>10.3</v>
      </c>
      <c r="O20" s="325">
        <v>6.2</v>
      </c>
      <c r="P20" s="325">
        <v>4.7</v>
      </c>
      <c r="Q20" s="325">
        <v>4.5</v>
      </c>
      <c r="R20" s="325">
        <v>3.2</v>
      </c>
      <c r="S20" s="325">
        <v>3.1</v>
      </c>
      <c r="T20" s="325">
        <v>3.9</v>
      </c>
      <c r="U20" s="325">
        <v>4.2</v>
      </c>
      <c r="V20" s="325">
        <v>4.3</v>
      </c>
      <c r="W20" s="325">
        <v>3.5</v>
      </c>
      <c r="X20" s="325">
        <v>5</v>
      </c>
      <c r="Y20" s="325">
        <v>4.8</v>
      </c>
      <c r="Z20" s="325">
        <v>4.2</v>
      </c>
      <c r="AA20" s="325">
        <v>3.7</v>
      </c>
      <c r="AB20" s="325">
        <v>11.7</v>
      </c>
      <c r="AC20" s="325">
        <v>13.8</v>
      </c>
      <c r="AD20" s="325" t="s">
        <v>406</v>
      </c>
      <c r="AE20" s="325">
        <v>5.8</v>
      </c>
      <c r="AF20" s="325">
        <v>4.5</v>
      </c>
      <c r="AG20" s="325">
        <v>7</v>
      </c>
    </row>
    <row r="21" spans="2:33" s="295" customFormat="1" x14ac:dyDescent="0.25">
      <c r="B21" s="294">
        <v>0.16666666666666666</v>
      </c>
      <c r="C21" s="325">
        <v>10.3</v>
      </c>
      <c r="D21" s="325">
        <v>9.1</v>
      </c>
      <c r="E21" s="325">
        <v>5.6</v>
      </c>
      <c r="F21" s="325">
        <v>9.6</v>
      </c>
      <c r="G21" s="325">
        <v>9</v>
      </c>
      <c r="H21" s="325">
        <v>13.8</v>
      </c>
      <c r="I21" s="325">
        <v>13.9</v>
      </c>
      <c r="J21" s="325">
        <v>13.6</v>
      </c>
      <c r="K21" s="325">
        <v>4.5</v>
      </c>
      <c r="L21" s="325">
        <v>6.5</v>
      </c>
      <c r="M21" s="325">
        <v>16.5</v>
      </c>
      <c r="N21" s="325">
        <v>8.5</v>
      </c>
      <c r="O21" s="325">
        <v>7.3</v>
      </c>
      <c r="P21" s="325">
        <v>7.2</v>
      </c>
      <c r="Q21" s="325" t="s">
        <v>405</v>
      </c>
      <c r="R21" s="325">
        <v>4.0999999999999996</v>
      </c>
      <c r="S21" s="325">
        <v>3.8</v>
      </c>
      <c r="T21" s="325">
        <v>3.4</v>
      </c>
      <c r="U21" s="325">
        <v>3.7</v>
      </c>
      <c r="V21" s="325">
        <v>5.7</v>
      </c>
      <c r="W21" s="325">
        <v>4.7</v>
      </c>
      <c r="X21" s="325">
        <v>7</v>
      </c>
      <c r="Y21" s="325">
        <v>5.9</v>
      </c>
      <c r="Z21" s="325">
        <v>5.2</v>
      </c>
      <c r="AA21" s="325">
        <v>3.4</v>
      </c>
      <c r="AB21" s="325">
        <v>14.7</v>
      </c>
      <c r="AC21" s="325">
        <v>11.8</v>
      </c>
      <c r="AD21" s="325" t="s">
        <v>406</v>
      </c>
      <c r="AE21" s="325">
        <v>7.9</v>
      </c>
      <c r="AF21" s="325">
        <v>8</v>
      </c>
      <c r="AG21" s="325" t="s">
        <v>405</v>
      </c>
    </row>
    <row r="22" spans="2:33" s="295" customFormat="1" x14ac:dyDescent="0.25">
      <c r="B22" s="294">
        <v>0.20833333333333334</v>
      </c>
      <c r="C22" s="325">
        <v>9.5</v>
      </c>
      <c r="D22" s="325">
        <v>17.7</v>
      </c>
      <c r="E22" s="325">
        <v>7.3</v>
      </c>
      <c r="F22" s="325">
        <v>23.7</v>
      </c>
      <c r="G22" s="325">
        <v>9.9</v>
      </c>
      <c r="H22" s="325">
        <v>11.9</v>
      </c>
      <c r="I22" s="325">
        <v>11.7</v>
      </c>
      <c r="J22" s="325">
        <v>19.600000000000001</v>
      </c>
      <c r="K22" s="325">
        <v>10.1</v>
      </c>
      <c r="L22" s="325">
        <v>9.8000000000000007</v>
      </c>
      <c r="M22" s="325">
        <v>13.8</v>
      </c>
      <c r="N22" s="325">
        <v>9.8000000000000007</v>
      </c>
      <c r="O22" s="325">
        <v>7.8</v>
      </c>
      <c r="P22" s="325">
        <v>10</v>
      </c>
      <c r="Q22" s="325">
        <v>6.8</v>
      </c>
      <c r="R22" s="325">
        <v>4.8</v>
      </c>
      <c r="S22" s="325">
        <v>10.1</v>
      </c>
      <c r="T22" s="325">
        <v>4.8</v>
      </c>
      <c r="U22" s="325">
        <v>8.4</v>
      </c>
      <c r="V22" s="325">
        <v>6.3</v>
      </c>
      <c r="W22" s="325">
        <v>4.5999999999999996</v>
      </c>
      <c r="X22" s="325">
        <v>7.5</v>
      </c>
      <c r="Y22" s="325">
        <v>6.4</v>
      </c>
      <c r="Z22" s="325">
        <v>6.2</v>
      </c>
      <c r="AA22" s="325">
        <v>4.4000000000000004</v>
      </c>
      <c r="AB22" s="325">
        <v>11.2</v>
      </c>
      <c r="AC22" s="325">
        <v>12.6</v>
      </c>
      <c r="AD22" s="325">
        <v>15.1</v>
      </c>
      <c r="AE22" s="325">
        <v>9.4</v>
      </c>
      <c r="AF22" s="325">
        <v>5.6</v>
      </c>
      <c r="AG22" s="325">
        <v>6.9</v>
      </c>
    </row>
    <row r="23" spans="2:33" s="295" customFormat="1" x14ac:dyDescent="0.25">
      <c r="B23" s="294">
        <v>0.25</v>
      </c>
      <c r="C23" s="325">
        <v>10.6</v>
      </c>
      <c r="D23" s="325">
        <v>13.6</v>
      </c>
      <c r="E23" s="325">
        <v>7.5</v>
      </c>
      <c r="F23" s="325">
        <v>16.399999999999999</v>
      </c>
      <c r="G23" s="325">
        <v>10.1</v>
      </c>
      <c r="H23" s="325">
        <v>19</v>
      </c>
      <c r="I23" s="325">
        <v>11</v>
      </c>
      <c r="J23" s="325">
        <v>21.1</v>
      </c>
      <c r="K23" s="325">
        <v>6.1</v>
      </c>
      <c r="L23" s="325">
        <v>13.2</v>
      </c>
      <c r="M23" s="325">
        <v>37.4</v>
      </c>
      <c r="N23" s="325">
        <v>14.1</v>
      </c>
      <c r="O23" s="325">
        <v>12</v>
      </c>
      <c r="P23" s="325">
        <v>24.7</v>
      </c>
      <c r="Q23" s="325">
        <v>6.2</v>
      </c>
      <c r="R23" s="325">
        <v>6.9</v>
      </c>
      <c r="S23" s="325">
        <v>4.5</v>
      </c>
      <c r="T23" s="325">
        <v>44.2</v>
      </c>
      <c r="U23" s="325">
        <v>16.600000000000001</v>
      </c>
      <c r="V23" s="325">
        <v>13.1</v>
      </c>
      <c r="W23" s="325">
        <v>7.3</v>
      </c>
      <c r="X23" s="325">
        <v>8.5</v>
      </c>
      <c r="Y23" s="325">
        <v>13.4</v>
      </c>
      <c r="Z23" s="325">
        <v>6.8</v>
      </c>
      <c r="AA23" s="325">
        <v>5.0999999999999996</v>
      </c>
      <c r="AB23" s="325">
        <v>24.7</v>
      </c>
      <c r="AC23" s="325">
        <v>10.3</v>
      </c>
      <c r="AD23" s="325">
        <v>30.3</v>
      </c>
      <c r="AE23" s="325">
        <v>17.2</v>
      </c>
      <c r="AF23" s="325">
        <v>6.5</v>
      </c>
      <c r="AG23" s="325">
        <v>6.1</v>
      </c>
    </row>
    <row r="24" spans="2:33" s="295" customFormat="1" x14ac:dyDescent="0.25">
      <c r="B24" s="294">
        <v>0.29166666666666669</v>
      </c>
      <c r="C24" s="325">
        <v>11.3</v>
      </c>
      <c r="D24" s="325">
        <v>13.6</v>
      </c>
      <c r="E24" s="325">
        <v>9.6999999999999993</v>
      </c>
      <c r="F24" s="325">
        <v>14.2</v>
      </c>
      <c r="G24" s="325">
        <v>16.600000000000001</v>
      </c>
      <c r="H24" s="325">
        <v>24.9</v>
      </c>
      <c r="I24" s="325">
        <v>17.2</v>
      </c>
      <c r="J24" s="325">
        <v>16.100000000000001</v>
      </c>
      <c r="K24" s="325">
        <v>10.199999999999999</v>
      </c>
      <c r="L24" s="325">
        <v>19.600000000000001</v>
      </c>
      <c r="M24" s="325">
        <v>36.4</v>
      </c>
      <c r="N24" s="325">
        <v>12.9</v>
      </c>
      <c r="O24" s="325">
        <v>12.3</v>
      </c>
      <c r="P24" s="325">
        <v>13.3</v>
      </c>
      <c r="Q24" s="325">
        <v>8.4</v>
      </c>
      <c r="R24" s="325">
        <v>10</v>
      </c>
      <c r="S24" s="325">
        <v>7.6</v>
      </c>
      <c r="T24" s="325" t="s">
        <v>405</v>
      </c>
      <c r="U24" s="325">
        <v>8.1999999999999993</v>
      </c>
      <c r="V24" s="325">
        <v>9.4</v>
      </c>
      <c r="W24" s="325">
        <v>8.1</v>
      </c>
      <c r="X24" s="325">
        <v>8</v>
      </c>
      <c r="Y24" s="325">
        <v>12</v>
      </c>
      <c r="Z24" s="325">
        <v>6</v>
      </c>
      <c r="AA24" s="325">
        <v>6.5</v>
      </c>
      <c r="AB24" s="325">
        <v>43.9</v>
      </c>
      <c r="AC24" s="325">
        <v>12.9</v>
      </c>
      <c r="AD24" s="325">
        <v>19.399999999999999</v>
      </c>
      <c r="AE24" s="325">
        <v>12</v>
      </c>
      <c r="AF24" s="325">
        <v>7.1</v>
      </c>
      <c r="AG24" s="325">
        <v>7.5</v>
      </c>
    </row>
    <row r="25" spans="2:33" s="295" customFormat="1" x14ac:dyDescent="0.25">
      <c r="B25" s="294">
        <v>0.33333333333333331</v>
      </c>
      <c r="C25" s="325">
        <v>11.1</v>
      </c>
      <c r="D25" s="325">
        <v>12.2</v>
      </c>
      <c r="E25" s="325">
        <v>8.1999999999999993</v>
      </c>
      <c r="F25" s="325">
        <v>17.100000000000001</v>
      </c>
      <c r="G25" s="325">
        <v>16.600000000000001</v>
      </c>
      <c r="H25" s="325">
        <v>36.200000000000003</v>
      </c>
      <c r="I25" s="325">
        <v>47.7</v>
      </c>
      <c r="J25" s="325">
        <v>25.5</v>
      </c>
      <c r="K25" s="325">
        <v>12.9</v>
      </c>
      <c r="L25" s="325">
        <v>15</v>
      </c>
      <c r="M25" s="325">
        <v>23.3</v>
      </c>
      <c r="N25" s="325">
        <v>13.9</v>
      </c>
      <c r="O25" s="325">
        <v>11.4</v>
      </c>
      <c r="P25" s="325">
        <v>14.5</v>
      </c>
      <c r="Q25" s="325">
        <v>10.7</v>
      </c>
      <c r="R25" s="325">
        <v>8.5</v>
      </c>
      <c r="S25" s="325">
        <v>7.6</v>
      </c>
      <c r="T25" s="325">
        <v>6.5</v>
      </c>
      <c r="U25" s="325">
        <v>8.3000000000000007</v>
      </c>
      <c r="V25" s="325">
        <v>11.6</v>
      </c>
      <c r="W25" s="325">
        <v>8.6</v>
      </c>
      <c r="X25" s="325">
        <v>8.3000000000000007</v>
      </c>
      <c r="Y25" s="325">
        <v>8.5</v>
      </c>
      <c r="Z25" s="325">
        <v>5.5</v>
      </c>
      <c r="AA25" s="325">
        <v>7.8</v>
      </c>
      <c r="AB25" s="325">
        <v>22.5</v>
      </c>
      <c r="AC25" s="325">
        <v>29.8</v>
      </c>
      <c r="AD25" s="325">
        <v>25.7</v>
      </c>
      <c r="AE25" s="325">
        <v>14</v>
      </c>
      <c r="AF25" s="325">
        <v>8.1</v>
      </c>
      <c r="AG25" s="325">
        <v>21.1</v>
      </c>
    </row>
    <row r="26" spans="2:33" s="295" customFormat="1" x14ac:dyDescent="0.25">
      <c r="B26" s="294">
        <v>0.375</v>
      </c>
      <c r="C26" s="325">
        <v>8</v>
      </c>
      <c r="D26" s="325">
        <v>13.5</v>
      </c>
      <c r="E26" s="325">
        <v>8.3000000000000007</v>
      </c>
      <c r="F26" s="325">
        <v>12</v>
      </c>
      <c r="G26" s="325">
        <v>19.5</v>
      </c>
      <c r="H26" s="325">
        <v>20.3</v>
      </c>
      <c r="I26" s="325">
        <v>53.3</v>
      </c>
      <c r="J26" s="325">
        <v>25.4</v>
      </c>
      <c r="K26" s="325">
        <v>10.6</v>
      </c>
      <c r="L26" s="325">
        <v>9.6</v>
      </c>
      <c r="M26" s="325">
        <v>26.3</v>
      </c>
      <c r="N26" s="325">
        <v>12</v>
      </c>
      <c r="O26" s="325">
        <v>9.6999999999999993</v>
      </c>
      <c r="P26" s="325">
        <v>14.4</v>
      </c>
      <c r="Q26" s="325">
        <v>8.1</v>
      </c>
      <c r="R26" s="325">
        <v>8.9</v>
      </c>
      <c r="S26" s="325">
        <v>8</v>
      </c>
      <c r="T26" s="325">
        <v>8.8000000000000007</v>
      </c>
      <c r="U26" s="325">
        <v>7.4</v>
      </c>
      <c r="V26" s="325">
        <v>7.2</v>
      </c>
      <c r="W26" s="325">
        <v>8.8000000000000007</v>
      </c>
      <c r="X26" s="325">
        <v>7.9</v>
      </c>
      <c r="Y26" s="325">
        <v>9.3000000000000007</v>
      </c>
      <c r="Z26" s="325">
        <v>6.2</v>
      </c>
      <c r="AA26" s="325">
        <v>11.4</v>
      </c>
      <c r="AB26" s="325">
        <v>13.5</v>
      </c>
      <c r="AC26" s="325">
        <v>18.600000000000001</v>
      </c>
      <c r="AD26" s="325">
        <v>24.3</v>
      </c>
      <c r="AE26" s="325">
        <v>12</v>
      </c>
      <c r="AF26" s="325">
        <v>10.1</v>
      </c>
      <c r="AG26" s="325">
        <v>14.9</v>
      </c>
    </row>
    <row r="27" spans="2:33" s="295" customFormat="1" x14ac:dyDescent="0.25">
      <c r="B27" s="294">
        <v>0.41666666666666669</v>
      </c>
      <c r="C27" s="325">
        <v>7.5</v>
      </c>
      <c r="D27" s="325">
        <v>8.9</v>
      </c>
      <c r="E27" s="325">
        <v>7.5</v>
      </c>
      <c r="F27" s="325">
        <v>10.5</v>
      </c>
      <c r="G27" s="325">
        <v>15.7</v>
      </c>
      <c r="H27" s="325">
        <v>18.8</v>
      </c>
      <c r="I27" s="325">
        <v>20.5</v>
      </c>
      <c r="J27" s="325">
        <v>12.8</v>
      </c>
      <c r="K27" s="325">
        <v>9.1999999999999993</v>
      </c>
      <c r="L27" s="325">
        <v>8.8000000000000007</v>
      </c>
      <c r="M27" s="325">
        <v>20</v>
      </c>
      <c r="N27" s="325" t="s">
        <v>405</v>
      </c>
      <c r="O27" s="325">
        <v>9.1999999999999993</v>
      </c>
      <c r="P27" s="325">
        <v>11.5</v>
      </c>
      <c r="Q27" s="325">
        <v>13.5</v>
      </c>
      <c r="R27" s="325">
        <v>8.8000000000000007</v>
      </c>
      <c r="S27" s="325">
        <v>9.9</v>
      </c>
      <c r="T27" s="325">
        <v>15.9</v>
      </c>
      <c r="U27" s="325">
        <v>8.3000000000000007</v>
      </c>
      <c r="V27" s="325" t="s">
        <v>407</v>
      </c>
      <c r="W27" s="325">
        <v>8</v>
      </c>
      <c r="X27" s="325">
        <v>12.7</v>
      </c>
      <c r="Y27" s="325">
        <v>17.399999999999999</v>
      </c>
      <c r="Z27" s="325" t="s">
        <v>405</v>
      </c>
      <c r="AA27" s="325">
        <v>14.6</v>
      </c>
      <c r="AB27" s="325">
        <v>14.9</v>
      </c>
      <c r="AC27" s="325">
        <v>13.7</v>
      </c>
      <c r="AD27" s="325">
        <v>19.399999999999999</v>
      </c>
      <c r="AE27" s="325">
        <v>10.8</v>
      </c>
      <c r="AF27" s="325">
        <v>11.3</v>
      </c>
      <c r="AG27" s="325">
        <v>7.7</v>
      </c>
    </row>
    <row r="28" spans="2:33" s="295" customFormat="1" x14ac:dyDescent="0.25">
      <c r="B28" s="294">
        <v>0.45833333333333331</v>
      </c>
      <c r="C28" s="325" t="s">
        <v>405</v>
      </c>
      <c r="D28" s="325">
        <v>10.6</v>
      </c>
      <c r="E28" s="325">
        <v>7.8</v>
      </c>
      <c r="F28" s="325">
        <v>8.4</v>
      </c>
      <c r="G28" s="325">
        <v>11.3</v>
      </c>
      <c r="H28" s="325">
        <v>13.1</v>
      </c>
      <c r="I28" s="325">
        <v>24.1</v>
      </c>
      <c r="J28" s="325">
        <v>17.100000000000001</v>
      </c>
      <c r="K28" s="325">
        <v>10.9</v>
      </c>
      <c r="L28" s="325">
        <v>10.7</v>
      </c>
      <c r="M28" s="325">
        <v>18.5</v>
      </c>
      <c r="N28" s="325">
        <v>15.3</v>
      </c>
      <c r="O28" s="325">
        <v>11</v>
      </c>
      <c r="P28" s="325">
        <v>8.6999999999999993</v>
      </c>
      <c r="Q28" s="325">
        <v>7.1</v>
      </c>
      <c r="R28" s="325">
        <v>8.1</v>
      </c>
      <c r="S28" s="325">
        <v>9.4</v>
      </c>
      <c r="T28" s="325">
        <v>12.6</v>
      </c>
      <c r="U28" s="325">
        <v>8.9</v>
      </c>
      <c r="V28" s="325" t="s">
        <v>407</v>
      </c>
      <c r="W28" s="325">
        <v>5.8</v>
      </c>
      <c r="X28" s="325">
        <v>14.6</v>
      </c>
      <c r="Y28" s="325" t="s">
        <v>405</v>
      </c>
      <c r="Z28" s="325">
        <v>8.4</v>
      </c>
      <c r="AA28" s="325">
        <v>14.2</v>
      </c>
      <c r="AB28" s="325">
        <v>7.8</v>
      </c>
      <c r="AC28" s="325">
        <v>15.2</v>
      </c>
      <c r="AD28" s="325">
        <v>20.3</v>
      </c>
      <c r="AE28" s="325">
        <v>13.4</v>
      </c>
      <c r="AF28" s="325">
        <v>11.8</v>
      </c>
      <c r="AG28" s="325">
        <v>9.8000000000000007</v>
      </c>
    </row>
    <row r="29" spans="2:33" s="295" customFormat="1" x14ac:dyDescent="0.25">
      <c r="B29" s="294">
        <v>0.5</v>
      </c>
      <c r="C29" s="325" t="s">
        <v>405</v>
      </c>
      <c r="D29" s="325">
        <v>13.3</v>
      </c>
      <c r="E29" s="325">
        <v>9.9</v>
      </c>
      <c r="F29" s="325">
        <v>11.6</v>
      </c>
      <c r="G29" s="325">
        <v>16.8</v>
      </c>
      <c r="H29" s="325">
        <v>13.3</v>
      </c>
      <c r="I29" s="325">
        <v>17.8</v>
      </c>
      <c r="J29" s="325">
        <v>16.7</v>
      </c>
      <c r="K29" s="325">
        <v>12.7</v>
      </c>
      <c r="L29" s="325">
        <v>6.7</v>
      </c>
      <c r="M29" s="325">
        <v>15.1</v>
      </c>
      <c r="N29" s="325">
        <v>8.3000000000000007</v>
      </c>
      <c r="O29" s="325" t="s">
        <v>405</v>
      </c>
      <c r="P29" s="325">
        <v>8.8000000000000007</v>
      </c>
      <c r="Q29" s="325">
        <v>7.4</v>
      </c>
      <c r="R29" s="325">
        <v>13.1</v>
      </c>
      <c r="S29" s="325" t="s">
        <v>405</v>
      </c>
      <c r="T29" s="325">
        <v>12.5</v>
      </c>
      <c r="U29" s="325" t="s">
        <v>405</v>
      </c>
      <c r="V29" s="325" t="s">
        <v>407</v>
      </c>
      <c r="W29" s="325">
        <v>5.3</v>
      </c>
      <c r="X29" s="325">
        <v>9.1999999999999993</v>
      </c>
      <c r="Y29" s="325">
        <v>8.9</v>
      </c>
      <c r="Z29" s="325" t="s">
        <v>405</v>
      </c>
      <c r="AA29" s="325">
        <v>11.1</v>
      </c>
      <c r="AB29" s="325" t="s">
        <v>405</v>
      </c>
      <c r="AC29" s="325">
        <v>13.8</v>
      </c>
      <c r="AD29" s="325">
        <v>18.3</v>
      </c>
      <c r="AE29" s="325">
        <v>18.5</v>
      </c>
      <c r="AF29" s="325">
        <v>9.1999999999999993</v>
      </c>
      <c r="AG29" s="325">
        <v>8.6999999999999993</v>
      </c>
    </row>
    <row r="30" spans="2:33" s="295" customFormat="1" x14ac:dyDescent="0.25">
      <c r="B30" s="294">
        <v>0.54166666666666663</v>
      </c>
      <c r="C30" s="325" t="s">
        <v>405</v>
      </c>
      <c r="D30" s="325">
        <v>12</v>
      </c>
      <c r="E30" s="325">
        <v>10.4</v>
      </c>
      <c r="F30" s="325">
        <v>18</v>
      </c>
      <c r="G30" s="325">
        <v>12.5</v>
      </c>
      <c r="H30" s="325">
        <v>11.9</v>
      </c>
      <c r="I30" s="325">
        <v>16.5</v>
      </c>
      <c r="J30" s="325">
        <v>24.4</v>
      </c>
      <c r="K30" s="325">
        <v>7.4</v>
      </c>
      <c r="L30" s="325" t="s">
        <v>405</v>
      </c>
      <c r="M30" s="325">
        <v>18.100000000000001</v>
      </c>
      <c r="N30" s="325">
        <v>10.9</v>
      </c>
      <c r="O30" s="325" t="s">
        <v>405</v>
      </c>
      <c r="P30" s="325">
        <v>10.3</v>
      </c>
      <c r="Q30" s="325" t="s">
        <v>405</v>
      </c>
      <c r="R30" s="325" t="s">
        <v>405</v>
      </c>
      <c r="S30" s="325">
        <v>8.5</v>
      </c>
      <c r="T30" s="325">
        <v>8.3000000000000007</v>
      </c>
      <c r="U30" s="325" t="s">
        <v>405</v>
      </c>
      <c r="V30" s="325" t="s">
        <v>407</v>
      </c>
      <c r="W30" s="325">
        <v>9.1</v>
      </c>
      <c r="X30" s="325">
        <v>12.8</v>
      </c>
      <c r="Y30" s="325" t="s">
        <v>405</v>
      </c>
      <c r="Z30" s="325">
        <v>9.5</v>
      </c>
      <c r="AA30" s="325" t="s">
        <v>405</v>
      </c>
      <c r="AB30" s="325">
        <v>7.1</v>
      </c>
      <c r="AC30" s="325">
        <v>10.7</v>
      </c>
      <c r="AD30" s="325">
        <v>18.3</v>
      </c>
      <c r="AE30" s="325">
        <v>12.5</v>
      </c>
      <c r="AF30" s="325">
        <v>11.9</v>
      </c>
      <c r="AG30" s="325" t="s">
        <v>405</v>
      </c>
    </row>
    <row r="31" spans="2:33" s="295" customFormat="1" x14ac:dyDescent="0.25">
      <c r="B31" s="294">
        <v>0.58333333333333337</v>
      </c>
      <c r="C31" s="325">
        <v>12</v>
      </c>
      <c r="D31" s="325">
        <v>9.5</v>
      </c>
      <c r="E31" s="325">
        <v>11.8</v>
      </c>
      <c r="F31" s="325">
        <v>14.6</v>
      </c>
      <c r="G31" s="325">
        <v>15.1</v>
      </c>
      <c r="H31" s="325">
        <v>12.6</v>
      </c>
      <c r="I31" s="325">
        <v>13.2</v>
      </c>
      <c r="J31" s="325">
        <v>10.7</v>
      </c>
      <c r="K31" s="325">
        <v>7.2</v>
      </c>
      <c r="L31" s="325" t="s">
        <v>405</v>
      </c>
      <c r="M31" s="325">
        <v>11.7</v>
      </c>
      <c r="N31" s="325" t="s">
        <v>405</v>
      </c>
      <c r="O31" s="325">
        <v>9.1999999999999993</v>
      </c>
      <c r="P31" s="325">
        <v>9.1</v>
      </c>
      <c r="Q31" s="325">
        <v>6</v>
      </c>
      <c r="R31" s="325" t="s">
        <v>405</v>
      </c>
      <c r="S31" s="325" t="s">
        <v>405</v>
      </c>
      <c r="T31" s="325" t="s">
        <v>405</v>
      </c>
      <c r="U31" s="325">
        <v>8.4</v>
      </c>
      <c r="V31" s="325" t="s">
        <v>407</v>
      </c>
      <c r="W31" s="325" t="s">
        <v>407</v>
      </c>
      <c r="X31" s="325" t="s">
        <v>407</v>
      </c>
      <c r="Y31" s="325">
        <v>9.4</v>
      </c>
      <c r="Z31" s="325" t="s">
        <v>405</v>
      </c>
      <c r="AA31" s="325">
        <v>17</v>
      </c>
      <c r="AB31" s="325">
        <v>9.9</v>
      </c>
      <c r="AC31" s="325">
        <v>19.5</v>
      </c>
      <c r="AD31" s="325">
        <v>18.399999999999999</v>
      </c>
      <c r="AE31" s="325">
        <v>9.6999999999999993</v>
      </c>
      <c r="AF31" s="325">
        <v>11.1</v>
      </c>
      <c r="AG31" s="325" t="s">
        <v>405</v>
      </c>
    </row>
    <row r="32" spans="2:33" s="295" customFormat="1" x14ac:dyDescent="0.25">
      <c r="B32" s="294">
        <v>0.625</v>
      </c>
      <c r="C32" s="325">
        <v>14.2</v>
      </c>
      <c r="D32" s="325">
        <v>5.8</v>
      </c>
      <c r="E32" s="325">
        <v>11.8</v>
      </c>
      <c r="F32" s="325">
        <v>10.5</v>
      </c>
      <c r="G32" s="325">
        <v>16.2</v>
      </c>
      <c r="H32" s="325">
        <v>16.7</v>
      </c>
      <c r="I32" s="325">
        <v>13.7</v>
      </c>
      <c r="J32" s="325">
        <v>9.8000000000000007</v>
      </c>
      <c r="K32" s="325" t="s">
        <v>405</v>
      </c>
      <c r="L32" s="325">
        <v>13</v>
      </c>
      <c r="M32" s="325">
        <v>27.3</v>
      </c>
      <c r="N32" s="325">
        <v>22.8</v>
      </c>
      <c r="O32" s="325">
        <v>10.3</v>
      </c>
      <c r="P32" s="325">
        <v>11</v>
      </c>
      <c r="Q32" s="325" t="s">
        <v>405</v>
      </c>
      <c r="R32" s="325" t="s">
        <v>405</v>
      </c>
      <c r="S32" s="325">
        <v>10.6</v>
      </c>
      <c r="T32" s="325" t="s">
        <v>405</v>
      </c>
      <c r="U32" s="325">
        <v>6.1</v>
      </c>
      <c r="V32" s="325" t="s">
        <v>407</v>
      </c>
      <c r="W32" s="325" t="s">
        <v>407</v>
      </c>
      <c r="X32" s="325" t="s">
        <v>407</v>
      </c>
      <c r="Y32" s="325">
        <v>13</v>
      </c>
      <c r="Z32" s="325">
        <v>10.9</v>
      </c>
      <c r="AA32" s="325">
        <v>10.3</v>
      </c>
      <c r="AB32" s="325" t="s">
        <v>405</v>
      </c>
      <c r="AC32" s="325">
        <v>21.8</v>
      </c>
      <c r="AD32" s="325">
        <v>19.7</v>
      </c>
      <c r="AE32" s="325">
        <v>11.9</v>
      </c>
      <c r="AF32" s="325">
        <v>11.2</v>
      </c>
      <c r="AG32" s="325">
        <v>9.3000000000000007</v>
      </c>
    </row>
    <row r="33" spans="2:33" s="295" customFormat="1" x14ac:dyDescent="0.25">
      <c r="B33" s="294">
        <v>0.66666666666666663</v>
      </c>
      <c r="C33" s="325">
        <v>19.600000000000001</v>
      </c>
      <c r="D33" s="325">
        <v>6.3</v>
      </c>
      <c r="E33" s="325">
        <v>13</v>
      </c>
      <c r="F33" s="325">
        <v>18</v>
      </c>
      <c r="G33" s="325">
        <v>11.1</v>
      </c>
      <c r="H33" s="325">
        <v>18.899999999999999</v>
      </c>
      <c r="I33" s="325">
        <v>25.6</v>
      </c>
      <c r="J33" s="325">
        <v>21.2</v>
      </c>
      <c r="K33" s="325">
        <v>14.8</v>
      </c>
      <c r="L33" s="325">
        <v>9.3000000000000007</v>
      </c>
      <c r="M33" s="325">
        <v>20.6</v>
      </c>
      <c r="N33" s="325">
        <v>14.5</v>
      </c>
      <c r="O33" s="325" t="s">
        <v>405</v>
      </c>
      <c r="P33" s="325">
        <v>10</v>
      </c>
      <c r="Q33" s="325">
        <v>5.3</v>
      </c>
      <c r="R33" s="325">
        <v>11.8</v>
      </c>
      <c r="S33" s="325">
        <v>10.199999999999999</v>
      </c>
      <c r="T33" s="325">
        <v>9.5</v>
      </c>
      <c r="U33" s="325">
        <v>9.1</v>
      </c>
      <c r="V33" s="325">
        <v>12.7</v>
      </c>
      <c r="W33" s="325" t="s">
        <v>407</v>
      </c>
      <c r="X33" s="325" t="s">
        <v>407</v>
      </c>
      <c r="Y33" s="325">
        <v>8.5</v>
      </c>
      <c r="Z33" s="325">
        <v>5.0999999999999996</v>
      </c>
      <c r="AA33" s="325">
        <v>10.5</v>
      </c>
      <c r="AB33" s="325">
        <v>8.3000000000000007</v>
      </c>
      <c r="AC33" s="325">
        <v>23.2</v>
      </c>
      <c r="AD33" s="325">
        <v>10.7</v>
      </c>
      <c r="AE33" s="325">
        <v>8.6</v>
      </c>
      <c r="AF33" s="325">
        <v>12.2</v>
      </c>
      <c r="AG33" s="325">
        <v>11.7</v>
      </c>
    </row>
    <row r="34" spans="2:33" s="295" customFormat="1" x14ac:dyDescent="0.25">
      <c r="B34" s="294">
        <v>0.70833333333333337</v>
      </c>
      <c r="C34" s="325">
        <v>9.3000000000000007</v>
      </c>
      <c r="D34" s="325">
        <v>10.3</v>
      </c>
      <c r="E34" s="325">
        <v>17.5</v>
      </c>
      <c r="F34" s="325">
        <v>12.9</v>
      </c>
      <c r="G34" s="325">
        <v>13.9</v>
      </c>
      <c r="H34" s="325">
        <v>18.899999999999999</v>
      </c>
      <c r="I34" s="325">
        <v>26.1</v>
      </c>
      <c r="J34" s="325">
        <v>32</v>
      </c>
      <c r="K34" s="325">
        <v>14.3</v>
      </c>
      <c r="L34" s="325" t="s">
        <v>405</v>
      </c>
      <c r="M34" s="325">
        <v>14.1</v>
      </c>
      <c r="N34" s="325">
        <v>14.5</v>
      </c>
      <c r="O34" s="325">
        <v>8.9</v>
      </c>
      <c r="P34" s="325">
        <v>8.1999999999999993</v>
      </c>
      <c r="Q34" s="325">
        <v>9</v>
      </c>
      <c r="R34" s="325">
        <v>9.9</v>
      </c>
      <c r="S34" s="325">
        <v>13.2</v>
      </c>
      <c r="T34" s="325">
        <v>9.3000000000000007</v>
      </c>
      <c r="U34" s="325">
        <v>7.3</v>
      </c>
      <c r="V34" s="325" t="s">
        <v>405</v>
      </c>
      <c r="W34" s="325" t="s">
        <v>407</v>
      </c>
      <c r="X34" s="325">
        <v>20.7</v>
      </c>
      <c r="Y34" s="325">
        <v>11.3</v>
      </c>
      <c r="Z34" s="325">
        <v>10</v>
      </c>
      <c r="AA34" s="325">
        <v>15.4</v>
      </c>
      <c r="AB34" s="325">
        <v>11.4</v>
      </c>
      <c r="AC34" s="325">
        <v>12.6</v>
      </c>
      <c r="AD34" s="325">
        <v>9.1999999999999993</v>
      </c>
      <c r="AE34" s="325">
        <v>9.4</v>
      </c>
      <c r="AF34" s="325">
        <v>13.9</v>
      </c>
      <c r="AG34" s="325">
        <v>20</v>
      </c>
    </row>
    <row r="35" spans="2:33" s="295" customFormat="1" x14ac:dyDescent="0.25">
      <c r="B35" s="294">
        <v>0.75</v>
      </c>
      <c r="C35" s="325">
        <v>10.8</v>
      </c>
      <c r="D35" s="325">
        <v>5.6</v>
      </c>
      <c r="E35" s="325">
        <v>7.8</v>
      </c>
      <c r="F35" s="325">
        <v>11.6</v>
      </c>
      <c r="G35" s="325">
        <v>13</v>
      </c>
      <c r="H35" s="325">
        <v>25.5</v>
      </c>
      <c r="I35" s="325">
        <v>20.6</v>
      </c>
      <c r="J35" s="325">
        <v>10.199999999999999</v>
      </c>
      <c r="K35" s="325">
        <v>7</v>
      </c>
      <c r="L35" s="325">
        <v>19</v>
      </c>
      <c r="M35" s="325">
        <v>6.9</v>
      </c>
      <c r="N35" s="325">
        <v>14.9</v>
      </c>
      <c r="O35" s="325">
        <v>8.1999999999999993</v>
      </c>
      <c r="P35" s="325">
        <v>6</v>
      </c>
      <c r="Q35" s="325">
        <v>7.9</v>
      </c>
      <c r="R35" s="325">
        <v>9.1</v>
      </c>
      <c r="S35" s="325">
        <v>14</v>
      </c>
      <c r="T35" s="325">
        <v>12.9</v>
      </c>
      <c r="U35" s="325">
        <v>8.1</v>
      </c>
      <c r="V35" s="325">
        <v>6.7</v>
      </c>
      <c r="W35" s="325">
        <v>7.4</v>
      </c>
      <c r="X35" s="325">
        <v>17.899999999999999</v>
      </c>
      <c r="Y35" s="325">
        <v>15.4</v>
      </c>
      <c r="Z35" s="325">
        <v>6.5</v>
      </c>
      <c r="AA35" s="325">
        <v>17.2</v>
      </c>
      <c r="AB35" s="325">
        <v>13</v>
      </c>
      <c r="AC35" s="325">
        <v>9.4</v>
      </c>
      <c r="AD35" s="325">
        <v>10.5</v>
      </c>
      <c r="AE35" s="325">
        <v>15.5</v>
      </c>
      <c r="AF35" s="325">
        <v>7</v>
      </c>
      <c r="AG35" s="325">
        <v>16.3</v>
      </c>
    </row>
    <row r="36" spans="2:33" s="295" customFormat="1" x14ac:dyDescent="0.25">
      <c r="B36" s="294">
        <v>0.79166666666666663</v>
      </c>
      <c r="C36" s="325">
        <v>11.2</v>
      </c>
      <c r="D36" s="325">
        <v>4.2</v>
      </c>
      <c r="E36" s="325">
        <v>8.1999999999999993</v>
      </c>
      <c r="F36" s="325">
        <v>13</v>
      </c>
      <c r="G36" s="325">
        <v>8.6999999999999993</v>
      </c>
      <c r="H36" s="325">
        <v>18.399999999999999</v>
      </c>
      <c r="I36" s="325">
        <v>18.5</v>
      </c>
      <c r="J36" s="325">
        <v>9.8000000000000007</v>
      </c>
      <c r="K36" s="325">
        <v>10.199999999999999</v>
      </c>
      <c r="L36" s="325">
        <v>14.5</v>
      </c>
      <c r="M36" s="325">
        <v>4.2</v>
      </c>
      <c r="N36" s="325">
        <v>6.4</v>
      </c>
      <c r="O36" s="325">
        <v>6.9</v>
      </c>
      <c r="P36" s="325">
        <v>5.4</v>
      </c>
      <c r="Q36" s="325">
        <v>8.5</v>
      </c>
      <c r="R36" s="325">
        <v>6.4</v>
      </c>
      <c r="S36" s="325">
        <v>14.8</v>
      </c>
      <c r="T36" s="325">
        <v>9.1999999999999993</v>
      </c>
      <c r="U36" s="325">
        <v>13.7</v>
      </c>
      <c r="V36" s="325">
        <v>4.3</v>
      </c>
      <c r="W36" s="325">
        <v>8.3000000000000007</v>
      </c>
      <c r="X36" s="325">
        <v>9.3000000000000007</v>
      </c>
      <c r="Y36" s="325">
        <v>15.1</v>
      </c>
      <c r="Z36" s="325">
        <v>5.9</v>
      </c>
      <c r="AA36" s="325">
        <v>16.2</v>
      </c>
      <c r="AB36" s="325">
        <v>9.5</v>
      </c>
      <c r="AC36" s="325" t="s">
        <v>405</v>
      </c>
      <c r="AD36" s="325">
        <v>8.6999999999999993</v>
      </c>
      <c r="AE36" s="325">
        <v>9.3000000000000007</v>
      </c>
      <c r="AF36" s="325" t="s">
        <v>405</v>
      </c>
      <c r="AG36" s="325">
        <v>7.9</v>
      </c>
    </row>
    <row r="37" spans="2:33" s="295" customFormat="1" x14ac:dyDescent="0.25">
      <c r="B37" s="294">
        <v>0.83333333333333337</v>
      </c>
      <c r="C37" s="325">
        <v>8.9</v>
      </c>
      <c r="D37" s="325">
        <v>5.4</v>
      </c>
      <c r="E37" s="325">
        <v>10.7</v>
      </c>
      <c r="F37" s="325">
        <v>10.9</v>
      </c>
      <c r="G37" s="325">
        <v>6</v>
      </c>
      <c r="H37" s="325">
        <v>17.2</v>
      </c>
      <c r="I37" s="325">
        <v>11.3</v>
      </c>
      <c r="J37" s="325">
        <v>7.2</v>
      </c>
      <c r="K37" s="325">
        <v>8.3000000000000007</v>
      </c>
      <c r="L37" s="325">
        <v>10.3</v>
      </c>
      <c r="M37" s="325">
        <v>3.9</v>
      </c>
      <c r="N37" s="325">
        <v>5.7</v>
      </c>
      <c r="O37" s="325">
        <v>7.3</v>
      </c>
      <c r="P37" s="325">
        <v>4.4000000000000004</v>
      </c>
      <c r="Q37" s="325">
        <v>5.0999999999999996</v>
      </c>
      <c r="R37" s="325">
        <v>4.4000000000000004</v>
      </c>
      <c r="S37" s="325">
        <v>6.7</v>
      </c>
      <c r="T37" s="325">
        <v>9.3000000000000007</v>
      </c>
      <c r="U37" s="325">
        <v>7.2</v>
      </c>
      <c r="V37" s="325">
        <v>4.5</v>
      </c>
      <c r="W37" s="325">
        <v>8.9</v>
      </c>
      <c r="X37" s="325">
        <v>8.5</v>
      </c>
      <c r="Y37" s="325">
        <v>10.6</v>
      </c>
      <c r="Z37" s="325">
        <v>4.5999999999999996</v>
      </c>
      <c r="AA37" s="325">
        <v>12.4</v>
      </c>
      <c r="AB37" s="325">
        <v>9</v>
      </c>
      <c r="AC37" s="325">
        <v>19.3</v>
      </c>
      <c r="AD37" s="325">
        <v>7.9</v>
      </c>
      <c r="AE37" s="325">
        <v>11.5</v>
      </c>
      <c r="AF37" s="325">
        <v>7.1</v>
      </c>
      <c r="AG37" s="325">
        <v>10.9</v>
      </c>
    </row>
    <row r="38" spans="2:33" s="295" customFormat="1" x14ac:dyDescent="0.25">
      <c r="B38" s="294">
        <v>0.875</v>
      </c>
      <c r="C38" s="325">
        <v>6.1</v>
      </c>
      <c r="D38" s="325">
        <v>4.5</v>
      </c>
      <c r="E38" s="325">
        <v>10.1</v>
      </c>
      <c r="F38" s="325">
        <v>11.4</v>
      </c>
      <c r="G38" s="325">
        <v>4.9000000000000004</v>
      </c>
      <c r="H38" s="325">
        <v>23</v>
      </c>
      <c r="I38" s="325">
        <v>5</v>
      </c>
      <c r="J38" s="325">
        <v>7.4</v>
      </c>
      <c r="K38" s="325">
        <v>7.9</v>
      </c>
      <c r="L38" s="325">
        <v>11.6</v>
      </c>
      <c r="M38" s="325">
        <v>4.3</v>
      </c>
      <c r="N38" s="325">
        <v>6.7</v>
      </c>
      <c r="O38" s="325">
        <v>4.9000000000000004</v>
      </c>
      <c r="P38" s="325">
        <v>3.7</v>
      </c>
      <c r="Q38" s="325">
        <v>9.9</v>
      </c>
      <c r="R38" s="325">
        <v>3.4</v>
      </c>
      <c r="S38" s="325">
        <v>6</v>
      </c>
      <c r="T38" s="325">
        <v>14.8</v>
      </c>
      <c r="U38" s="325">
        <v>7.1</v>
      </c>
      <c r="V38" s="325">
        <v>6</v>
      </c>
      <c r="W38" s="325">
        <v>13.7</v>
      </c>
      <c r="X38" s="325">
        <v>12.1</v>
      </c>
      <c r="Y38" s="325">
        <v>9.6</v>
      </c>
      <c r="Z38" s="325">
        <v>3.2</v>
      </c>
      <c r="AA38" s="325">
        <v>13.7</v>
      </c>
      <c r="AB38" s="325">
        <v>6.8</v>
      </c>
      <c r="AC38" s="325">
        <v>8.1</v>
      </c>
      <c r="AD38" s="325">
        <v>7</v>
      </c>
      <c r="AE38" s="325">
        <v>8.3000000000000007</v>
      </c>
      <c r="AF38" s="325">
        <v>26.2</v>
      </c>
      <c r="AG38" s="325">
        <v>6.4</v>
      </c>
    </row>
    <row r="39" spans="2:33" s="295" customFormat="1" x14ac:dyDescent="0.25">
      <c r="B39" s="294">
        <v>0.91666666666666663</v>
      </c>
      <c r="C39" s="325">
        <v>7.7</v>
      </c>
      <c r="D39" s="325">
        <v>4.5999999999999996</v>
      </c>
      <c r="E39" s="325">
        <v>10.1</v>
      </c>
      <c r="F39" s="325">
        <v>11.5</v>
      </c>
      <c r="G39" s="325">
        <v>5.3</v>
      </c>
      <c r="H39" s="325">
        <v>12.4</v>
      </c>
      <c r="I39" s="325">
        <v>10.1</v>
      </c>
      <c r="J39" s="325">
        <v>9.4</v>
      </c>
      <c r="K39" s="325">
        <v>7.3</v>
      </c>
      <c r="L39" s="325">
        <v>7.9</v>
      </c>
      <c r="M39" s="325">
        <v>5.7</v>
      </c>
      <c r="N39" s="325">
        <v>4.7</v>
      </c>
      <c r="O39" s="325">
        <v>5</v>
      </c>
      <c r="P39" s="325">
        <v>4.5</v>
      </c>
      <c r="Q39" s="325">
        <v>6</v>
      </c>
      <c r="R39" s="325">
        <v>3.8</v>
      </c>
      <c r="S39" s="325">
        <v>4.5</v>
      </c>
      <c r="T39" s="325">
        <v>11.1</v>
      </c>
      <c r="U39" s="325">
        <v>7.1</v>
      </c>
      <c r="V39" s="325">
        <v>3.9</v>
      </c>
      <c r="W39" s="325">
        <v>5.7</v>
      </c>
      <c r="X39" s="325">
        <v>11.6</v>
      </c>
      <c r="Y39" s="325">
        <v>7.9</v>
      </c>
      <c r="Z39" s="325">
        <v>3.7</v>
      </c>
      <c r="AA39" s="325">
        <v>7.6</v>
      </c>
      <c r="AB39" s="325">
        <v>7.6</v>
      </c>
      <c r="AC39" s="325">
        <v>9.9</v>
      </c>
      <c r="AD39" s="325">
        <v>5.4</v>
      </c>
      <c r="AE39" s="325">
        <v>6.8</v>
      </c>
      <c r="AF39" s="325">
        <v>12.2</v>
      </c>
      <c r="AG39" s="325">
        <v>6.4</v>
      </c>
    </row>
    <row r="40" spans="2:33" s="295" customFormat="1" x14ac:dyDescent="0.25">
      <c r="B40" s="294">
        <v>0.95833333333333337</v>
      </c>
      <c r="C40" s="325">
        <v>6</v>
      </c>
      <c r="D40" s="325" t="s">
        <v>405</v>
      </c>
      <c r="E40" s="325">
        <v>11.8</v>
      </c>
      <c r="F40" s="325">
        <v>13.3</v>
      </c>
      <c r="G40" s="325">
        <v>6.8</v>
      </c>
      <c r="H40" s="325">
        <v>11.4</v>
      </c>
      <c r="I40" s="325">
        <v>6.1</v>
      </c>
      <c r="J40" s="325">
        <v>15.8</v>
      </c>
      <c r="K40" s="325">
        <v>5.5</v>
      </c>
      <c r="L40" s="325">
        <v>12.4</v>
      </c>
      <c r="M40" s="325">
        <v>4.8</v>
      </c>
      <c r="N40" s="325">
        <v>6.1</v>
      </c>
      <c r="O40" s="325">
        <v>3.6</v>
      </c>
      <c r="P40" s="325">
        <v>3.4</v>
      </c>
      <c r="Q40" s="325">
        <v>3.3</v>
      </c>
      <c r="R40" s="325" t="s">
        <v>405</v>
      </c>
      <c r="S40" s="325">
        <v>6.8</v>
      </c>
      <c r="T40" s="325">
        <v>6.2</v>
      </c>
      <c r="U40" s="325">
        <v>4.5</v>
      </c>
      <c r="V40" s="325" t="s">
        <v>405</v>
      </c>
      <c r="W40" s="325">
        <v>3.2</v>
      </c>
      <c r="X40" s="325">
        <v>7.2</v>
      </c>
      <c r="Y40" s="325">
        <v>5</v>
      </c>
      <c r="Z40" s="325">
        <v>4.3</v>
      </c>
      <c r="AA40" s="325">
        <v>6.2</v>
      </c>
      <c r="AB40" s="325">
        <v>6.8</v>
      </c>
      <c r="AC40" s="325">
        <v>9.1999999999999993</v>
      </c>
      <c r="AD40" s="325">
        <v>8.1</v>
      </c>
      <c r="AE40" s="325">
        <v>5.5</v>
      </c>
      <c r="AF40" s="325">
        <v>7.9</v>
      </c>
      <c r="AG40" s="325">
        <v>5.3</v>
      </c>
    </row>
    <row r="41" spans="2:33" s="297" customFormat="1" ht="33" customHeight="1" x14ac:dyDescent="0.3">
      <c r="B41" s="292" t="s">
        <v>263</v>
      </c>
      <c r="C41" s="399">
        <v>29.1</v>
      </c>
      <c r="D41" s="399">
        <v>8.9</v>
      </c>
      <c r="E41" s="399">
        <v>8.8000000000000007</v>
      </c>
      <c r="F41" s="399">
        <v>12.5</v>
      </c>
      <c r="G41" s="399">
        <v>11.6</v>
      </c>
      <c r="H41" s="399">
        <v>16.2</v>
      </c>
      <c r="I41" s="399">
        <v>17.3</v>
      </c>
      <c r="J41" s="399">
        <v>15</v>
      </c>
      <c r="K41" s="399">
        <v>9</v>
      </c>
      <c r="L41" s="399">
        <v>10.5</v>
      </c>
      <c r="M41" s="399">
        <v>15.8</v>
      </c>
      <c r="N41" s="399">
        <v>10.4</v>
      </c>
      <c r="O41" s="399">
        <v>8</v>
      </c>
      <c r="P41" s="399">
        <v>8.5</v>
      </c>
      <c r="Q41" s="399">
        <v>7</v>
      </c>
      <c r="R41" s="399">
        <v>7</v>
      </c>
      <c r="S41" s="399">
        <v>8.1</v>
      </c>
      <c r="T41" s="399">
        <v>10.4</v>
      </c>
      <c r="U41" s="399">
        <v>7.7</v>
      </c>
      <c r="V41" s="399" t="s">
        <v>397</v>
      </c>
      <c r="W41" s="399">
        <v>6.6</v>
      </c>
      <c r="X41" s="399">
        <v>9.6999999999999993</v>
      </c>
      <c r="Y41" s="399">
        <v>9.3000000000000007</v>
      </c>
      <c r="Z41" s="399">
        <v>5.9</v>
      </c>
      <c r="AA41" s="399">
        <v>9.8000000000000007</v>
      </c>
      <c r="AB41" s="399">
        <v>12.3</v>
      </c>
      <c r="AC41" s="399">
        <v>13.4</v>
      </c>
      <c r="AD41" s="399">
        <v>14.7</v>
      </c>
      <c r="AE41" s="399">
        <v>10.199999999999999</v>
      </c>
      <c r="AF41" s="399">
        <v>9.4</v>
      </c>
      <c r="AG41" s="399">
        <v>9.6</v>
      </c>
    </row>
    <row r="42" spans="2:33" s="297" customFormat="1" ht="27" customHeight="1" x14ac:dyDescent="0.3">
      <c r="B42" s="292" t="s">
        <v>264</v>
      </c>
      <c r="C42" s="559" t="s">
        <v>265</v>
      </c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59"/>
      <c r="Q42" s="559"/>
      <c r="R42" s="559"/>
      <c r="S42" s="559"/>
      <c r="T42" s="559"/>
      <c r="U42" s="559"/>
      <c r="V42" s="559"/>
      <c r="W42" s="559"/>
      <c r="X42" s="559"/>
      <c r="Y42" s="559"/>
      <c r="Z42" s="559"/>
      <c r="AA42" s="559"/>
      <c r="AB42" s="559"/>
      <c r="AC42" s="559"/>
      <c r="AD42" s="559"/>
      <c r="AE42" s="559"/>
      <c r="AF42" s="559"/>
      <c r="AG42" s="559"/>
    </row>
    <row r="43" spans="2:33" x14ac:dyDescent="0.3">
      <c r="B43" s="563" t="s">
        <v>408</v>
      </c>
      <c r="C43" s="563"/>
      <c r="D43" s="563"/>
      <c r="E43" s="563"/>
      <c r="F43" s="563"/>
      <c r="G43" s="563"/>
      <c r="H43" s="563"/>
      <c r="I43" s="563"/>
      <c r="J43" s="563"/>
      <c r="K43" s="563"/>
      <c r="L43" s="563"/>
      <c r="M43" s="563"/>
      <c r="N43" s="563"/>
      <c r="O43" s="563"/>
    </row>
    <row r="44" spans="2:33" x14ac:dyDescent="0.3">
      <c r="B44" s="298" t="s">
        <v>409</v>
      </c>
      <c r="C44" s="480"/>
      <c r="D44" s="480"/>
      <c r="E44" s="480"/>
      <c r="F44" s="480"/>
      <c r="G44" s="480"/>
      <c r="H44" s="480"/>
      <c r="I44" s="480"/>
      <c r="J44" s="480"/>
      <c r="K44" s="480"/>
      <c r="L44" s="480"/>
      <c r="M44" s="480"/>
      <c r="N44" s="480"/>
      <c r="O44" s="480"/>
    </row>
    <row r="45" spans="2:33" x14ac:dyDescent="0.3">
      <c r="B45" s="298" t="s">
        <v>410</v>
      </c>
      <c r="C45" s="480"/>
      <c r="D45" s="480"/>
      <c r="E45" s="480"/>
      <c r="F45" s="480"/>
      <c r="G45" s="480"/>
      <c r="H45" s="480"/>
      <c r="I45" s="480"/>
      <c r="J45" s="480"/>
      <c r="K45" s="480"/>
      <c r="L45" s="480"/>
      <c r="M45" s="480"/>
      <c r="N45" s="480"/>
      <c r="O45" s="480"/>
    </row>
    <row r="46" spans="2:33" x14ac:dyDescent="0.3">
      <c r="B46" s="298" t="s">
        <v>411</v>
      </c>
      <c r="C46" s="480"/>
      <c r="D46" s="480"/>
      <c r="E46" s="480"/>
      <c r="F46" s="480"/>
      <c r="G46" s="480"/>
      <c r="H46" s="480"/>
      <c r="I46" s="480"/>
      <c r="J46" s="480"/>
      <c r="K46" s="480"/>
      <c r="L46" s="480"/>
      <c r="M46" s="480"/>
      <c r="N46" s="480"/>
      <c r="O46" s="480"/>
    </row>
    <row r="47" spans="2:33" x14ac:dyDescent="0.3">
      <c r="B47" s="459"/>
    </row>
    <row r="48" spans="2:33" ht="15.75" customHeight="1" x14ac:dyDescent="0.3"/>
    <row r="49" spans="2:31" ht="15.75" customHeight="1" x14ac:dyDescent="0.3">
      <c r="B49" s="561"/>
      <c r="C49" s="561"/>
      <c r="D49" s="561"/>
      <c r="E49" s="561"/>
      <c r="F49" s="562" t="s">
        <v>433</v>
      </c>
      <c r="G49" s="562"/>
      <c r="H49" s="562"/>
      <c r="I49" s="562"/>
      <c r="J49" s="562"/>
      <c r="K49" s="562"/>
      <c r="L49" s="562"/>
      <c r="M49" s="562"/>
      <c r="N49" s="562"/>
      <c r="O49" s="562"/>
      <c r="P49" s="562"/>
      <c r="Q49" s="562"/>
      <c r="R49" s="562"/>
      <c r="S49" s="562"/>
      <c r="T49" s="562"/>
      <c r="U49" s="562"/>
      <c r="V49" s="562"/>
      <c r="W49" s="562"/>
      <c r="X49" s="562"/>
      <c r="Y49" s="562"/>
      <c r="Z49" s="562"/>
      <c r="AA49" s="562"/>
      <c r="AB49" s="562"/>
      <c r="AC49" s="562"/>
      <c r="AD49" s="562"/>
      <c r="AE49" s="562"/>
    </row>
    <row r="50" spans="2:31" ht="15.75" customHeight="1" x14ac:dyDescent="0.3">
      <c r="B50" s="561"/>
      <c r="C50" s="561"/>
      <c r="D50" s="561"/>
      <c r="E50" s="561"/>
      <c r="F50" s="562"/>
      <c r="G50" s="562"/>
      <c r="H50" s="562"/>
      <c r="I50" s="562"/>
      <c r="J50" s="562"/>
      <c r="K50" s="562"/>
      <c r="L50" s="562"/>
      <c r="M50" s="562"/>
      <c r="N50" s="562"/>
      <c r="O50" s="562"/>
      <c r="P50" s="562"/>
      <c r="Q50" s="562"/>
      <c r="R50" s="562"/>
      <c r="S50" s="562"/>
      <c r="T50" s="562"/>
      <c r="U50" s="562"/>
      <c r="V50" s="562"/>
      <c r="W50" s="562"/>
      <c r="X50" s="562"/>
      <c r="Y50" s="562"/>
      <c r="Z50" s="562"/>
      <c r="AA50" s="562"/>
      <c r="AB50" s="562"/>
      <c r="AC50" s="562"/>
      <c r="AD50" s="562"/>
      <c r="AE50" s="562"/>
    </row>
    <row r="51" spans="2:31" ht="15.75" customHeight="1" x14ac:dyDescent="0.3">
      <c r="B51" s="561"/>
      <c r="C51" s="561"/>
      <c r="D51" s="561"/>
      <c r="E51" s="561"/>
      <c r="F51" s="562"/>
      <c r="G51" s="562"/>
      <c r="H51" s="562"/>
      <c r="I51" s="562"/>
      <c r="J51" s="562"/>
      <c r="K51" s="562"/>
      <c r="L51" s="562"/>
      <c r="M51" s="562"/>
      <c r="N51" s="562"/>
      <c r="O51" s="562"/>
      <c r="P51" s="562"/>
      <c r="Q51" s="562"/>
      <c r="R51" s="562"/>
      <c r="S51" s="562"/>
      <c r="T51" s="562"/>
      <c r="U51" s="562"/>
      <c r="V51" s="562"/>
      <c r="W51" s="562"/>
      <c r="X51" s="562"/>
      <c r="Y51" s="562"/>
      <c r="Z51" s="562"/>
      <c r="AA51" s="562"/>
      <c r="AB51" s="562"/>
      <c r="AC51" s="562"/>
      <c r="AD51" s="562"/>
      <c r="AE51" s="562"/>
    </row>
    <row r="52" spans="2:31" ht="11.25" customHeight="1" x14ac:dyDescent="0.3">
      <c r="B52" s="284"/>
      <c r="C52" s="284"/>
      <c r="D52" s="284"/>
      <c r="E52" s="284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</row>
    <row r="53" spans="2:31" ht="29.25" customHeight="1" x14ac:dyDescent="0.3">
      <c r="B53" s="552" t="s">
        <v>188</v>
      </c>
      <c r="C53" s="552"/>
      <c r="D53" s="286"/>
      <c r="E53" s="286"/>
      <c r="F53" s="553" t="s">
        <v>412</v>
      </c>
      <c r="G53" s="553"/>
      <c r="H53" s="553"/>
      <c r="I53" s="553"/>
      <c r="J53" s="553"/>
      <c r="K53" s="553"/>
      <c r="L53" s="553"/>
      <c r="M53" s="553"/>
      <c r="N53" s="553"/>
      <c r="O53" s="553"/>
      <c r="P53" s="553"/>
      <c r="Q53" s="553"/>
      <c r="R53" s="553"/>
      <c r="S53" s="553"/>
      <c r="T53" s="553"/>
      <c r="U53" s="553"/>
      <c r="V53" s="553"/>
      <c r="W53" s="553"/>
      <c r="X53" s="553"/>
      <c r="Y53" s="553"/>
      <c r="Z53" s="553"/>
      <c r="AA53" s="553"/>
      <c r="AB53" s="553"/>
      <c r="AC53" s="553"/>
      <c r="AD53" s="553"/>
      <c r="AE53" s="553"/>
    </row>
    <row r="54" spans="2:31" ht="8.25" customHeight="1" x14ac:dyDescent="0.3">
      <c r="B54" s="288"/>
      <c r="C54" s="288"/>
      <c r="D54" s="288"/>
      <c r="E54" s="288"/>
      <c r="F54" s="289"/>
      <c r="G54" s="289"/>
      <c r="H54" s="289"/>
      <c r="I54" s="289"/>
      <c r="J54" s="289"/>
      <c r="K54" s="289"/>
      <c r="L54" s="289"/>
      <c r="M54" s="289"/>
      <c r="N54" s="289"/>
      <c r="O54" s="289"/>
      <c r="P54" s="289"/>
      <c r="Q54" s="289"/>
      <c r="R54" s="289"/>
      <c r="S54" s="289"/>
      <c r="T54" s="289"/>
      <c r="U54" s="289"/>
      <c r="V54" s="289"/>
      <c r="W54" s="289"/>
      <c r="X54" s="289"/>
      <c r="Y54" s="289"/>
      <c r="Z54" s="289"/>
      <c r="AA54" s="289"/>
      <c r="AB54" s="289"/>
      <c r="AC54" s="289"/>
      <c r="AD54" s="289"/>
      <c r="AE54" s="289"/>
    </row>
    <row r="55" spans="2:31" ht="15.75" customHeight="1" x14ac:dyDescent="0.3">
      <c r="B55" s="286" t="s">
        <v>236</v>
      </c>
      <c r="C55" s="286"/>
      <c r="D55" s="286"/>
      <c r="E55" s="286"/>
      <c r="F55" s="287" t="s">
        <v>259</v>
      </c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139" t="s">
        <v>189</v>
      </c>
      <c r="R55" s="286"/>
      <c r="S55" s="286"/>
      <c r="T55" s="286"/>
      <c r="U55" s="286"/>
      <c r="V55" s="291" t="s">
        <v>413</v>
      </c>
      <c r="W55" s="290"/>
      <c r="X55" s="290"/>
      <c r="Y55" s="290"/>
      <c r="Z55" s="290"/>
      <c r="AA55" s="290"/>
      <c r="AB55" s="290"/>
      <c r="AC55" s="290"/>
      <c r="AD55" s="290"/>
      <c r="AE55" s="290"/>
    </row>
    <row r="56" spans="2:31" ht="7.5" customHeight="1" x14ac:dyDescent="0.3">
      <c r="B56" s="288"/>
      <c r="C56" s="288"/>
      <c r="D56" s="288"/>
      <c r="E56" s="288"/>
      <c r="F56" s="289"/>
      <c r="G56" s="289"/>
      <c r="H56" s="289"/>
      <c r="I56" s="289"/>
      <c r="J56" s="289"/>
      <c r="K56" s="289"/>
      <c r="L56" s="289"/>
      <c r="M56" s="289"/>
      <c r="N56" s="289"/>
      <c r="O56" s="289"/>
      <c r="P56" s="289"/>
      <c r="Q56" s="289"/>
      <c r="R56" s="289"/>
      <c r="S56" s="289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</row>
    <row r="57" spans="2:31" ht="15.75" customHeight="1" x14ac:dyDescent="0.3">
      <c r="B57" s="545" t="s">
        <v>217</v>
      </c>
      <c r="C57" s="545"/>
      <c r="D57" s="545"/>
      <c r="E57" s="545"/>
      <c r="F57" s="545"/>
      <c r="G57" s="545"/>
      <c r="H57" s="545"/>
      <c r="I57" s="545"/>
      <c r="J57" s="545"/>
      <c r="K57" s="545"/>
      <c r="L57" s="545"/>
      <c r="M57" s="545"/>
      <c r="N57" s="545"/>
      <c r="O57" s="545"/>
      <c r="P57" s="545"/>
      <c r="Q57" s="545"/>
      <c r="R57" s="545"/>
      <c r="S57" s="545"/>
      <c r="T57" s="545"/>
      <c r="U57" s="545"/>
      <c r="V57" s="545"/>
      <c r="W57" s="545"/>
      <c r="X57" s="545"/>
      <c r="Y57" s="545"/>
      <c r="Z57" s="545"/>
      <c r="AA57" s="545"/>
      <c r="AB57" s="545"/>
      <c r="AC57" s="545"/>
      <c r="AD57" s="545"/>
      <c r="AE57" s="554"/>
    </row>
    <row r="58" spans="2:31" ht="7.5" customHeight="1" x14ac:dyDescent="0.3">
      <c r="B58" s="288"/>
      <c r="C58" s="288"/>
      <c r="D58" s="288"/>
      <c r="E58" s="288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</row>
    <row r="59" spans="2:31" ht="15.75" customHeight="1" x14ac:dyDescent="0.3">
      <c r="B59" s="286" t="s">
        <v>33</v>
      </c>
      <c r="C59" s="286"/>
      <c r="D59" s="286"/>
      <c r="E59" s="286"/>
      <c r="F59" s="290" t="s">
        <v>260</v>
      </c>
      <c r="G59" s="290"/>
      <c r="H59" s="290"/>
      <c r="I59" s="290"/>
      <c r="J59" s="290"/>
      <c r="K59" s="290"/>
      <c r="L59" s="290"/>
      <c r="M59" s="290"/>
      <c r="N59" s="290"/>
      <c r="O59" s="290"/>
      <c r="P59" s="290"/>
      <c r="Q59" s="286" t="s">
        <v>8</v>
      </c>
      <c r="R59" s="286"/>
      <c r="S59" s="286"/>
      <c r="T59" s="286"/>
      <c r="U59" s="286"/>
      <c r="V59" s="458" t="s">
        <v>257</v>
      </c>
      <c r="W59" s="290"/>
      <c r="X59" s="290"/>
      <c r="Y59" s="290"/>
      <c r="Z59" s="290"/>
      <c r="AA59" s="290"/>
      <c r="AB59" s="290"/>
      <c r="AC59" s="290"/>
      <c r="AD59" s="290"/>
      <c r="AE59" s="290"/>
    </row>
    <row r="60" spans="2:31" ht="7.5" customHeight="1" x14ac:dyDescent="0.3">
      <c r="B60" s="288"/>
      <c r="C60" s="288"/>
      <c r="D60" s="288"/>
      <c r="E60" s="288"/>
      <c r="F60" s="289"/>
      <c r="G60" s="289"/>
      <c r="H60" s="289"/>
      <c r="I60" s="289"/>
      <c r="J60" s="289"/>
      <c r="K60" s="289"/>
      <c r="L60" s="289"/>
      <c r="M60" s="289"/>
      <c r="N60" s="289"/>
      <c r="O60" s="289"/>
      <c r="P60" s="289"/>
      <c r="Q60" s="289"/>
      <c r="R60" s="289"/>
      <c r="S60" s="289"/>
      <c r="T60" s="289"/>
      <c r="U60" s="289"/>
      <c r="V60" s="289"/>
      <c r="W60" s="289"/>
      <c r="X60" s="289"/>
      <c r="Y60" s="289"/>
      <c r="Z60" s="289"/>
      <c r="AA60" s="289"/>
      <c r="AB60" s="289"/>
      <c r="AC60" s="289"/>
      <c r="AD60" s="289"/>
      <c r="AE60" s="289"/>
    </row>
    <row r="61" spans="2:31" ht="15.75" customHeight="1" x14ac:dyDescent="0.3">
      <c r="B61" s="286" t="s">
        <v>9</v>
      </c>
      <c r="C61" s="286"/>
      <c r="D61" s="286"/>
      <c r="E61" s="286"/>
      <c r="F61" s="290" t="s">
        <v>404</v>
      </c>
      <c r="G61" s="290"/>
      <c r="H61" s="290"/>
      <c r="I61" s="290"/>
      <c r="J61" s="290"/>
      <c r="K61" s="290"/>
      <c r="L61" s="290"/>
      <c r="M61" s="290"/>
      <c r="N61" s="290"/>
      <c r="O61" s="290"/>
      <c r="P61" s="290"/>
      <c r="Q61" s="286" t="s">
        <v>10</v>
      </c>
      <c r="R61" s="286"/>
      <c r="S61" s="286"/>
      <c r="T61" s="286"/>
      <c r="U61" s="286"/>
      <c r="V61" s="290" t="s">
        <v>262</v>
      </c>
      <c r="W61" s="290"/>
      <c r="X61" s="290"/>
      <c r="Y61" s="290"/>
      <c r="Z61" s="290"/>
      <c r="AA61" s="290"/>
      <c r="AB61" s="290"/>
      <c r="AC61" s="290"/>
      <c r="AD61" s="290"/>
      <c r="AE61" s="290"/>
    </row>
    <row r="62" spans="2:31" ht="11.25" customHeight="1" x14ac:dyDescent="0.3">
      <c r="B62" s="284"/>
      <c r="C62" s="284"/>
      <c r="D62" s="284"/>
      <c r="E62" s="284"/>
      <c r="F62" s="285"/>
      <c r="G62" s="285"/>
      <c r="H62" s="285"/>
      <c r="I62" s="285"/>
      <c r="J62" s="285"/>
      <c r="K62" s="285"/>
      <c r="L62" s="285"/>
      <c r="M62" s="285"/>
      <c r="N62" s="285"/>
      <c r="O62" s="285"/>
      <c r="P62" s="285"/>
      <c r="Q62" s="285"/>
      <c r="R62" s="285"/>
      <c r="S62" s="285"/>
      <c r="T62" s="285"/>
      <c r="U62" s="285"/>
      <c r="V62" s="285"/>
      <c r="W62" s="285"/>
      <c r="X62" s="285"/>
      <c r="Y62" s="285"/>
      <c r="Z62" s="285"/>
      <c r="AA62" s="285"/>
      <c r="AB62" s="285"/>
      <c r="AC62" s="285"/>
      <c r="AD62" s="285"/>
      <c r="AE62" s="285"/>
    </row>
    <row r="63" spans="2:31" ht="29.4" customHeight="1" x14ac:dyDescent="0.3">
      <c r="B63" s="292" t="s">
        <v>258</v>
      </c>
      <c r="C63" s="293">
        <v>1</v>
      </c>
      <c r="D63" s="293">
        <v>2</v>
      </c>
      <c r="E63" s="293">
        <v>3</v>
      </c>
      <c r="F63" s="293">
        <v>4</v>
      </c>
      <c r="G63" s="293">
        <v>5</v>
      </c>
      <c r="H63" s="293">
        <v>6</v>
      </c>
      <c r="I63" s="293">
        <v>7</v>
      </c>
      <c r="J63" s="293">
        <v>8</v>
      </c>
      <c r="K63" s="293">
        <v>9</v>
      </c>
      <c r="L63" s="293">
        <v>10</v>
      </c>
      <c r="M63" s="293">
        <v>11</v>
      </c>
      <c r="N63" s="293">
        <v>12</v>
      </c>
      <c r="O63" s="293">
        <v>13</v>
      </c>
      <c r="P63" s="293">
        <v>14</v>
      </c>
      <c r="Q63" s="293">
        <v>15</v>
      </c>
      <c r="R63" s="293">
        <v>16</v>
      </c>
      <c r="S63" s="293">
        <v>17</v>
      </c>
      <c r="T63" s="293">
        <v>18</v>
      </c>
      <c r="U63" s="293">
        <v>19</v>
      </c>
      <c r="V63" s="293">
        <v>20</v>
      </c>
      <c r="W63" s="293">
        <v>21</v>
      </c>
      <c r="X63" s="293">
        <v>22</v>
      </c>
      <c r="Y63" s="293">
        <v>23</v>
      </c>
      <c r="Z63" s="293">
        <v>24</v>
      </c>
      <c r="AA63" s="293">
        <v>25</v>
      </c>
      <c r="AB63" s="293">
        <v>26</v>
      </c>
      <c r="AC63" s="293">
        <v>27</v>
      </c>
      <c r="AD63" s="293">
        <v>28</v>
      </c>
      <c r="AE63" s="293">
        <v>29</v>
      </c>
    </row>
    <row r="64" spans="2:31" s="295" customFormat="1" x14ac:dyDescent="0.25">
      <c r="B64" s="294">
        <v>0</v>
      </c>
      <c r="C64" s="325">
        <v>4.8</v>
      </c>
      <c r="D64" s="325" t="s">
        <v>405</v>
      </c>
      <c r="E64" s="325" t="s">
        <v>405</v>
      </c>
      <c r="F64" s="325">
        <v>4.5999999999999996</v>
      </c>
      <c r="G64" s="325">
        <v>3.8</v>
      </c>
      <c r="H64" s="325">
        <v>4.7</v>
      </c>
      <c r="I64" s="325">
        <v>3.1</v>
      </c>
      <c r="J64" s="325">
        <v>4.7</v>
      </c>
      <c r="K64" s="325">
        <v>6.7</v>
      </c>
      <c r="L64" s="325">
        <v>3.9</v>
      </c>
      <c r="M64" s="325">
        <v>5</v>
      </c>
      <c r="N64" s="325">
        <v>4.5</v>
      </c>
      <c r="O64" s="325">
        <v>5.6</v>
      </c>
      <c r="P64" s="325" t="s">
        <v>212</v>
      </c>
      <c r="Q64" s="325" t="s">
        <v>212</v>
      </c>
      <c r="R64" s="325" t="s">
        <v>212</v>
      </c>
      <c r="S64" s="325" t="s">
        <v>212</v>
      </c>
      <c r="T64" s="325" t="s">
        <v>212</v>
      </c>
      <c r="U64" s="325" t="s">
        <v>212</v>
      </c>
      <c r="V64" s="325" t="s">
        <v>212</v>
      </c>
      <c r="W64" s="325" t="s">
        <v>212</v>
      </c>
      <c r="X64" s="325" t="s">
        <v>212</v>
      </c>
      <c r="Y64" s="325" t="s">
        <v>212</v>
      </c>
      <c r="Z64" s="325" t="s">
        <v>212</v>
      </c>
      <c r="AA64" s="325" t="s">
        <v>212</v>
      </c>
      <c r="AB64" s="325" t="s">
        <v>212</v>
      </c>
      <c r="AC64" s="325" t="s">
        <v>212</v>
      </c>
      <c r="AD64" s="325" t="s">
        <v>212</v>
      </c>
      <c r="AE64" s="325" t="s">
        <v>212</v>
      </c>
    </row>
    <row r="65" spans="2:31" s="295" customFormat="1" x14ac:dyDescent="0.25">
      <c r="B65" s="294">
        <v>4.1666666666666664E-2</v>
      </c>
      <c r="C65" s="325">
        <v>4.4000000000000004</v>
      </c>
      <c r="D65" s="325">
        <v>3.5</v>
      </c>
      <c r="E65" s="325" t="s">
        <v>405</v>
      </c>
      <c r="F65" s="325">
        <v>3.2</v>
      </c>
      <c r="G65" s="325">
        <v>6.9</v>
      </c>
      <c r="H65" s="325">
        <v>3.1</v>
      </c>
      <c r="I65" s="325" t="s">
        <v>405</v>
      </c>
      <c r="J65" s="325">
        <v>4.5999999999999996</v>
      </c>
      <c r="K65" s="325">
        <v>6.5</v>
      </c>
      <c r="L65" s="325">
        <v>3.1</v>
      </c>
      <c r="M65" s="325">
        <v>4.2</v>
      </c>
      <c r="N65" s="325">
        <v>3.3</v>
      </c>
      <c r="O65" s="325">
        <v>6.3</v>
      </c>
      <c r="P65" s="325" t="s">
        <v>212</v>
      </c>
      <c r="Q65" s="325" t="s">
        <v>212</v>
      </c>
      <c r="R65" s="325" t="s">
        <v>212</v>
      </c>
      <c r="S65" s="325" t="s">
        <v>212</v>
      </c>
      <c r="T65" s="325" t="s">
        <v>212</v>
      </c>
      <c r="U65" s="325" t="s">
        <v>212</v>
      </c>
      <c r="V65" s="325" t="s">
        <v>212</v>
      </c>
      <c r="W65" s="325" t="s">
        <v>212</v>
      </c>
      <c r="X65" s="325" t="s">
        <v>212</v>
      </c>
      <c r="Y65" s="325" t="s">
        <v>212</v>
      </c>
      <c r="Z65" s="325" t="s">
        <v>212</v>
      </c>
      <c r="AA65" s="325" t="s">
        <v>212</v>
      </c>
      <c r="AB65" s="325" t="s">
        <v>212</v>
      </c>
      <c r="AC65" s="325" t="s">
        <v>212</v>
      </c>
      <c r="AD65" s="325" t="s">
        <v>212</v>
      </c>
      <c r="AE65" s="325" t="s">
        <v>212</v>
      </c>
    </row>
    <row r="66" spans="2:31" s="295" customFormat="1" x14ac:dyDescent="0.25">
      <c r="B66" s="294">
        <v>8.3333333333333329E-2</v>
      </c>
      <c r="C66" s="325">
        <v>3.7</v>
      </c>
      <c r="D66" s="325" t="s">
        <v>405</v>
      </c>
      <c r="E66" s="325">
        <v>3</v>
      </c>
      <c r="F66" s="325">
        <v>7.2</v>
      </c>
      <c r="G66" s="325">
        <v>4</v>
      </c>
      <c r="H66" s="325">
        <v>3.8</v>
      </c>
      <c r="I66" s="325">
        <v>3</v>
      </c>
      <c r="J66" s="325">
        <v>4.0999999999999996</v>
      </c>
      <c r="K66" s="325">
        <v>6.1</v>
      </c>
      <c r="L66" s="325">
        <v>3.2</v>
      </c>
      <c r="M66" s="325">
        <v>3</v>
      </c>
      <c r="N66" s="325">
        <v>5.8</v>
      </c>
      <c r="O66" s="325">
        <v>7.9</v>
      </c>
      <c r="P66" s="325" t="s">
        <v>212</v>
      </c>
      <c r="Q66" s="325" t="s">
        <v>212</v>
      </c>
      <c r="R66" s="325" t="s">
        <v>212</v>
      </c>
      <c r="S66" s="325" t="s">
        <v>212</v>
      </c>
      <c r="T66" s="325" t="s">
        <v>212</v>
      </c>
      <c r="U66" s="325" t="s">
        <v>212</v>
      </c>
      <c r="V66" s="325" t="s">
        <v>212</v>
      </c>
      <c r="W66" s="325" t="s">
        <v>212</v>
      </c>
      <c r="X66" s="325" t="s">
        <v>212</v>
      </c>
      <c r="Y66" s="325" t="s">
        <v>212</v>
      </c>
      <c r="Z66" s="325" t="s">
        <v>212</v>
      </c>
      <c r="AA66" s="325" t="s">
        <v>212</v>
      </c>
      <c r="AB66" s="325" t="s">
        <v>212</v>
      </c>
      <c r="AC66" s="325" t="s">
        <v>212</v>
      </c>
      <c r="AD66" s="325" t="s">
        <v>212</v>
      </c>
      <c r="AE66" s="325" t="s">
        <v>212</v>
      </c>
    </row>
    <row r="67" spans="2:31" s="295" customFormat="1" x14ac:dyDescent="0.25">
      <c r="B67" s="294">
        <v>0.125</v>
      </c>
      <c r="C67" s="325">
        <v>5</v>
      </c>
      <c r="D67" s="325">
        <v>2.9</v>
      </c>
      <c r="E67" s="325">
        <v>3.1</v>
      </c>
      <c r="F67" s="325">
        <v>5</v>
      </c>
      <c r="G67" s="325">
        <v>4.9000000000000004</v>
      </c>
      <c r="H67" s="325">
        <v>5.5</v>
      </c>
      <c r="I67" s="325">
        <v>3.3</v>
      </c>
      <c r="J67" s="325">
        <v>5.2</v>
      </c>
      <c r="K67" s="325">
        <v>7.1</v>
      </c>
      <c r="L67" s="325">
        <v>4.8</v>
      </c>
      <c r="M67" s="325">
        <v>3.7</v>
      </c>
      <c r="N67" s="325">
        <v>4.9000000000000004</v>
      </c>
      <c r="O67" s="325">
        <v>6.9</v>
      </c>
      <c r="P67" s="325" t="s">
        <v>212</v>
      </c>
      <c r="Q67" s="325" t="s">
        <v>212</v>
      </c>
      <c r="R67" s="325" t="s">
        <v>212</v>
      </c>
      <c r="S67" s="325" t="s">
        <v>212</v>
      </c>
      <c r="T67" s="325" t="s">
        <v>212</v>
      </c>
      <c r="U67" s="325" t="s">
        <v>212</v>
      </c>
      <c r="V67" s="325" t="s">
        <v>212</v>
      </c>
      <c r="W67" s="325" t="s">
        <v>212</v>
      </c>
      <c r="X67" s="325" t="s">
        <v>212</v>
      </c>
      <c r="Y67" s="325" t="s">
        <v>212</v>
      </c>
      <c r="Z67" s="325" t="s">
        <v>212</v>
      </c>
      <c r="AA67" s="325" t="s">
        <v>212</v>
      </c>
      <c r="AB67" s="325" t="s">
        <v>212</v>
      </c>
      <c r="AC67" s="325" t="s">
        <v>212</v>
      </c>
      <c r="AD67" s="325" t="s">
        <v>212</v>
      </c>
      <c r="AE67" s="325" t="s">
        <v>212</v>
      </c>
    </row>
    <row r="68" spans="2:31" s="295" customFormat="1" x14ac:dyDescent="0.25">
      <c r="B68" s="294">
        <v>0.16666666666666666</v>
      </c>
      <c r="C68" s="325">
        <v>5.5</v>
      </c>
      <c r="D68" s="325">
        <v>2.6</v>
      </c>
      <c r="E68" s="325">
        <v>3.7</v>
      </c>
      <c r="F68" s="325">
        <v>10.1</v>
      </c>
      <c r="G68" s="325">
        <v>6.1</v>
      </c>
      <c r="H68" s="325">
        <v>6</v>
      </c>
      <c r="I68" s="325">
        <v>4</v>
      </c>
      <c r="J68" s="325">
        <v>4</v>
      </c>
      <c r="K68" s="325">
        <v>10.7</v>
      </c>
      <c r="L68" s="325">
        <v>4.8</v>
      </c>
      <c r="M68" s="325">
        <v>4.4000000000000004</v>
      </c>
      <c r="N68" s="325">
        <v>4.7</v>
      </c>
      <c r="O68" s="325">
        <v>10.8</v>
      </c>
      <c r="P68" s="325" t="s">
        <v>212</v>
      </c>
      <c r="Q68" s="325" t="s">
        <v>212</v>
      </c>
      <c r="R68" s="325" t="s">
        <v>212</v>
      </c>
      <c r="S68" s="325" t="s">
        <v>212</v>
      </c>
      <c r="T68" s="325" t="s">
        <v>212</v>
      </c>
      <c r="U68" s="325" t="s">
        <v>212</v>
      </c>
      <c r="V68" s="325" t="s">
        <v>212</v>
      </c>
      <c r="W68" s="325" t="s">
        <v>212</v>
      </c>
      <c r="X68" s="325" t="s">
        <v>212</v>
      </c>
      <c r="Y68" s="325" t="s">
        <v>212</v>
      </c>
      <c r="Z68" s="325" t="s">
        <v>212</v>
      </c>
      <c r="AA68" s="325" t="s">
        <v>212</v>
      </c>
      <c r="AB68" s="325" t="s">
        <v>212</v>
      </c>
      <c r="AC68" s="325" t="s">
        <v>212</v>
      </c>
      <c r="AD68" s="325" t="s">
        <v>212</v>
      </c>
      <c r="AE68" s="325" t="s">
        <v>212</v>
      </c>
    </row>
    <row r="69" spans="2:31" s="295" customFormat="1" x14ac:dyDescent="0.25">
      <c r="B69" s="294">
        <v>0.20833333333333334</v>
      </c>
      <c r="C69" s="325">
        <v>6</v>
      </c>
      <c r="D69" s="325">
        <v>5.6</v>
      </c>
      <c r="E69" s="325">
        <v>4.5</v>
      </c>
      <c r="F69" s="325">
        <v>11.4</v>
      </c>
      <c r="G69" s="325">
        <v>6.8</v>
      </c>
      <c r="H69" s="325">
        <v>8.5</v>
      </c>
      <c r="I69" s="325">
        <v>4.2</v>
      </c>
      <c r="J69" s="325">
        <v>4.8</v>
      </c>
      <c r="K69" s="325">
        <v>13.1</v>
      </c>
      <c r="L69" s="325">
        <v>4.5999999999999996</v>
      </c>
      <c r="M69" s="325">
        <v>4.9000000000000004</v>
      </c>
      <c r="N69" s="325">
        <v>5.3</v>
      </c>
      <c r="O69" s="325">
        <v>9</v>
      </c>
      <c r="P69" s="325" t="s">
        <v>212</v>
      </c>
      <c r="Q69" s="325" t="s">
        <v>212</v>
      </c>
      <c r="R69" s="325" t="s">
        <v>212</v>
      </c>
      <c r="S69" s="325" t="s">
        <v>212</v>
      </c>
      <c r="T69" s="325" t="s">
        <v>212</v>
      </c>
      <c r="U69" s="325" t="s">
        <v>212</v>
      </c>
      <c r="V69" s="325" t="s">
        <v>212</v>
      </c>
      <c r="W69" s="325" t="s">
        <v>212</v>
      </c>
      <c r="X69" s="325" t="s">
        <v>212</v>
      </c>
      <c r="Y69" s="325" t="s">
        <v>212</v>
      </c>
      <c r="Z69" s="325" t="s">
        <v>212</v>
      </c>
      <c r="AA69" s="325" t="s">
        <v>212</v>
      </c>
      <c r="AB69" s="325" t="s">
        <v>212</v>
      </c>
      <c r="AC69" s="325" t="s">
        <v>212</v>
      </c>
      <c r="AD69" s="325" t="s">
        <v>212</v>
      </c>
      <c r="AE69" s="325" t="s">
        <v>212</v>
      </c>
    </row>
    <row r="70" spans="2:31" s="295" customFormat="1" x14ac:dyDescent="0.25">
      <c r="B70" s="294">
        <v>0.25</v>
      </c>
      <c r="C70" s="325">
        <v>7.5</v>
      </c>
      <c r="D70" s="325">
        <v>6.7</v>
      </c>
      <c r="E70" s="325">
        <v>4.8</v>
      </c>
      <c r="F70" s="325">
        <v>22.1</v>
      </c>
      <c r="G70" s="325">
        <v>9.6</v>
      </c>
      <c r="H70" s="325">
        <v>9.6</v>
      </c>
      <c r="I70" s="325">
        <v>8.1</v>
      </c>
      <c r="J70" s="325">
        <v>6.2</v>
      </c>
      <c r="K70" s="325">
        <v>19.899999999999999</v>
      </c>
      <c r="L70" s="325">
        <v>6.3</v>
      </c>
      <c r="M70" s="325">
        <v>6.5</v>
      </c>
      <c r="N70" s="325">
        <v>6.1</v>
      </c>
      <c r="O70" s="325">
        <v>9.6</v>
      </c>
      <c r="P70" s="325" t="s">
        <v>212</v>
      </c>
      <c r="Q70" s="325" t="s">
        <v>212</v>
      </c>
      <c r="R70" s="325" t="s">
        <v>212</v>
      </c>
      <c r="S70" s="325" t="s">
        <v>212</v>
      </c>
      <c r="T70" s="325" t="s">
        <v>212</v>
      </c>
      <c r="U70" s="325" t="s">
        <v>212</v>
      </c>
      <c r="V70" s="325" t="s">
        <v>212</v>
      </c>
      <c r="W70" s="325" t="s">
        <v>212</v>
      </c>
      <c r="X70" s="325" t="s">
        <v>212</v>
      </c>
      <c r="Y70" s="325" t="s">
        <v>212</v>
      </c>
      <c r="Z70" s="325" t="s">
        <v>212</v>
      </c>
      <c r="AA70" s="325" t="s">
        <v>212</v>
      </c>
      <c r="AB70" s="325" t="s">
        <v>212</v>
      </c>
      <c r="AC70" s="325" t="s">
        <v>212</v>
      </c>
      <c r="AD70" s="325" t="s">
        <v>212</v>
      </c>
      <c r="AE70" s="325" t="s">
        <v>212</v>
      </c>
    </row>
    <row r="71" spans="2:31" s="295" customFormat="1" x14ac:dyDescent="0.25">
      <c r="B71" s="294">
        <v>0.29166666666666669</v>
      </c>
      <c r="C71" s="325">
        <v>10.7</v>
      </c>
      <c r="D71" s="325">
        <v>7.2</v>
      </c>
      <c r="E71" s="325">
        <v>5.5</v>
      </c>
      <c r="F71" s="325">
        <v>16</v>
      </c>
      <c r="G71" s="325">
        <v>10.1</v>
      </c>
      <c r="H71" s="325">
        <v>7.7</v>
      </c>
      <c r="I71" s="325">
        <v>7.3</v>
      </c>
      <c r="J71" s="325">
        <v>6.1</v>
      </c>
      <c r="K71" s="325">
        <v>17.600000000000001</v>
      </c>
      <c r="L71" s="325">
        <v>5.3</v>
      </c>
      <c r="M71" s="325">
        <v>5.6</v>
      </c>
      <c r="N71" s="325">
        <v>10</v>
      </c>
      <c r="O71" s="325">
        <v>10.6</v>
      </c>
      <c r="P71" s="325" t="s">
        <v>212</v>
      </c>
      <c r="Q71" s="325" t="s">
        <v>212</v>
      </c>
      <c r="R71" s="325" t="s">
        <v>212</v>
      </c>
      <c r="S71" s="325" t="s">
        <v>212</v>
      </c>
      <c r="T71" s="325" t="s">
        <v>212</v>
      </c>
      <c r="U71" s="325" t="s">
        <v>212</v>
      </c>
      <c r="V71" s="325" t="s">
        <v>212</v>
      </c>
      <c r="W71" s="325" t="s">
        <v>212</v>
      </c>
      <c r="X71" s="325" t="s">
        <v>212</v>
      </c>
      <c r="Y71" s="325" t="s">
        <v>212</v>
      </c>
      <c r="Z71" s="325" t="s">
        <v>212</v>
      </c>
      <c r="AA71" s="325" t="s">
        <v>212</v>
      </c>
      <c r="AB71" s="325" t="s">
        <v>212</v>
      </c>
      <c r="AC71" s="325" t="s">
        <v>212</v>
      </c>
      <c r="AD71" s="325" t="s">
        <v>212</v>
      </c>
      <c r="AE71" s="325" t="s">
        <v>212</v>
      </c>
    </row>
    <row r="72" spans="2:31" s="295" customFormat="1" x14ac:dyDescent="0.25">
      <c r="B72" s="294">
        <v>0.33333333333333331</v>
      </c>
      <c r="C72" s="325">
        <v>12.7</v>
      </c>
      <c r="D72" s="325">
        <v>8.6</v>
      </c>
      <c r="E72" s="325">
        <v>6.5</v>
      </c>
      <c r="F72" s="325">
        <v>11.1</v>
      </c>
      <c r="G72" s="325">
        <v>9.6</v>
      </c>
      <c r="H72" s="325">
        <v>10.199999999999999</v>
      </c>
      <c r="I72" s="325">
        <v>5.8</v>
      </c>
      <c r="J72" s="325">
        <v>7.7</v>
      </c>
      <c r="K72" s="325">
        <v>18.600000000000001</v>
      </c>
      <c r="L72" s="325">
        <v>6.3</v>
      </c>
      <c r="M72" s="325">
        <v>7.4</v>
      </c>
      <c r="N72" s="325">
        <v>10</v>
      </c>
      <c r="O72" s="325">
        <v>11</v>
      </c>
      <c r="P72" s="325" t="s">
        <v>212</v>
      </c>
      <c r="Q72" s="325" t="s">
        <v>212</v>
      </c>
      <c r="R72" s="325" t="s">
        <v>212</v>
      </c>
      <c r="S72" s="325" t="s">
        <v>212</v>
      </c>
      <c r="T72" s="325" t="s">
        <v>212</v>
      </c>
      <c r="U72" s="325" t="s">
        <v>212</v>
      </c>
      <c r="V72" s="325" t="s">
        <v>212</v>
      </c>
      <c r="W72" s="325" t="s">
        <v>212</v>
      </c>
      <c r="X72" s="325" t="s">
        <v>212</v>
      </c>
      <c r="Y72" s="325" t="s">
        <v>212</v>
      </c>
      <c r="Z72" s="325" t="s">
        <v>212</v>
      </c>
      <c r="AA72" s="325" t="s">
        <v>212</v>
      </c>
      <c r="AB72" s="325" t="s">
        <v>212</v>
      </c>
      <c r="AC72" s="325" t="s">
        <v>212</v>
      </c>
      <c r="AD72" s="325" t="s">
        <v>212</v>
      </c>
      <c r="AE72" s="325" t="s">
        <v>212</v>
      </c>
    </row>
    <row r="73" spans="2:31" s="295" customFormat="1" x14ac:dyDescent="0.25">
      <c r="B73" s="294">
        <v>0.375</v>
      </c>
      <c r="C73" s="325">
        <v>11.7</v>
      </c>
      <c r="D73" s="325">
        <v>8.9</v>
      </c>
      <c r="E73" s="325">
        <v>7.8</v>
      </c>
      <c r="F73" s="325">
        <v>12.5</v>
      </c>
      <c r="G73" s="325">
        <v>7.7</v>
      </c>
      <c r="H73" s="325">
        <v>9.6999999999999993</v>
      </c>
      <c r="I73" s="325">
        <v>10.1</v>
      </c>
      <c r="J73" s="325">
        <v>8.5</v>
      </c>
      <c r="K73" s="325">
        <v>14.6</v>
      </c>
      <c r="L73" s="325">
        <v>8</v>
      </c>
      <c r="M73" s="325">
        <v>6.8</v>
      </c>
      <c r="N73" s="325">
        <v>14</v>
      </c>
      <c r="O73" s="325">
        <v>10.1</v>
      </c>
      <c r="P73" s="325" t="s">
        <v>212</v>
      </c>
      <c r="Q73" s="325" t="s">
        <v>212</v>
      </c>
      <c r="R73" s="325" t="s">
        <v>212</v>
      </c>
      <c r="S73" s="325" t="s">
        <v>212</v>
      </c>
      <c r="T73" s="325" t="s">
        <v>212</v>
      </c>
      <c r="U73" s="325" t="s">
        <v>212</v>
      </c>
      <c r="V73" s="325" t="s">
        <v>212</v>
      </c>
      <c r="W73" s="325" t="s">
        <v>212</v>
      </c>
      <c r="X73" s="325" t="s">
        <v>212</v>
      </c>
      <c r="Y73" s="325" t="s">
        <v>212</v>
      </c>
      <c r="Z73" s="325" t="s">
        <v>212</v>
      </c>
      <c r="AA73" s="325" t="s">
        <v>212</v>
      </c>
      <c r="AB73" s="325" t="s">
        <v>212</v>
      </c>
      <c r="AC73" s="325" t="s">
        <v>212</v>
      </c>
      <c r="AD73" s="325" t="s">
        <v>212</v>
      </c>
      <c r="AE73" s="325" t="s">
        <v>212</v>
      </c>
    </row>
    <row r="74" spans="2:31" s="295" customFormat="1" x14ac:dyDescent="0.25">
      <c r="B74" s="294">
        <v>0.41666666666666669</v>
      </c>
      <c r="C74" s="325">
        <v>12.6</v>
      </c>
      <c r="D74" s="325">
        <v>11</v>
      </c>
      <c r="E74" s="325">
        <v>8.9</v>
      </c>
      <c r="F74" s="325" t="s">
        <v>405</v>
      </c>
      <c r="G74" s="325">
        <v>7.3</v>
      </c>
      <c r="H74" s="325">
        <v>16.899999999999999</v>
      </c>
      <c r="I74" s="325">
        <v>10.8</v>
      </c>
      <c r="J74" s="325">
        <v>10.3</v>
      </c>
      <c r="K74" s="325">
        <v>16</v>
      </c>
      <c r="L74" s="325">
        <v>7.3</v>
      </c>
      <c r="M74" s="325" t="s">
        <v>405</v>
      </c>
      <c r="N74" s="325">
        <v>11.9</v>
      </c>
      <c r="O74" s="325">
        <v>16.8</v>
      </c>
      <c r="P74" s="325" t="s">
        <v>212</v>
      </c>
      <c r="Q74" s="325" t="s">
        <v>212</v>
      </c>
      <c r="R74" s="325" t="s">
        <v>212</v>
      </c>
      <c r="S74" s="325" t="s">
        <v>212</v>
      </c>
      <c r="T74" s="325" t="s">
        <v>212</v>
      </c>
      <c r="U74" s="325" t="s">
        <v>212</v>
      </c>
      <c r="V74" s="325" t="s">
        <v>212</v>
      </c>
      <c r="W74" s="325" t="s">
        <v>212</v>
      </c>
      <c r="X74" s="325" t="s">
        <v>212</v>
      </c>
      <c r="Y74" s="325" t="s">
        <v>212</v>
      </c>
      <c r="Z74" s="325" t="s">
        <v>212</v>
      </c>
      <c r="AA74" s="325" t="s">
        <v>212</v>
      </c>
      <c r="AB74" s="325" t="s">
        <v>212</v>
      </c>
      <c r="AC74" s="325" t="s">
        <v>212</v>
      </c>
      <c r="AD74" s="325" t="s">
        <v>212</v>
      </c>
      <c r="AE74" s="325" t="s">
        <v>212</v>
      </c>
    </row>
    <row r="75" spans="2:31" s="295" customFormat="1" x14ac:dyDescent="0.25">
      <c r="B75" s="294">
        <v>0.45833333333333331</v>
      </c>
      <c r="C75" s="325">
        <v>11.2</v>
      </c>
      <c r="D75" s="325" t="s">
        <v>405</v>
      </c>
      <c r="E75" s="325">
        <v>10</v>
      </c>
      <c r="F75" s="325">
        <v>16.5</v>
      </c>
      <c r="G75" s="325">
        <v>12.2</v>
      </c>
      <c r="H75" s="325">
        <v>11.3</v>
      </c>
      <c r="I75" s="325">
        <v>9.4</v>
      </c>
      <c r="J75" s="325">
        <v>6.6</v>
      </c>
      <c r="K75" s="325">
        <v>11.8</v>
      </c>
      <c r="L75" s="325">
        <v>7.1</v>
      </c>
      <c r="M75" s="325">
        <v>11.3</v>
      </c>
      <c r="N75" s="325">
        <v>6.8</v>
      </c>
      <c r="O75" s="325">
        <v>37.5</v>
      </c>
      <c r="P75" s="325" t="s">
        <v>212</v>
      </c>
      <c r="Q75" s="325" t="s">
        <v>212</v>
      </c>
      <c r="R75" s="325" t="s">
        <v>212</v>
      </c>
      <c r="S75" s="325" t="s">
        <v>212</v>
      </c>
      <c r="T75" s="325" t="s">
        <v>212</v>
      </c>
      <c r="U75" s="325" t="s">
        <v>212</v>
      </c>
      <c r="V75" s="325" t="s">
        <v>212</v>
      </c>
      <c r="W75" s="325" t="s">
        <v>212</v>
      </c>
      <c r="X75" s="325" t="s">
        <v>212</v>
      </c>
      <c r="Y75" s="325" t="s">
        <v>212</v>
      </c>
      <c r="Z75" s="325" t="s">
        <v>212</v>
      </c>
      <c r="AA75" s="325" t="s">
        <v>212</v>
      </c>
      <c r="AB75" s="325" t="s">
        <v>212</v>
      </c>
      <c r="AC75" s="325" t="s">
        <v>212</v>
      </c>
      <c r="AD75" s="325" t="s">
        <v>212</v>
      </c>
      <c r="AE75" s="325" t="s">
        <v>212</v>
      </c>
    </row>
    <row r="76" spans="2:31" s="295" customFormat="1" x14ac:dyDescent="0.25">
      <c r="B76" s="294">
        <v>0.5</v>
      </c>
      <c r="C76" s="325">
        <v>9.3000000000000007</v>
      </c>
      <c r="D76" s="325">
        <v>11.6</v>
      </c>
      <c r="E76" s="325">
        <v>9.8000000000000007</v>
      </c>
      <c r="F76" s="325">
        <v>21.4</v>
      </c>
      <c r="G76" s="325" t="s">
        <v>405</v>
      </c>
      <c r="H76" s="325">
        <v>12.9</v>
      </c>
      <c r="I76" s="325">
        <v>7.6</v>
      </c>
      <c r="J76" s="325">
        <v>9.3000000000000007</v>
      </c>
      <c r="K76" s="325">
        <v>11.4</v>
      </c>
      <c r="L76" s="325">
        <v>6.8</v>
      </c>
      <c r="M76" s="325">
        <v>11</v>
      </c>
      <c r="N76" s="325" t="s">
        <v>405</v>
      </c>
      <c r="O76" s="325">
        <v>8.3000000000000007</v>
      </c>
      <c r="P76" s="325" t="s">
        <v>212</v>
      </c>
      <c r="Q76" s="325" t="s">
        <v>212</v>
      </c>
      <c r="R76" s="325" t="s">
        <v>212</v>
      </c>
      <c r="S76" s="325" t="s">
        <v>212</v>
      </c>
      <c r="T76" s="325" t="s">
        <v>212</v>
      </c>
      <c r="U76" s="325" t="s">
        <v>212</v>
      </c>
      <c r="V76" s="325" t="s">
        <v>212</v>
      </c>
      <c r="W76" s="325" t="s">
        <v>212</v>
      </c>
      <c r="X76" s="325" t="s">
        <v>212</v>
      </c>
      <c r="Y76" s="325" t="s">
        <v>212</v>
      </c>
      <c r="Z76" s="325" t="s">
        <v>212</v>
      </c>
      <c r="AA76" s="325" t="s">
        <v>212</v>
      </c>
      <c r="AB76" s="325" t="s">
        <v>212</v>
      </c>
      <c r="AC76" s="325" t="s">
        <v>212</v>
      </c>
      <c r="AD76" s="325" t="s">
        <v>212</v>
      </c>
      <c r="AE76" s="325" t="s">
        <v>212</v>
      </c>
    </row>
    <row r="77" spans="2:31" s="295" customFormat="1" x14ac:dyDescent="0.25">
      <c r="B77" s="294">
        <v>0.54166666666666663</v>
      </c>
      <c r="C77" s="325" t="s">
        <v>405</v>
      </c>
      <c r="D77" s="325">
        <v>7.4</v>
      </c>
      <c r="E77" s="325">
        <v>9.6</v>
      </c>
      <c r="F77" s="325">
        <v>6</v>
      </c>
      <c r="G77" s="325">
        <v>8</v>
      </c>
      <c r="H77" s="325">
        <v>8.5</v>
      </c>
      <c r="I77" s="325">
        <v>10.6</v>
      </c>
      <c r="J77" s="325">
        <v>6.5</v>
      </c>
      <c r="K77" s="325">
        <v>6.9</v>
      </c>
      <c r="L77" s="325">
        <v>8.6</v>
      </c>
      <c r="M77" s="325" t="s">
        <v>405</v>
      </c>
      <c r="N77" s="325">
        <v>16.2</v>
      </c>
      <c r="O77" s="325">
        <v>10.9</v>
      </c>
      <c r="P77" s="325" t="s">
        <v>212</v>
      </c>
      <c r="Q77" s="325" t="s">
        <v>212</v>
      </c>
      <c r="R77" s="325" t="s">
        <v>212</v>
      </c>
      <c r="S77" s="325" t="s">
        <v>212</v>
      </c>
      <c r="T77" s="325" t="s">
        <v>212</v>
      </c>
      <c r="U77" s="325" t="s">
        <v>212</v>
      </c>
      <c r="V77" s="325" t="s">
        <v>212</v>
      </c>
      <c r="W77" s="325" t="s">
        <v>212</v>
      </c>
      <c r="X77" s="325" t="s">
        <v>212</v>
      </c>
      <c r="Y77" s="325" t="s">
        <v>212</v>
      </c>
      <c r="Z77" s="325" t="s">
        <v>212</v>
      </c>
      <c r="AA77" s="325" t="s">
        <v>212</v>
      </c>
      <c r="AB77" s="325" t="s">
        <v>212</v>
      </c>
      <c r="AC77" s="325" t="s">
        <v>212</v>
      </c>
      <c r="AD77" s="325" t="s">
        <v>212</v>
      </c>
      <c r="AE77" s="325" t="s">
        <v>212</v>
      </c>
    </row>
    <row r="78" spans="2:31" s="295" customFormat="1" x14ac:dyDescent="0.25">
      <c r="B78" s="294">
        <v>0.58333333333333337</v>
      </c>
      <c r="C78" s="325">
        <v>9.5</v>
      </c>
      <c r="D78" s="325">
        <v>9.1999999999999993</v>
      </c>
      <c r="E78" s="325">
        <v>6.3</v>
      </c>
      <c r="F78" s="325">
        <v>9.8000000000000007</v>
      </c>
      <c r="G78" s="325">
        <v>11</v>
      </c>
      <c r="H78" s="325">
        <v>6.4</v>
      </c>
      <c r="I78" s="325">
        <v>5.7</v>
      </c>
      <c r="J78" s="325">
        <v>7.4</v>
      </c>
      <c r="K78" s="325">
        <v>12</v>
      </c>
      <c r="L78" s="325">
        <v>8.3000000000000007</v>
      </c>
      <c r="M78" s="325">
        <v>5</v>
      </c>
      <c r="N78" s="325">
        <v>15.6</v>
      </c>
      <c r="O78" s="325">
        <v>5.6</v>
      </c>
      <c r="P78" s="325" t="s">
        <v>212</v>
      </c>
      <c r="Q78" s="325" t="s">
        <v>212</v>
      </c>
      <c r="R78" s="325" t="s">
        <v>212</v>
      </c>
      <c r="S78" s="325" t="s">
        <v>212</v>
      </c>
      <c r="T78" s="325" t="s">
        <v>212</v>
      </c>
      <c r="U78" s="325" t="s">
        <v>212</v>
      </c>
      <c r="V78" s="325" t="s">
        <v>212</v>
      </c>
      <c r="W78" s="325" t="s">
        <v>212</v>
      </c>
      <c r="X78" s="325" t="s">
        <v>212</v>
      </c>
      <c r="Y78" s="325" t="s">
        <v>212</v>
      </c>
      <c r="Z78" s="325" t="s">
        <v>212</v>
      </c>
      <c r="AA78" s="325" t="s">
        <v>212</v>
      </c>
      <c r="AB78" s="325" t="s">
        <v>212</v>
      </c>
      <c r="AC78" s="325" t="s">
        <v>212</v>
      </c>
      <c r="AD78" s="325" t="s">
        <v>212</v>
      </c>
      <c r="AE78" s="325" t="s">
        <v>212</v>
      </c>
    </row>
    <row r="79" spans="2:31" s="295" customFormat="1" x14ac:dyDescent="0.25">
      <c r="B79" s="294">
        <v>0.625</v>
      </c>
      <c r="C79" s="325">
        <v>12.1</v>
      </c>
      <c r="D79" s="325">
        <v>9.9</v>
      </c>
      <c r="E79" s="325">
        <v>8</v>
      </c>
      <c r="F79" s="325">
        <v>7.4</v>
      </c>
      <c r="G79" s="325">
        <v>16.8</v>
      </c>
      <c r="H79" s="325">
        <v>12.9</v>
      </c>
      <c r="I79" s="325">
        <v>5.9</v>
      </c>
      <c r="J79" s="325">
        <v>6.5</v>
      </c>
      <c r="K79" s="325">
        <v>7.6</v>
      </c>
      <c r="L79" s="325">
        <v>6.9</v>
      </c>
      <c r="M79" s="325">
        <v>7.5</v>
      </c>
      <c r="N79" s="325">
        <v>8.4</v>
      </c>
      <c r="O79" s="325">
        <v>10.6</v>
      </c>
      <c r="P79" s="325" t="s">
        <v>212</v>
      </c>
      <c r="Q79" s="325" t="s">
        <v>212</v>
      </c>
      <c r="R79" s="325" t="s">
        <v>212</v>
      </c>
      <c r="S79" s="325" t="s">
        <v>212</v>
      </c>
      <c r="T79" s="325" t="s">
        <v>212</v>
      </c>
      <c r="U79" s="325" t="s">
        <v>212</v>
      </c>
      <c r="V79" s="325" t="s">
        <v>212</v>
      </c>
      <c r="W79" s="325" t="s">
        <v>212</v>
      </c>
      <c r="X79" s="325" t="s">
        <v>212</v>
      </c>
      <c r="Y79" s="325" t="s">
        <v>212</v>
      </c>
      <c r="Z79" s="325" t="s">
        <v>212</v>
      </c>
      <c r="AA79" s="325" t="s">
        <v>212</v>
      </c>
      <c r="AB79" s="325" t="s">
        <v>212</v>
      </c>
      <c r="AC79" s="325" t="s">
        <v>212</v>
      </c>
      <c r="AD79" s="325" t="s">
        <v>212</v>
      </c>
      <c r="AE79" s="325" t="s">
        <v>212</v>
      </c>
    </row>
    <row r="80" spans="2:31" s="295" customFormat="1" x14ac:dyDescent="0.25">
      <c r="B80" s="294">
        <v>0.66666666666666663</v>
      </c>
      <c r="C80" s="325">
        <v>7.7</v>
      </c>
      <c r="D80" s="325">
        <v>8</v>
      </c>
      <c r="E80" s="325">
        <v>10.3</v>
      </c>
      <c r="F80" s="325">
        <v>8.3000000000000007</v>
      </c>
      <c r="G80" s="325">
        <v>6.7</v>
      </c>
      <c r="H80" s="325">
        <v>8.1999999999999993</v>
      </c>
      <c r="I80" s="325">
        <v>5.5</v>
      </c>
      <c r="J80" s="325">
        <v>5.4</v>
      </c>
      <c r="K80" s="325">
        <v>8.1999999999999993</v>
      </c>
      <c r="L80" s="325">
        <v>10.5</v>
      </c>
      <c r="M80" s="325">
        <v>8.6</v>
      </c>
      <c r="N80" s="325">
        <v>14.4</v>
      </c>
      <c r="O80" s="325">
        <v>8.5</v>
      </c>
      <c r="P80" s="325" t="s">
        <v>212</v>
      </c>
      <c r="Q80" s="325" t="s">
        <v>212</v>
      </c>
      <c r="R80" s="325" t="s">
        <v>212</v>
      </c>
      <c r="S80" s="325" t="s">
        <v>212</v>
      </c>
      <c r="T80" s="325" t="s">
        <v>212</v>
      </c>
      <c r="U80" s="325" t="s">
        <v>212</v>
      </c>
      <c r="V80" s="325" t="s">
        <v>212</v>
      </c>
      <c r="W80" s="325" t="s">
        <v>212</v>
      </c>
      <c r="X80" s="325" t="s">
        <v>212</v>
      </c>
      <c r="Y80" s="325" t="s">
        <v>212</v>
      </c>
      <c r="Z80" s="325" t="s">
        <v>212</v>
      </c>
      <c r="AA80" s="325" t="s">
        <v>212</v>
      </c>
      <c r="AB80" s="325" t="s">
        <v>212</v>
      </c>
      <c r="AC80" s="325" t="s">
        <v>212</v>
      </c>
      <c r="AD80" s="325" t="s">
        <v>212</v>
      </c>
      <c r="AE80" s="325" t="s">
        <v>212</v>
      </c>
    </row>
    <row r="81" spans="2:33" s="295" customFormat="1" x14ac:dyDescent="0.25">
      <c r="B81" s="294">
        <v>0.70833333333333337</v>
      </c>
      <c r="C81" s="325">
        <v>7</v>
      </c>
      <c r="D81" s="325">
        <v>8.5</v>
      </c>
      <c r="E81" s="325">
        <v>9.1</v>
      </c>
      <c r="F81" s="325">
        <v>8.6</v>
      </c>
      <c r="G81" s="325" t="s">
        <v>405</v>
      </c>
      <c r="H81" s="325">
        <v>5.2</v>
      </c>
      <c r="I81" s="325">
        <v>8.6999999999999993</v>
      </c>
      <c r="J81" s="325">
        <v>6.1</v>
      </c>
      <c r="K81" s="325">
        <v>7.9</v>
      </c>
      <c r="L81" s="325">
        <v>12.2</v>
      </c>
      <c r="M81" s="325">
        <v>9.8000000000000007</v>
      </c>
      <c r="N81" s="325">
        <v>19.399999999999999</v>
      </c>
      <c r="O81" s="325" t="s">
        <v>212</v>
      </c>
      <c r="P81" s="325" t="s">
        <v>212</v>
      </c>
      <c r="Q81" s="325" t="s">
        <v>212</v>
      </c>
      <c r="R81" s="325" t="s">
        <v>212</v>
      </c>
      <c r="S81" s="325" t="s">
        <v>212</v>
      </c>
      <c r="T81" s="325" t="s">
        <v>212</v>
      </c>
      <c r="U81" s="325" t="s">
        <v>212</v>
      </c>
      <c r="V81" s="325" t="s">
        <v>212</v>
      </c>
      <c r="W81" s="325" t="s">
        <v>212</v>
      </c>
      <c r="X81" s="325" t="s">
        <v>212</v>
      </c>
      <c r="Y81" s="325" t="s">
        <v>212</v>
      </c>
      <c r="Z81" s="325" t="s">
        <v>212</v>
      </c>
      <c r="AA81" s="325" t="s">
        <v>212</v>
      </c>
      <c r="AB81" s="325" t="s">
        <v>212</v>
      </c>
      <c r="AC81" s="325" t="s">
        <v>212</v>
      </c>
      <c r="AD81" s="325" t="s">
        <v>212</v>
      </c>
      <c r="AE81" s="325" t="s">
        <v>212</v>
      </c>
    </row>
    <row r="82" spans="2:33" s="295" customFormat="1" x14ac:dyDescent="0.25">
      <c r="B82" s="294">
        <v>0.75</v>
      </c>
      <c r="C82" s="325">
        <v>7.8</v>
      </c>
      <c r="D82" s="325">
        <v>13.5</v>
      </c>
      <c r="E82" s="325">
        <v>9.1</v>
      </c>
      <c r="F82" s="325">
        <v>6.5</v>
      </c>
      <c r="G82" s="325">
        <v>8.6999999999999993</v>
      </c>
      <c r="H82" s="325">
        <v>5.3</v>
      </c>
      <c r="I82" s="325">
        <v>14.5</v>
      </c>
      <c r="J82" s="325">
        <v>10.4</v>
      </c>
      <c r="K82" s="325">
        <v>6.4</v>
      </c>
      <c r="L82" s="325">
        <v>12.9</v>
      </c>
      <c r="M82" s="325">
        <v>12.5</v>
      </c>
      <c r="N82" s="325">
        <v>17.3</v>
      </c>
      <c r="O82" s="325" t="s">
        <v>212</v>
      </c>
      <c r="P82" s="325" t="s">
        <v>212</v>
      </c>
      <c r="Q82" s="325" t="s">
        <v>212</v>
      </c>
      <c r="R82" s="325" t="s">
        <v>212</v>
      </c>
      <c r="S82" s="325" t="s">
        <v>212</v>
      </c>
      <c r="T82" s="325" t="s">
        <v>212</v>
      </c>
      <c r="U82" s="325" t="s">
        <v>212</v>
      </c>
      <c r="V82" s="325" t="s">
        <v>212</v>
      </c>
      <c r="W82" s="325" t="s">
        <v>212</v>
      </c>
      <c r="X82" s="325" t="s">
        <v>212</v>
      </c>
      <c r="Y82" s="325" t="s">
        <v>212</v>
      </c>
      <c r="Z82" s="325" t="s">
        <v>212</v>
      </c>
      <c r="AA82" s="325" t="s">
        <v>212</v>
      </c>
      <c r="AB82" s="325" t="s">
        <v>212</v>
      </c>
      <c r="AC82" s="325" t="s">
        <v>212</v>
      </c>
      <c r="AD82" s="325" t="s">
        <v>212</v>
      </c>
      <c r="AE82" s="325" t="s">
        <v>212</v>
      </c>
    </row>
    <row r="83" spans="2:33" s="295" customFormat="1" x14ac:dyDescent="0.25">
      <c r="B83" s="294">
        <v>0.79166666666666663</v>
      </c>
      <c r="C83" s="325">
        <v>4.9000000000000004</v>
      </c>
      <c r="D83" s="325">
        <v>11.9</v>
      </c>
      <c r="E83" s="325">
        <v>5.2</v>
      </c>
      <c r="F83" s="325">
        <v>6</v>
      </c>
      <c r="G83" s="325">
        <v>6.2</v>
      </c>
      <c r="H83" s="325">
        <v>8.5</v>
      </c>
      <c r="I83" s="325">
        <v>11.3</v>
      </c>
      <c r="J83" s="325">
        <v>6.6</v>
      </c>
      <c r="K83" s="325">
        <v>6.8</v>
      </c>
      <c r="L83" s="325">
        <v>12</v>
      </c>
      <c r="M83" s="325">
        <v>8.5</v>
      </c>
      <c r="N83" s="325">
        <v>9.8000000000000007</v>
      </c>
      <c r="O83" s="325" t="s">
        <v>212</v>
      </c>
      <c r="P83" s="325" t="s">
        <v>212</v>
      </c>
      <c r="Q83" s="325" t="s">
        <v>212</v>
      </c>
      <c r="R83" s="325" t="s">
        <v>212</v>
      </c>
      <c r="S83" s="325" t="s">
        <v>212</v>
      </c>
      <c r="T83" s="325" t="s">
        <v>212</v>
      </c>
      <c r="U83" s="325" t="s">
        <v>212</v>
      </c>
      <c r="V83" s="325" t="s">
        <v>212</v>
      </c>
      <c r="W83" s="325" t="s">
        <v>212</v>
      </c>
      <c r="X83" s="325" t="s">
        <v>212</v>
      </c>
      <c r="Y83" s="325" t="s">
        <v>212</v>
      </c>
      <c r="Z83" s="325" t="s">
        <v>212</v>
      </c>
      <c r="AA83" s="325" t="s">
        <v>212</v>
      </c>
      <c r="AB83" s="325" t="s">
        <v>212</v>
      </c>
      <c r="AC83" s="325" t="s">
        <v>212</v>
      </c>
      <c r="AD83" s="325" t="s">
        <v>212</v>
      </c>
      <c r="AE83" s="325" t="s">
        <v>212</v>
      </c>
    </row>
    <row r="84" spans="2:33" s="295" customFormat="1" x14ac:dyDescent="0.25">
      <c r="B84" s="294">
        <v>0.83333333333333337</v>
      </c>
      <c r="C84" s="325">
        <v>7</v>
      </c>
      <c r="D84" s="325" t="s">
        <v>405</v>
      </c>
      <c r="E84" s="325">
        <v>4.9000000000000004</v>
      </c>
      <c r="F84" s="325" t="s">
        <v>405</v>
      </c>
      <c r="G84" s="325">
        <v>7</v>
      </c>
      <c r="H84" s="325">
        <v>15.6</v>
      </c>
      <c r="I84" s="325">
        <v>12.3</v>
      </c>
      <c r="J84" s="325">
        <v>4.2</v>
      </c>
      <c r="K84" s="325">
        <v>7.2</v>
      </c>
      <c r="L84" s="325">
        <v>9.4</v>
      </c>
      <c r="M84" s="325">
        <v>11.3</v>
      </c>
      <c r="N84" s="325">
        <v>4.5</v>
      </c>
      <c r="O84" s="325" t="s">
        <v>212</v>
      </c>
      <c r="P84" s="325" t="s">
        <v>212</v>
      </c>
      <c r="Q84" s="325" t="s">
        <v>212</v>
      </c>
      <c r="R84" s="325" t="s">
        <v>212</v>
      </c>
      <c r="S84" s="325" t="s">
        <v>212</v>
      </c>
      <c r="T84" s="325" t="s">
        <v>212</v>
      </c>
      <c r="U84" s="325" t="s">
        <v>212</v>
      </c>
      <c r="V84" s="325" t="s">
        <v>212</v>
      </c>
      <c r="W84" s="325" t="s">
        <v>212</v>
      </c>
      <c r="X84" s="325" t="s">
        <v>212</v>
      </c>
      <c r="Y84" s="325" t="s">
        <v>212</v>
      </c>
      <c r="Z84" s="325" t="s">
        <v>212</v>
      </c>
      <c r="AA84" s="325" t="s">
        <v>212</v>
      </c>
      <c r="AB84" s="325" t="s">
        <v>212</v>
      </c>
      <c r="AC84" s="325" t="s">
        <v>212</v>
      </c>
      <c r="AD84" s="325" t="s">
        <v>212</v>
      </c>
      <c r="AE84" s="325" t="s">
        <v>212</v>
      </c>
    </row>
    <row r="85" spans="2:33" s="295" customFormat="1" x14ac:dyDescent="0.25">
      <c r="B85" s="294">
        <v>0.875</v>
      </c>
      <c r="C85" s="325">
        <v>6.4</v>
      </c>
      <c r="D85" s="325" t="s">
        <v>405</v>
      </c>
      <c r="E85" s="325" t="s">
        <v>405</v>
      </c>
      <c r="F85" s="325">
        <v>6.8</v>
      </c>
      <c r="G85" s="325">
        <v>6.1</v>
      </c>
      <c r="H85" s="325">
        <v>8.6</v>
      </c>
      <c r="I85" s="325">
        <v>9.6</v>
      </c>
      <c r="J85" s="325">
        <v>4.5999999999999996</v>
      </c>
      <c r="K85" s="325">
        <v>4.8</v>
      </c>
      <c r="L85" s="325">
        <v>11.1</v>
      </c>
      <c r="M85" s="325">
        <v>9.6</v>
      </c>
      <c r="N85" s="325">
        <v>5.3</v>
      </c>
      <c r="O85" s="325" t="s">
        <v>212</v>
      </c>
      <c r="P85" s="325" t="s">
        <v>212</v>
      </c>
      <c r="Q85" s="325" t="s">
        <v>212</v>
      </c>
      <c r="R85" s="325" t="s">
        <v>212</v>
      </c>
      <c r="S85" s="325" t="s">
        <v>212</v>
      </c>
      <c r="T85" s="325" t="s">
        <v>212</v>
      </c>
      <c r="U85" s="325" t="s">
        <v>212</v>
      </c>
      <c r="V85" s="325" t="s">
        <v>212</v>
      </c>
      <c r="W85" s="325" t="s">
        <v>212</v>
      </c>
      <c r="X85" s="325" t="s">
        <v>212</v>
      </c>
      <c r="Y85" s="325" t="s">
        <v>212</v>
      </c>
      <c r="Z85" s="325" t="s">
        <v>212</v>
      </c>
      <c r="AA85" s="325" t="s">
        <v>212</v>
      </c>
      <c r="AB85" s="325" t="s">
        <v>212</v>
      </c>
      <c r="AC85" s="325" t="s">
        <v>212</v>
      </c>
      <c r="AD85" s="325" t="s">
        <v>212</v>
      </c>
      <c r="AE85" s="325" t="s">
        <v>212</v>
      </c>
    </row>
    <row r="86" spans="2:33" s="295" customFormat="1" x14ac:dyDescent="0.25">
      <c r="B86" s="294">
        <v>0.91666666666666663</v>
      </c>
      <c r="C86" s="325">
        <v>5.2</v>
      </c>
      <c r="D86" s="325">
        <v>3.6</v>
      </c>
      <c r="E86" s="325">
        <v>3.8</v>
      </c>
      <c r="F86" s="325">
        <v>4.7</v>
      </c>
      <c r="G86" s="325" t="s">
        <v>405</v>
      </c>
      <c r="H86" s="325">
        <v>6.1</v>
      </c>
      <c r="I86" s="325">
        <v>9.3000000000000007</v>
      </c>
      <c r="J86" s="325">
        <v>5</v>
      </c>
      <c r="K86" s="325">
        <v>4.5</v>
      </c>
      <c r="L86" s="325">
        <v>8.9</v>
      </c>
      <c r="M86" s="325">
        <v>7.8</v>
      </c>
      <c r="N86" s="325">
        <v>4.0999999999999996</v>
      </c>
      <c r="O86" s="325" t="s">
        <v>212</v>
      </c>
      <c r="P86" s="325" t="s">
        <v>212</v>
      </c>
      <c r="Q86" s="325" t="s">
        <v>212</v>
      </c>
      <c r="R86" s="325" t="s">
        <v>212</v>
      </c>
      <c r="S86" s="325" t="s">
        <v>212</v>
      </c>
      <c r="T86" s="325" t="s">
        <v>212</v>
      </c>
      <c r="U86" s="325" t="s">
        <v>212</v>
      </c>
      <c r="V86" s="325" t="s">
        <v>212</v>
      </c>
      <c r="W86" s="325" t="s">
        <v>212</v>
      </c>
      <c r="X86" s="325" t="s">
        <v>212</v>
      </c>
      <c r="Y86" s="325" t="s">
        <v>212</v>
      </c>
      <c r="Z86" s="325" t="s">
        <v>212</v>
      </c>
      <c r="AA86" s="325" t="s">
        <v>212</v>
      </c>
      <c r="AB86" s="325" t="s">
        <v>212</v>
      </c>
      <c r="AC86" s="325" t="s">
        <v>212</v>
      </c>
      <c r="AD86" s="325" t="s">
        <v>212</v>
      </c>
      <c r="AE86" s="325" t="s">
        <v>212</v>
      </c>
    </row>
    <row r="87" spans="2:33" s="295" customFormat="1" x14ac:dyDescent="0.25">
      <c r="B87" s="294">
        <v>0.95833333333333337</v>
      </c>
      <c r="C87" s="325">
        <v>4.3</v>
      </c>
      <c r="D87" s="325">
        <v>3.2</v>
      </c>
      <c r="E87" s="325">
        <v>3.4</v>
      </c>
      <c r="F87" s="325" t="s">
        <v>405</v>
      </c>
      <c r="G87" s="325">
        <v>3.9</v>
      </c>
      <c r="H87" s="325">
        <v>3.6</v>
      </c>
      <c r="I87" s="325">
        <v>7.5</v>
      </c>
      <c r="J87" s="325">
        <v>4.3</v>
      </c>
      <c r="K87" s="325">
        <v>3.7</v>
      </c>
      <c r="L87" s="325">
        <v>5.5</v>
      </c>
      <c r="M87" s="325">
        <v>5.6</v>
      </c>
      <c r="N87" s="325">
        <v>8.1</v>
      </c>
      <c r="O87" s="325" t="s">
        <v>212</v>
      </c>
      <c r="P87" s="325" t="s">
        <v>212</v>
      </c>
      <c r="Q87" s="325" t="s">
        <v>212</v>
      </c>
      <c r="R87" s="325" t="s">
        <v>212</v>
      </c>
      <c r="S87" s="325" t="s">
        <v>212</v>
      </c>
      <c r="T87" s="325" t="s">
        <v>212</v>
      </c>
      <c r="U87" s="325" t="s">
        <v>212</v>
      </c>
      <c r="V87" s="325" t="s">
        <v>212</v>
      </c>
      <c r="W87" s="325" t="s">
        <v>212</v>
      </c>
      <c r="X87" s="325" t="s">
        <v>212</v>
      </c>
      <c r="Y87" s="325" t="s">
        <v>212</v>
      </c>
      <c r="Z87" s="325" t="s">
        <v>212</v>
      </c>
      <c r="AA87" s="325" t="s">
        <v>212</v>
      </c>
      <c r="AB87" s="325" t="s">
        <v>212</v>
      </c>
      <c r="AC87" s="325" t="s">
        <v>212</v>
      </c>
      <c r="AD87" s="325" t="s">
        <v>212</v>
      </c>
      <c r="AE87" s="325" t="s">
        <v>212</v>
      </c>
    </row>
    <row r="88" spans="2:33" s="297" customFormat="1" ht="33" customHeight="1" x14ac:dyDescent="0.3">
      <c r="B88" s="292" t="s">
        <v>263</v>
      </c>
      <c r="C88" s="399">
        <v>7.7</v>
      </c>
      <c r="D88" s="399">
        <v>7.6</v>
      </c>
      <c r="E88" s="399">
        <v>6.5</v>
      </c>
      <c r="F88" s="399">
        <v>9.8000000000000007</v>
      </c>
      <c r="G88" s="399">
        <v>7.8</v>
      </c>
      <c r="H88" s="399">
        <v>8.3000000000000007</v>
      </c>
      <c r="I88" s="399">
        <v>7.7</v>
      </c>
      <c r="J88" s="399">
        <v>6.2</v>
      </c>
      <c r="K88" s="399">
        <v>9.8000000000000007</v>
      </c>
      <c r="L88" s="399">
        <v>7.4</v>
      </c>
      <c r="M88" s="399">
        <v>7.3</v>
      </c>
      <c r="N88" s="399">
        <v>9.1</v>
      </c>
      <c r="O88" s="399" t="s">
        <v>212</v>
      </c>
      <c r="P88" s="399" t="s">
        <v>212</v>
      </c>
      <c r="Q88" s="399" t="s">
        <v>212</v>
      </c>
      <c r="R88" s="399" t="s">
        <v>212</v>
      </c>
      <c r="S88" s="399" t="s">
        <v>212</v>
      </c>
      <c r="T88" s="399" t="s">
        <v>212</v>
      </c>
      <c r="U88" s="399" t="s">
        <v>212</v>
      </c>
      <c r="V88" s="399" t="s">
        <v>212</v>
      </c>
      <c r="W88" s="399" t="s">
        <v>212</v>
      </c>
      <c r="X88" s="399" t="s">
        <v>212</v>
      </c>
      <c r="Y88" s="399" t="s">
        <v>212</v>
      </c>
      <c r="Z88" s="399" t="s">
        <v>212</v>
      </c>
      <c r="AA88" s="399" t="s">
        <v>212</v>
      </c>
      <c r="AB88" s="399" t="s">
        <v>212</v>
      </c>
      <c r="AC88" s="399" t="s">
        <v>212</v>
      </c>
      <c r="AD88" s="399" t="s">
        <v>212</v>
      </c>
      <c r="AE88" s="399" t="s">
        <v>212</v>
      </c>
    </row>
    <row r="89" spans="2:33" s="297" customFormat="1" ht="27" customHeight="1" x14ac:dyDescent="0.3">
      <c r="B89" s="292" t="s">
        <v>264</v>
      </c>
      <c r="C89" s="559" t="s">
        <v>265</v>
      </c>
      <c r="D89" s="559"/>
      <c r="E89" s="559"/>
      <c r="F89" s="559"/>
      <c r="G89" s="559"/>
      <c r="H89" s="559"/>
      <c r="I89" s="559"/>
      <c r="J89" s="559"/>
      <c r="K89" s="559"/>
      <c r="L89" s="559"/>
      <c r="M89" s="559"/>
      <c r="N89" s="559"/>
      <c r="O89" s="559"/>
      <c r="P89" s="559"/>
      <c r="Q89" s="559"/>
      <c r="R89" s="559"/>
      <c r="S89" s="559"/>
      <c r="T89" s="559"/>
      <c r="U89" s="559"/>
      <c r="V89" s="559"/>
      <c r="W89" s="559"/>
      <c r="X89" s="559"/>
      <c r="Y89" s="559"/>
      <c r="Z89" s="559"/>
      <c r="AA89" s="559"/>
      <c r="AB89" s="559"/>
      <c r="AC89" s="559"/>
      <c r="AD89" s="559"/>
      <c r="AE89" s="559"/>
    </row>
    <row r="90" spans="2:33" x14ac:dyDescent="0.3">
      <c r="B90" s="560" t="s">
        <v>408</v>
      </c>
      <c r="C90" s="560"/>
      <c r="D90" s="560"/>
      <c r="E90" s="560"/>
      <c r="F90" s="560"/>
      <c r="G90" s="560"/>
    </row>
    <row r="91" spans="2:33" x14ac:dyDescent="0.3">
      <c r="B91" s="459" t="s">
        <v>414</v>
      </c>
    </row>
    <row r="92" spans="2:33" x14ac:dyDescent="0.3">
      <c r="B92" s="459"/>
    </row>
    <row r="93" spans="2:33" ht="15.75" customHeight="1" x14ac:dyDescent="0.3"/>
    <row r="94" spans="2:33" ht="15.75" customHeight="1" x14ac:dyDescent="0.3">
      <c r="B94" s="561"/>
      <c r="C94" s="561"/>
      <c r="D94" s="561"/>
      <c r="E94" s="561"/>
      <c r="F94" s="562" t="s">
        <v>434</v>
      </c>
      <c r="G94" s="562"/>
      <c r="H94" s="562"/>
      <c r="I94" s="562"/>
      <c r="J94" s="562"/>
      <c r="K94" s="562"/>
      <c r="L94" s="562"/>
      <c r="M94" s="562"/>
      <c r="N94" s="562"/>
      <c r="O94" s="562"/>
      <c r="P94" s="562"/>
      <c r="Q94" s="562"/>
      <c r="R94" s="562"/>
      <c r="S94" s="562"/>
      <c r="T94" s="562"/>
      <c r="U94" s="562"/>
      <c r="V94" s="562"/>
      <c r="W94" s="562"/>
      <c r="X94" s="562"/>
      <c r="Y94" s="562"/>
      <c r="Z94" s="562"/>
      <c r="AA94" s="562"/>
      <c r="AB94" s="562"/>
      <c r="AC94" s="562"/>
      <c r="AD94" s="562"/>
      <c r="AE94" s="562"/>
      <c r="AF94" s="562"/>
      <c r="AG94" s="562"/>
    </row>
    <row r="95" spans="2:33" ht="15.75" customHeight="1" x14ac:dyDescent="0.3">
      <c r="B95" s="561"/>
      <c r="C95" s="561"/>
      <c r="D95" s="561"/>
      <c r="E95" s="561"/>
      <c r="F95" s="562"/>
      <c r="G95" s="562"/>
      <c r="H95" s="562"/>
      <c r="I95" s="562"/>
      <c r="J95" s="562"/>
      <c r="K95" s="562"/>
      <c r="L95" s="562"/>
      <c r="M95" s="562"/>
      <c r="N95" s="562"/>
      <c r="O95" s="562"/>
      <c r="P95" s="562"/>
      <c r="Q95" s="562"/>
      <c r="R95" s="562"/>
      <c r="S95" s="562"/>
      <c r="T95" s="562"/>
      <c r="U95" s="562"/>
      <c r="V95" s="562"/>
      <c r="W95" s="562"/>
      <c r="X95" s="562"/>
      <c r="Y95" s="562"/>
      <c r="Z95" s="562"/>
      <c r="AA95" s="562"/>
      <c r="AB95" s="562"/>
      <c r="AC95" s="562"/>
      <c r="AD95" s="562"/>
      <c r="AE95" s="562"/>
      <c r="AF95" s="562"/>
      <c r="AG95" s="562"/>
    </row>
    <row r="96" spans="2:33" ht="15.75" customHeight="1" x14ac:dyDescent="0.3">
      <c r="B96" s="561"/>
      <c r="C96" s="561"/>
      <c r="D96" s="561"/>
      <c r="E96" s="561"/>
      <c r="F96" s="562"/>
      <c r="G96" s="562"/>
      <c r="H96" s="562"/>
      <c r="I96" s="562"/>
      <c r="J96" s="562"/>
      <c r="K96" s="562"/>
      <c r="L96" s="562"/>
      <c r="M96" s="562"/>
      <c r="N96" s="562"/>
      <c r="O96" s="562"/>
      <c r="P96" s="562"/>
      <c r="Q96" s="562"/>
      <c r="R96" s="562"/>
      <c r="S96" s="562"/>
      <c r="T96" s="562"/>
      <c r="U96" s="562"/>
      <c r="V96" s="562"/>
      <c r="W96" s="562"/>
      <c r="X96" s="562"/>
      <c r="Y96" s="562"/>
      <c r="Z96" s="562"/>
      <c r="AA96" s="562"/>
      <c r="AB96" s="562"/>
      <c r="AC96" s="562"/>
      <c r="AD96" s="562"/>
      <c r="AE96" s="562"/>
      <c r="AF96" s="562"/>
      <c r="AG96" s="562"/>
    </row>
    <row r="97" spans="2:33" ht="11.25" customHeight="1" x14ac:dyDescent="0.3">
      <c r="B97" s="284"/>
      <c r="C97" s="284"/>
      <c r="D97" s="284"/>
      <c r="E97" s="284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285"/>
      <c r="Q97" s="285"/>
      <c r="R97" s="285"/>
      <c r="S97" s="285"/>
      <c r="T97" s="285"/>
      <c r="U97" s="285"/>
      <c r="V97" s="285"/>
      <c r="W97" s="285"/>
      <c r="X97" s="285"/>
      <c r="Y97" s="285"/>
      <c r="Z97" s="285"/>
      <c r="AA97" s="285"/>
      <c r="AB97" s="285"/>
      <c r="AC97" s="285"/>
      <c r="AD97" s="285"/>
      <c r="AE97" s="285"/>
      <c r="AF97" s="285"/>
      <c r="AG97" s="285"/>
    </row>
    <row r="98" spans="2:33" ht="29.25" customHeight="1" x14ac:dyDescent="0.3">
      <c r="B98" s="552" t="s">
        <v>188</v>
      </c>
      <c r="C98" s="552"/>
      <c r="D98" s="286"/>
      <c r="E98" s="286"/>
      <c r="F98" s="553" t="s">
        <v>415</v>
      </c>
      <c r="G98" s="553"/>
      <c r="H98" s="553"/>
      <c r="I98" s="553"/>
      <c r="J98" s="553"/>
      <c r="K98" s="553"/>
      <c r="L98" s="553"/>
      <c r="M98" s="553"/>
      <c r="N98" s="553"/>
      <c r="O98" s="553"/>
      <c r="P98" s="553"/>
      <c r="Q98" s="553"/>
      <c r="R98" s="553"/>
      <c r="S98" s="553"/>
      <c r="T98" s="553"/>
      <c r="U98" s="553"/>
      <c r="V98" s="553"/>
      <c r="W98" s="553"/>
      <c r="X98" s="553"/>
      <c r="Y98" s="553"/>
      <c r="Z98" s="553"/>
      <c r="AA98" s="553"/>
      <c r="AB98" s="553"/>
      <c r="AC98" s="553"/>
      <c r="AD98" s="553"/>
      <c r="AE98" s="553"/>
      <c r="AF98" s="553"/>
      <c r="AG98" s="553"/>
    </row>
    <row r="99" spans="2:33" ht="8.25" customHeight="1" x14ac:dyDescent="0.3">
      <c r="B99" s="288"/>
      <c r="C99" s="288"/>
      <c r="D99" s="288"/>
      <c r="E99" s="288"/>
      <c r="F99" s="289"/>
      <c r="G99" s="289"/>
      <c r="H99" s="289"/>
      <c r="I99" s="289"/>
      <c r="J99" s="289"/>
      <c r="K99" s="289"/>
      <c r="L99" s="289"/>
      <c r="M99" s="289"/>
      <c r="N99" s="289"/>
      <c r="O99" s="289"/>
      <c r="P99" s="289"/>
      <c r="Q99" s="289"/>
      <c r="R99" s="289"/>
      <c r="S99" s="289"/>
      <c r="T99" s="289"/>
      <c r="U99" s="289"/>
      <c r="V99" s="289"/>
      <c r="W99" s="289"/>
      <c r="X99" s="289"/>
      <c r="Y99" s="289"/>
      <c r="Z99" s="289"/>
      <c r="AA99" s="289"/>
      <c r="AB99" s="289"/>
      <c r="AC99" s="289"/>
      <c r="AD99" s="289"/>
      <c r="AE99" s="289"/>
      <c r="AF99" s="289"/>
      <c r="AG99" s="289"/>
    </row>
    <row r="100" spans="2:33" ht="15.75" customHeight="1" x14ac:dyDescent="0.3">
      <c r="B100" s="286" t="s">
        <v>236</v>
      </c>
      <c r="C100" s="286"/>
      <c r="D100" s="286"/>
      <c r="E100" s="286"/>
      <c r="F100" s="287" t="s">
        <v>259</v>
      </c>
      <c r="G100" s="290"/>
      <c r="H100" s="290"/>
      <c r="I100" s="290"/>
      <c r="J100" s="290"/>
      <c r="K100" s="290"/>
      <c r="L100" s="290"/>
      <c r="M100" s="290"/>
      <c r="N100" s="290"/>
      <c r="O100" s="290"/>
      <c r="P100" s="290"/>
      <c r="Q100" s="139" t="s">
        <v>189</v>
      </c>
      <c r="R100" s="286"/>
      <c r="S100" s="286"/>
      <c r="T100" s="286"/>
      <c r="U100" s="286"/>
      <c r="V100" s="291" t="s">
        <v>416</v>
      </c>
      <c r="W100" s="290"/>
      <c r="X100" s="290"/>
      <c r="Y100" s="290"/>
      <c r="Z100" s="290"/>
      <c r="AA100" s="290"/>
      <c r="AB100" s="290"/>
      <c r="AC100" s="290"/>
      <c r="AD100" s="290"/>
      <c r="AE100" s="290"/>
      <c r="AF100" s="290"/>
      <c r="AG100" s="290"/>
    </row>
    <row r="101" spans="2:33" ht="7.5" customHeight="1" x14ac:dyDescent="0.3">
      <c r="B101" s="288"/>
      <c r="C101" s="288"/>
      <c r="D101" s="288"/>
      <c r="E101" s="288"/>
      <c r="F101" s="289"/>
      <c r="G101" s="289"/>
      <c r="H101" s="289"/>
      <c r="I101" s="289"/>
      <c r="J101" s="289"/>
      <c r="K101" s="289"/>
      <c r="L101" s="289"/>
      <c r="M101" s="289"/>
      <c r="N101" s="289"/>
      <c r="O101" s="289"/>
      <c r="P101" s="289"/>
      <c r="Q101" s="289"/>
      <c r="R101" s="289"/>
      <c r="S101" s="289"/>
      <c r="T101" s="289"/>
      <c r="U101" s="289"/>
      <c r="V101" s="289"/>
      <c r="W101" s="289"/>
      <c r="X101" s="289"/>
      <c r="Y101" s="289"/>
      <c r="Z101" s="289"/>
      <c r="AA101" s="289"/>
      <c r="AB101" s="289"/>
      <c r="AC101" s="289"/>
      <c r="AD101" s="289"/>
      <c r="AE101" s="289"/>
      <c r="AF101" s="289"/>
      <c r="AG101" s="289"/>
    </row>
    <row r="102" spans="2:33" ht="15.75" customHeight="1" x14ac:dyDescent="0.3">
      <c r="B102" s="545" t="s">
        <v>217</v>
      </c>
      <c r="C102" s="545"/>
      <c r="D102" s="545"/>
      <c r="E102" s="545"/>
      <c r="F102" s="545"/>
      <c r="G102" s="545"/>
      <c r="H102" s="545"/>
      <c r="I102" s="545"/>
      <c r="J102" s="545"/>
      <c r="K102" s="545"/>
      <c r="L102" s="545"/>
      <c r="M102" s="545"/>
      <c r="N102" s="545"/>
      <c r="O102" s="545"/>
      <c r="P102" s="545"/>
      <c r="Q102" s="545"/>
      <c r="R102" s="545"/>
      <c r="S102" s="545"/>
      <c r="T102" s="545"/>
      <c r="U102" s="545"/>
      <c r="V102" s="545"/>
      <c r="W102" s="545"/>
      <c r="X102" s="545"/>
      <c r="Y102" s="545"/>
      <c r="Z102" s="545"/>
      <c r="AA102" s="545"/>
      <c r="AB102" s="545"/>
      <c r="AC102" s="545"/>
      <c r="AD102" s="545"/>
      <c r="AE102" s="545"/>
      <c r="AF102" s="545"/>
      <c r="AG102" s="554"/>
    </row>
    <row r="103" spans="2:33" ht="7.5" customHeight="1" x14ac:dyDescent="0.3">
      <c r="B103" s="288"/>
      <c r="C103" s="288"/>
      <c r="D103" s="288"/>
      <c r="E103" s="288"/>
      <c r="F103" s="289"/>
      <c r="G103" s="289"/>
      <c r="H103" s="289"/>
      <c r="I103" s="289"/>
      <c r="J103" s="289"/>
      <c r="K103" s="289"/>
      <c r="L103" s="289"/>
      <c r="M103" s="289"/>
      <c r="N103" s="289"/>
      <c r="O103" s="289"/>
      <c r="P103" s="289"/>
      <c r="Q103" s="289"/>
      <c r="R103" s="289"/>
      <c r="S103" s="289"/>
      <c r="T103" s="289"/>
      <c r="U103" s="289"/>
      <c r="V103" s="289"/>
      <c r="W103" s="289"/>
      <c r="X103" s="289"/>
      <c r="Y103" s="289"/>
      <c r="Z103" s="289"/>
      <c r="AA103" s="289"/>
      <c r="AB103" s="289"/>
      <c r="AC103" s="289"/>
      <c r="AD103" s="289"/>
      <c r="AE103" s="289"/>
      <c r="AF103" s="289"/>
      <c r="AG103" s="289"/>
    </row>
    <row r="104" spans="2:33" ht="15.75" customHeight="1" x14ac:dyDescent="0.3">
      <c r="B104" s="286" t="s">
        <v>33</v>
      </c>
      <c r="C104" s="286"/>
      <c r="D104" s="286"/>
      <c r="E104" s="286"/>
      <c r="F104" s="290" t="s">
        <v>260</v>
      </c>
      <c r="G104" s="290"/>
      <c r="H104" s="290"/>
      <c r="I104" s="290"/>
      <c r="J104" s="290"/>
      <c r="K104" s="290"/>
      <c r="L104" s="290"/>
      <c r="M104" s="290"/>
      <c r="N104" s="290"/>
      <c r="O104" s="290"/>
      <c r="P104" s="290"/>
      <c r="Q104" s="286" t="s">
        <v>8</v>
      </c>
      <c r="R104" s="286"/>
      <c r="S104" s="286"/>
      <c r="T104" s="286"/>
      <c r="U104" s="286"/>
      <c r="V104" s="458" t="s">
        <v>257</v>
      </c>
      <c r="W104" s="290"/>
      <c r="X104" s="290"/>
      <c r="Y104" s="290"/>
      <c r="Z104" s="290"/>
      <c r="AA104" s="290"/>
      <c r="AB104" s="290"/>
      <c r="AC104" s="290"/>
      <c r="AD104" s="290"/>
      <c r="AE104" s="290"/>
      <c r="AF104" s="290"/>
      <c r="AG104" s="290"/>
    </row>
    <row r="105" spans="2:33" ht="7.5" customHeight="1" x14ac:dyDescent="0.3">
      <c r="B105" s="288"/>
      <c r="C105" s="288"/>
      <c r="D105" s="288"/>
      <c r="E105" s="288"/>
      <c r="F105" s="289"/>
      <c r="G105" s="289"/>
      <c r="H105" s="289"/>
      <c r="I105" s="289"/>
      <c r="J105" s="289"/>
      <c r="K105" s="289"/>
      <c r="L105" s="289"/>
      <c r="M105" s="289"/>
      <c r="N105" s="289"/>
      <c r="O105" s="289"/>
      <c r="P105" s="289"/>
      <c r="Q105" s="289"/>
      <c r="R105" s="289"/>
      <c r="S105" s="289"/>
      <c r="T105" s="289"/>
      <c r="U105" s="289"/>
      <c r="V105" s="289"/>
      <c r="W105" s="289"/>
      <c r="X105" s="289"/>
      <c r="Y105" s="289"/>
      <c r="Z105" s="289"/>
      <c r="AA105" s="289"/>
      <c r="AB105" s="289"/>
      <c r="AC105" s="289"/>
      <c r="AD105" s="289"/>
      <c r="AE105" s="289"/>
      <c r="AF105" s="289"/>
      <c r="AG105" s="289"/>
    </row>
    <row r="106" spans="2:33" ht="15.75" customHeight="1" x14ac:dyDescent="0.3">
      <c r="B106" s="286" t="s">
        <v>9</v>
      </c>
      <c r="C106" s="286"/>
      <c r="D106" s="286"/>
      <c r="E106" s="286"/>
      <c r="F106" s="460">
        <v>1405</v>
      </c>
      <c r="G106" s="290"/>
      <c r="H106" s="290"/>
      <c r="I106" s="290"/>
      <c r="J106" s="290"/>
      <c r="K106" s="290"/>
      <c r="L106" s="290"/>
      <c r="M106" s="290"/>
      <c r="N106" s="290"/>
      <c r="O106" s="290"/>
      <c r="P106" s="290"/>
      <c r="Q106" s="286" t="s">
        <v>10</v>
      </c>
      <c r="R106" s="286"/>
      <c r="S106" s="286"/>
      <c r="T106" s="286"/>
      <c r="U106" s="286"/>
      <c r="V106" s="290" t="s">
        <v>262</v>
      </c>
      <c r="W106" s="290"/>
      <c r="X106" s="290"/>
      <c r="Y106" s="290"/>
      <c r="Z106" s="290"/>
      <c r="AA106" s="290"/>
      <c r="AB106" s="290"/>
      <c r="AC106" s="290"/>
      <c r="AD106" s="290"/>
      <c r="AE106" s="290"/>
      <c r="AF106" s="290"/>
      <c r="AG106" s="290"/>
    </row>
    <row r="107" spans="2:33" ht="11.25" customHeight="1" x14ac:dyDescent="0.3">
      <c r="B107" s="284"/>
      <c r="C107" s="284"/>
      <c r="D107" s="284"/>
      <c r="E107" s="284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285"/>
      <c r="V107" s="285"/>
      <c r="W107" s="285"/>
      <c r="X107" s="285"/>
      <c r="Y107" s="285"/>
      <c r="Z107" s="285"/>
      <c r="AA107" s="285"/>
      <c r="AB107" s="285"/>
      <c r="AC107" s="285"/>
      <c r="AD107" s="285"/>
      <c r="AE107" s="285"/>
      <c r="AF107" s="285"/>
      <c r="AG107" s="285"/>
    </row>
    <row r="108" spans="2:33" ht="29.4" customHeight="1" x14ac:dyDescent="0.3">
      <c r="B108" s="292" t="s">
        <v>258</v>
      </c>
      <c r="C108" s="293">
        <v>1</v>
      </c>
      <c r="D108" s="293">
        <v>2</v>
      </c>
      <c r="E108" s="293">
        <v>3</v>
      </c>
      <c r="F108" s="293">
        <v>4</v>
      </c>
      <c r="G108" s="293">
        <v>5</v>
      </c>
      <c r="H108" s="293">
        <v>6</v>
      </c>
      <c r="I108" s="293">
        <v>7</v>
      </c>
      <c r="J108" s="293">
        <v>8</v>
      </c>
      <c r="K108" s="293">
        <v>9</v>
      </c>
      <c r="L108" s="293">
        <v>10</v>
      </c>
      <c r="M108" s="293">
        <v>11</v>
      </c>
      <c r="N108" s="293">
        <v>12</v>
      </c>
      <c r="O108" s="293">
        <v>13</v>
      </c>
      <c r="P108" s="293">
        <v>14</v>
      </c>
      <c r="Q108" s="293">
        <v>15</v>
      </c>
      <c r="R108" s="293">
        <v>16</v>
      </c>
      <c r="S108" s="293">
        <v>17</v>
      </c>
      <c r="T108" s="293">
        <v>18</v>
      </c>
      <c r="U108" s="293">
        <v>19</v>
      </c>
      <c r="V108" s="293">
        <v>20</v>
      </c>
      <c r="W108" s="293">
        <v>21</v>
      </c>
      <c r="X108" s="293">
        <v>22</v>
      </c>
      <c r="Y108" s="293">
        <v>23</v>
      </c>
      <c r="Z108" s="293">
        <v>24</v>
      </c>
      <c r="AA108" s="293">
        <v>25</v>
      </c>
      <c r="AB108" s="293">
        <v>26</v>
      </c>
      <c r="AC108" s="293">
        <v>27</v>
      </c>
      <c r="AD108" s="293">
        <v>28</v>
      </c>
      <c r="AE108" s="293">
        <v>29</v>
      </c>
      <c r="AF108" s="293">
        <v>30</v>
      </c>
      <c r="AG108" s="293">
        <v>31</v>
      </c>
    </row>
    <row r="109" spans="2:33" s="295" customFormat="1" x14ac:dyDescent="0.25">
      <c r="B109" s="294">
        <v>0</v>
      </c>
      <c r="C109" s="325" t="s">
        <v>212</v>
      </c>
      <c r="D109" s="325" t="s">
        <v>212</v>
      </c>
      <c r="E109" s="325" t="s">
        <v>212</v>
      </c>
      <c r="F109" s="325">
        <v>9.5</v>
      </c>
      <c r="G109" s="325">
        <v>11.4</v>
      </c>
      <c r="H109" s="325">
        <v>12.4</v>
      </c>
      <c r="I109" s="325">
        <v>5.2</v>
      </c>
      <c r="J109" s="325">
        <v>6</v>
      </c>
      <c r="K109" s="325">
        <v>6.7</v>
      </c>
      <c r="L109" s="325">
        <v>3.5</v>
      </c>
      <c r="M109" s="325">
        <v>5.8</v>
      </c>
      <c r="N109" s="325">
        <v>5.7</v>
      </c>
      <c r="O109" s="325">
        <v>6.9</v>
      </c>
      <c r="P109" s="325">
        <v>3.2</v>
      </c>
      <c r="Q109" s="325">
        <v>4</v>
      </c>
      <c r="R109" s="325">
        <v>3.6</v>
      </c>
      <c r="S109" s="325">
        <v>8</v>
      </c>
      <c r="T109" s="325">
        <v>3.1</v>
      </c>
      <c r="U109" s="325">
        <v>2.8</v>
      </c>
      <c r="V109" s="325">
        <v>3.4</v>
      </c>
      <c r="W109" s="325">
        <v>2.2999999999999998</v>
      </c>
      <c r="X109" s="325">
        <v>4.0999999999999996</v>
      </c>
      <c r="Y109" s="325">
        <v>2.5</v>
      </c>
      <c r="Z109" s="325">
        <v>2.9</v>
      </c>
      <c r="AA109" s="325">
        <v>5.5</v>
      </c>
      <c r="AB109" s="325">
        <v>5.7</v>
      </c>
      <c r="AC109" s="325">
        <v>2.2000000000000002</v>
      </c>
      <c r="AD109" s="325">
        <v>3.8</v>
      </c>
      <c r="AE109" s="325">
        <v>5.5</v>
      </c>
      <c r="AF109" s="325">
        <v>3.9</v>
      </c>
      <c r="AG109" s="325" t="s">
        <v>406</v>
      </c>
    </row>
    <row r="110" spans="2:33" s="295" customFormat="1" x14ac:dyDescent="0.25">
      <c r="B110" s="294">
        <v>4.1666666666666664E-2</v>
      </c>
      <c r="C110" s="325" t="s">
        <v>212</v>
      </c>
      <c r="D110" s="325" t="s">
        <v>212</v>
      </c>
      <c r="E110" s="325" t="s">
        <v>212</v>
      </c>
      <c r="F110" s="325">
        <v>9.6999999999999993</v>
      </c>
      <c r="G110" s="325">
        <v>6.5</v>
      </c>
      <c r="H110" s="325">
        <v>9.4</v>
      </c>
      <c r="I110" s="325">
        <v>17</v>
      </c>
      <c r="J110" s="325">
        <v>10.4</v>
      </c>
      <c r="K110" s="325">
        <v>4.5999999999999996</v>
      </c>
      <c r="L110" s="325">
        <v>7.4</v>
      </c>
      <c r="M110" s="325">
        <v>5.2</v>
      </c>
      <c r="N110" s="325">
        <v>5.6</v>
      </c>
      <c r="O110" s="325">
        <v>9.3000000000000007</v>
      </c>
      <c r="P110" s="325">
        <v>2.8</v>
      </c>
      <c r="Q110" s="325">
        <v>10</v>
      </c>
      <c r="R110" s="325">
        <v>4.4000000000000004</v>
      </c>
      <c r="S110" s="325">
        <v>6.2</v>
      </c>
      <c r="T110" s="325">
        <v>3.1</v>
      </c>
      <c r="U110" s="325">
        <v>2.1</v>
      </c>
      <c r="V110" s="325">
        <v>2.9</v>
      </c>
      <c r="W110" s="325">
        <v>2.5</v>
      </c>
      <c r="X110" s="325">
        <v>4.5999999999999996</v>
      </c>
      <c r="Y110" s="325" t="s">
        <v>417</v>
      </c>
      <c r="Z110" s="325">
        <v>2.5</v>
      </c>
      <c r="AA110" s="325">
        <v>6.8</v>
      </c>
      <c r="AB110" s="325">
        <v>5.2</v>
      </c>
      <c r="AC110" s="325">
        <v>2.4</v>
      </c>
      <c r="AD110" s="325">
        <v>3.1</v>
      </c>
      <c r="AE110" s="325">
        <v>5.7</v>
      </c>
      <c r="AF110" s="325">
        <v>4.9000000000000004</v>
      </c>
      <c r="AG110" s="325" t="s">
        <v>406</v>
      </c>
    </row>
    <row r="111" spans="2:33" s="295" customFormat="1" x14ac:dyDescent="0.25">
      <c r="B111" s="294">
        <v>8.3333333333333329E-2</v>
      </c>
      <c r="C111" s="325" t="s">
        <v>212</v>
      </c>
      <c r="D111" s="325" t="s">
        <v>212</v>
      </c>
      <c r="E111" s="325" t="s">
        <v>212</v>
      </c>
      <c r="F111" s="325">
        <v>12.2</v>
      </c>
      <c r="G111" s="325">
        <v>5.3</v>
      </c>
      <c r="H111" s="325">
        <v>6.5</v>
      </c>
      <c r="I111" s="325">
        <v>7.6</v>
      </c>
      <c r="J111" s="325">
        <v>14.7</v>
      </c>
      <c r="K111" s="325">
        <v>3.8</v>
      </c>
      <c r="L111" s="325">
        <v>6.4</v>
      </c>
      <c r="M111" s="325">
        <v>4.5</v>
      </c>
      <c r="N111" s="325">
        <v>4.0999999999999996</v>
      </c>
      <c r="O111" s="325">
        <v>4.3</v>
      </c>
      <c r="P111" s="325">
        <v>2.2000000000000002</v>
      </c>
      <c r="Q111" s="325">
        <v>6</v>
      </c>
      <c r="R111" s="325">
        <v>6.5</v>
      </c>
      <c r="S111" s="325">
        <v>5.3</v>
      </c>
      <c r="T111" s="325">
        <v>3.1</v>
      </c>
      <c r="U111" s="325">
        <v>2.9</v>
      </c>
      <c r="V111" s="325">
        <v>3.4</v>
      </c>
      <c r="W111" s="325">
        <v>3.6</v>
      </c>
      <c r="X111" s="325">
        <v>4.9000000000000004</v>
      </c>
      <c r="Y111" s="325">
        <v>3.3</v>
      </c>
      <c r="Z111" s="325">
        <v>3</v>
      </c>
      <c r="AA111" s="325">
        <v>4.0999999999999996</v>
      </c>
      <c r="AB111" s="325">
        <v>4.0999999999999996</v>
      </c>
      <c r="AC111" s="325">
        <v>3.3</v>
      </c>
      <c r="AD111" s="325">
        <v>4.3</v>
      </c>
      <c r="AE111" s="325">
        <v>6.4</v>
      </c>
      <c r="AF111" s="325">
        <v>4.7</v>
      </c>
      <c r="AG111" s="325" t="s">
        <v>406</v>
      </c>
    </row>
    <row r="112" spans="2:33" s="295" customFormat="1" x14ac:dyDescent="0.25">
      <c r="B112" s="294">
        <v>0.125</v>
      </c>
      <c r="C112" s="325" t="s">
        <v>212</v>
      </c>
      <c r="D112" s="325" t="s">
        <v>212</v>
      </c>
      <c r="E112" s="325" t="s">
        <v>212</v>
      </c>
      <c r="F112" s="325">
        <v>9</v>
      </c>
      <c r="G112" s="325">
        <v>8.8000000000000007</v>
      </c>
      <c r="H112" s="325">
        <v>4.2</v>
      </c>
      <c r="I112" s="325">
        <v>4.5999999999999996</v>
      </c>
      <c r="J112" s="325">
        <v>6.3</v>
      </c>
      <c r="K112" s="325">
        <v>8.4</v>
      </c>
      <c r="L112" s="325">
        <v>4.3</v>
      </c>
      <c r="M112" s="325">
        <v>6.1</v>
      </c>
      <c r="N112" s="325">
        <v>8.9</v>
      </c>
      <c r="O112" s="325">
        <v>5.5</v>
      </c>
      <c r="P112" s="325">
        <v>2.8</v>
      </c>
      <c r="Q112" s="325">
        <v>5.0999999999999996</v>
      </c>
      <c r="R112" s="325">
        <v>6.4</v>
      </c>
      <c r="S112" s="325">
        <v>4.5999999999999996</v>
      </c>
      <c r="T112" s="325">
        <v>3.3</v>
      </c>
      <c r="U112" s="325">
        <v>4.3</v>
      </c>
      <c r="V112" s="325">
        <v>3.2</v>
      </c>
      <c r="W112" s="325">
        <v>3.7</v>
      </c>
      <c r="X112" s="325">
        <v>6.3</v>
      </c>
      <c r="Y112" s="325">
        <v>2.8</v>
      </c>
      <c r="Z112" s="325">
        <v>3.5</v>
      </c>
      <c r="AA112" s="325">
        <v>5.0999999999999996</v>
      </c>
      <c r="AB112" s="325">
        <v>4.5999999999999996</v>
      </c>
      <c r="AC112" s="325">
        <v>3.6</v>
      </c>
      <c r="AD112" s="325">
        <v>4.2</v>
      </c>
      <c r="AE112" s="325">
        <v>6.5</v>
      </c>
      <c r="AF112" s="325">
        <v>6.1</v>
      </c>
      <c r="AG112" s="325" t="s">
        <v>406</v>
      </c>
    </row>
    <row r="113" spans="2:33" s="295" customFormat="1" x14ac:dyDescent="0.25">
      <c r="B113" s="294">
        <v>0.16666666666666666</v>
      </c>
      <c r="C113" s="325" t="s">
        <v>212</v>
      </c>
      <c r="D113" s="325" t="s">
        <v>212</v>
      </c>
      <c r="E113" s="325" t="s">
        <v>212</v>
      </c>
      <c r="F113" s="325">
        <v>9.4</v>
      </c>
      <c r="G113" s="325">
        <v>8.6999999999999993</v>
      </c>
      <c r="H113" s="325">
        <v>6.5</v>
      </c>
      <c r="I113" s="325">
        <v>5.0999999999999996</v>
      </c>
      <c r="J113" s="325">
        <v>6</v>
      </c>
      <c r="K113" s="325">
        <v>9.4</v>
      </c>
      <c r="L113" s="325">
        <v>4.7</v>
      </c>
      <c r="M113" s="325">
        <v>11.3</v>
      </c>
      <c r="N113" s="325">
        <v>10.4</v>
      </c>
      <c r="O113" s="325">
        <v>7.7</v>
      </c>
      <c r="P113" s="325">
        <v>3.4</v>
      </c>
      <c r="Q113" s="325">
        <v>5.5</v>
      </c>
      <c r="R113" s="325">
        <v>14.3</v>
      </c>
      <c r="S113" s="325">
        <v>4.5999999999999996</v>
      </c>
      <c r="T113" s="325">
        <v>3.4</v>
      </c>
      <c r="U113" s="325">
        <v>4.0999999999999996</v>
      </c>
      <c r="V113" s="325">
        <v>3.7</v>
      </c>
      <c r="W113" s="325">
        <v>4.2</v>
      </c>
      <c r="X113" s="325">
        <v>6.5</v>
      </c>
      <c r="Y113" s="325">
        <v>3.6</v>
      </c>
      <c r="Z113" s="325">
        <v>3.6</v>
      </c>
      <c r="AA113" s="325">
        <v>5.6</v>
      </c>
      <c r="AB113" s="325">
        <v>4.8</v>
      </c>
      <c r="AC113" s="325">
        <v>3.6</v>
      </c>
      <c r="AD113" s="325">
        <v>4.2</v>
      </c>
      <c r="AE113" s="325">
        <v>11.1</v>
      </c>
      <c r="AF113" s="325">
        <v>5.5</v>
      </c>
      <c r="AG113" s="325" t="s">
        <v>406</v>
      </c>
    </row>
    <row r="114" spans="2:33" s="295" customFormat="1" x14ac:dyDescent="0.25">
      <c r="B114" s="294">
        <v>0.20833333333333334</v>
      </c>
      <c r="C114" s="325" t="s">
        <v>212</v>
      </c>
      <c r="D114" s="325" t="s">
        <v>212</v>
      </c>
      <c r="E114" s="325" t="s">
        <v>212</v>
      </c>
      <c r="F114" s="325">
        <v>10.3</v>
      </c>
      <c r="G114" s="325">
        <v>14.2</v>
      </c>
      <c r="H114" s="325">
        <v>7</v>
      </c>
      <c r="I114" s="325">
        <v>13.2</v>
      </c>
      <c r="J114" s="325">
        <v>12.9</v>
      </c>
      <c r="K114" s="325">
        <v>12.1</v>
      </c>
      <c r="L114" s="325">
        <v>7.5</v>
      </c>
      <c r="M114" s="325">
        <v>24.3</v>
      </c>
      <c r="N114" s="325">
        <v>10.199999999999999</v>
      </c>
      <c r="O114" s="325">
        <v>7.2</v>
      </c>
      <c r="P114" s="325">
        <v>6.4</v>
      </c>
      <c r="Q114" s="325">
        <v>6.1</v>
      </c>
      <c r="R114" s="325">
        <v>8.3000000000000007</v>
      </c>
      <c r="S114" s="325">
        <v>4.5</v>
      </c>
      <c r="T114" s="325">
        <v>3.2</v>
      </c>
      <c r="U114" s="325">
        <v>3.5</v>
      </c>
      <c r="V114" s="325">
        <v>4.5</v>
      </c>
      <c r="W114" s="325">
        <v>4.7</v>
      </c>
      <c r="X114" s="325">
        <v>6.5</v>
      </c>
      <c r="Y114" s="325">
        <v>4.7</v>
      </c>
      <c r="Z114" s="325">
        <v>4.5</v>
      </c>
      <c r="AA114" s="325">
        <v>5.6</v>
      </c>
      <c r="AB114" s="325">
        <v>5.4</v>
      </c>
      <c r="AC114" s="325">
        <v>5.0999999999999996</v>
      </c>
      <c r="AD114" s="325">
        <v>5.5</v>
      </c>
      <c r="AE114" s="325">
        <v>11.6</v>
      </c>
      <c r="AF114" s="325">
        <v>4.8</v>
      </c>
      <c r="AG114" s="325" t="s">
        <v>406</v>
      </c>
    </row>
    <row r="115" spans="2:33" s="295" customFormat="1" x14ac:dyDescent="0.25">
      <c r="B115" s="294">
        <v>0.25</v>
      </c>
      <c r="C115" s="325" t="s">
        <v>212</v>
      </c>
      <c r="D115" s="325" t="s">
        <v>212</v>
      </c>
      <c r="E115" s="325" t="s">
        <v>212</v>
      </c>
      <c r="F115" s="325">
        <v>18.100000000000001</v>
      </c>
      <c r="G115" s="325">
        <v>15.5</v>
      </c>
      <c r="H115" s="325">
        <v>11.1</v>
      </c>
      <c r="I115" s="325">
        <v>19.100000000000001</v>
      </c>
      <c r="J115" s="325">
        <v>14.7</v>
      </c>
      <c r="K115" s="325">
        <v>16.399999999999999</v>
      </c>
      <c r="L115" s="325">
        <v>15.2</v>
      </c>
      <c r="M115" s="325">
        <v>26.4</v>
      </c>
      <c r="N115" s="325">
        <v>19.3</v>
      </c>
      <c r="O115" s="325">
        <v>10.7</v>
      </c>
      <c r="P115" s="325">
        <v>8.4</v>
      </c>
      <c r="Q115" s="325">
        <v>6.8</v>
      </c>
      <c r="R115" s="325">
        <v>9.1</v>
      </c>
      <c r="S115" s="325">
        <v>6.7</v>
      </c>
      <c r="T115" s="325">
        <v>5.2</v>
      </c>
      <c r="U115" s="325">
        <v>3.9</v>
      </c>
      <c r="V115" s="325">
        <v>6.5</v>
      </c>
      <c r="W115" s="325">
        <v>5.4</v>
      </c>
      <c r="X115" s="325">
        <v>7.1</v>
      </c>
      <c r="Y115" s="325">
        <v>4.4000000000000004</v>
      </c>
      <c r="Z115" s="325">
        <v>7.3</v>
      </c>
      <c r="AA115" s="325">
        <v>6.2</v>
      </c>
      <c r="AB115" s="325">
        <v>10.7</v>
      </c>
      <c r="AC115" s="325">
        <v>6.3</v>
      </c>
      <c r="AD115" s="325">
        <v>6.9</v>
      </c>
      <c r="AE115" s="325">
        <v>17.7</v>
      </c>
      <c r="AF115" s="325">
        <v>10.5</v>
      </c>
      <c r="AG115" s="325" t="s">
        <v>406</v>
      </c>
    </row>
    <row r="116" spans="2:33" s="295" customFormat="1" x14ac:dyDescent="0.25">
      <c r="B116" s="294">
        <v>0.29166666666666669</v>
      </c>
      <c r="C116" s="325" t="s">
        <v>212</v>
      </c>
      <c r="D116" s="325" t="s">
        <v>212</v>
      </c>
      <c r="E116" s="325" t="s">
        <v>212</v>
      </c>
      <c r="F116" s="325">
        <v>16.399999999999999</v>
      </c>
      <c r="G116" s="325">
        <v>13.2</v>
      </c>
      <c r="H116" s="325">
        <v>12.3</v>
      </c>
      <c r="I116" s="325">
        <v>28.5</v>
      </c>
      <c r="J116" s="325">
        <v>17.899999999999999</v>
      </c>
      <c r="K116" s="325">
        <v>26.4</v>
      </c>
      <c r="L116" s="325">
        <v>15.6</v>
      </c>
      <c r="M116" s="325">
        <v>29.2</v>
      </c>
      <c r="N116" s="325">
        <v>17.7</v>
      </c>
      <c r="O116" s="325">
        <v>10.6</v>
      </c>
      <c r="P116" s="325">
        <v>9.5</v>
      </c>
      <c r="Q116" s="325">
        <v>9.1999999999999993</v>
      </c>
      <c r="R116" s="325">
        <v>6.9</v>
      </c>
      <c r="S116" s="325">
        <v>7</v>
      </c>
      <c r="T116" s="325">
        <v>5</v>
      </c>
      <c r="U116" s="325">
        <v>3.9</v>
      </c>
      <c r="V116" s="325">
        <v>6.5</v>
      </c>
      <c r="W116" s="325">
        <v>5.6</v>
      </c>
      <c r="X116" s="325">
        <v>7.6</v>
      </c>
      <c r="Y116" s="325">
        <v>4.5999999999999996</v>
      </c>
      <c r="Z116" s="325">
        <v>7</v>
      </c>
      <c r="AA116" s="325">
        <v>9.1</v>
      </c>
      <c r="AB116" s="325">
        <v>17.100000000000001</v>
      </c>
      <c r="AC116" s="325">
        <v>5.7</v>
      </c>
      <c r="AD116" s="325">
        <v>7.2</v>
      </c>
      <c r="AE116" s="325">
        <v>15.2</v>
      </c>
      <c r="AF116" s="325">
        <v>8.1</v>
      </c>
      <c r="AG116" s="325" t="s">
        <v>406</v>
      </c>
    </row>
    <row r="117" spans="2:33" s="295" customFormat="1" x14ac:dyDescent="0.25">
      <c r="B117" s="294">
        <v>0.33333333333333331</v>
      </c>
      <c r="C117" s="325" t="s">
        <v>212</v>
      </c>
      <c r="D117" s="325" t="s">
        <v>212</v>
      </c>
      <c r="E117" s="325" t="s">
        <v>212</v>
      </c>
      <c r="F117" s="325">
        <v>12.9</v>
      </c>
      <c r="G117" s="325">
        <v>11.4</v>
      </c>
      <c r="H117" s="325">
        <v>13</v>
      </c>
      <c r="I117" s="325">
        <v>28.1</v>
      </c>
      <c r="J117" s="325">
        <v>14.9</v>
      </c>
      <c r="K117" s="325">
        <v>15.3</v>
      </c>
      <c r="L117" s="325">
        <v>13</v>
      </c>
      <c r="M117" s="325">
        <v>12.6</v>
      </c>
      <c r="N117" s="325">
        <v>18.7</v>
      </c>
      <c r="O117" s="325">
        <v>20.100000000000001</v>
      </c>
      <c r="P117" s="325">
        <v>7.2</v>
      </c>
      <c r="Q117" s="325">
        <v>9.6</v>
      </c>
      <c r="R117" s="325">
        <v>10.3</v>
      </c>
      <c r="S117" s="325">
        <v>8.1999999999999993</v>
      </c>
      <c r="T117" s="325">
        <v>7.7</v>
      </c>
      <c r="U117" s="325">
        <v>4.9000000000000004</v>
      </c>
      <c r="V117" s="325">
        <v>7.5</v>
      </c>
      <c r="W117" s="325">
        <v>5.9</v>
      </c>
      <c r="X117" s="325">
        <v>7.2</v>
      </c>
      <c r="Y117" s="325">
        <v>5.6</v>
      </c>
      <c r="Z117" s="325">
        <v>12.2</v>
      </c>
      <c r="AA117" s="325">
        <v>7.5</v>
      </c>
      <c r="AB117" s="325">
        <v>7.9</v>
      </c>
      <c r="AC117" s="325">
        <v>9.1</v>
      </c>
      <c r="AD117" s="325">
        <v>4.9000000000000004</v>
      </c>
      <c r="AE117" s="325">
        <v>12</v>
      </c>
      <c r="AF117" s="325">
        <v>8.4</v>
      </c>
      <c r="AG117" s="325" t="s">
        <v>406</v>
      </c>
    </row>
    <row r="118" spans="2:33" s="295" customFormat="1" x14ac:dyDescent="0.25">
      <c r="B118" s="294">
        <v>0.375</v>
      </c>
      <c r="C118" s="325" t="s">
        <v>212</v>
      </c>
      <c r="D118" s="325" t="s">
        <v>212</v>
      </c>
      <c r="E118" s="325" t="s">
        <v>212</v>
      </c>
      <c r="F118" s="325">
        <v>13.9</v>
      </c>
      <c r="G118" s="325">
        <v>9.4</v>
      </c>
      <c r="H118" s="325">
        <v>12.7</v>
      </c>
      <c r="I118" s="325">
        <v>11.4</v>
      </c>
      <c r="J118" s="325">
        <v>5.2</v>
      </c>
      <c r="K118" s="325">
        <v>19.100000000000001</v>
      </c>
      <c r="L118" s="325">
        <v>9.6999999999999993</v>
      </c>
      <c r="M118" s="325">
        <v>8</v>
      </c>
      <c r="N118" s="325">
        <v>16</v>
      </c>
      <c r="O118" s="325">
        <v>13.1</v>
      </c>
      <c r="P118" s="325">
        <v>7.9</v>
      </c>
      <c r="Q118" s="325">
        <v>8.6</v>
      </c>
      <c r="R118" s="325">
        <v>11.9</v>
      </c>
      <c r="S118" s="325">
        <v>5.9</v>
      </c>
      <c r="T118" s="325">
        <v>7.7</v>
      </c>
      <c r="U118" s="325">
        <v>8.3000000000000007</v>
      </c>
      <c r="V118" s="325">
        <v>5.4</v>
      </c>
      <c r="W118" s="325">
        <v>5.7</v>
      </c>
      <c r="X118" s="325">
        <v>6.6</v>
      </c>
      <c r="Y118" s="325">
        <v>6.3</v>
      </c>
      <c r="Z118" s="325">
        <v>7.4</v>
      </c>
      <c r="AA118" s="325">
        <v>7.2</v>
      </c>
      <c r="AB118" s="325">
        <v>8</v>
      </c>
      <c r="AC118" s="325">
        <v>7.9</v>
      </c>
      <c r="AD118" s="325">
        <v>7.2</v>
      </c>
      <c r="AE118" s="325">
        <v>10.9</v>
      </c>
      <c r="AF118" s="325">
        <v>8.9</v>
      </c>
      <c r="AG118" s="325" t="s">
        <v>406</v>
      </c>
    </row>
    <row r="119" spans="2:33" s="295" customFormat="1" x14ac:dyDescent="0.25">
      <c r="B119" s="294">
        <v>0.41666666666666669</v>
      </c>
      <c r="C119" s="325" t="s">
        <v>212</v>
      </c>
      <c r="D119" s="325" t="s">
        <v>212</v>
      </c>
      <c r="E119" s="325" t="s">
        <v>212</v>
      </c>
      <c r="F119" s="325">
        <v>13.6</v>
      </c>
      <c r="G119" s="325">
        <v>10.1</v>
      </c>
      <c r="H119" s="325">
        <v>9.4</v>
      </c>
      <c r="I119" s="325">
        <v>10.7</v>
      </c>
      <c r="J119" s="325">
        <v>9.6999999999999993</v>
      </c>
      <c r="K119" s="325">
        <v>14.9</v>
      </c>
      <c r="L119" s="325">
        <v>10.8</v>
      </c>
      <c r="M119" s="325" t="s">
        <v>417</v>
      </c>
      <c r="N119" s="325">
        <v>10.6</v>
      </c>
      <c r="O119" s="325">
        <v>7</v>
      </c>
      <c r="P119" s="325">
        <v>5.8</v>
      </c>
      <c r="Q119" s="325" t="s">
        <v>417</v>
      </c>
      <c r="R119" s="325">
        <v>9.4</v>
      </c>
      <c r="S119" s="325">
        <v>7.4</v>
      </c>
      <c r="T119" s="325">
        <v>6.3</v>
      </c>
      <c r="U119" s="325">
        <v>5.5</v>
      </c>
      <c r="V119" s="325">
        <v>5.9</v>
      </c>
      <c r="W119" s="325">
        <v>9.1</v>
      </c>
      <c r="X119" s="325">
        <v>6.4</v>
      </c>
      <c r="Y119" s="325">
        <v>9.1999999999999993</v>
      </c>
      <c r="Z119" s="325">
        <v>8.6</v>
      </c>
      <c r="AA119" s="325" t="s">
        <v>417</v>
      </c>
      <c r="AB119" s="325">
        <v>10.7</v>
      </c>
      <c r="AC119" s="325">
        <v>9.6999999999999993</v>
      </c>
      <c r="AD119" s="325">
        <v>5.9</v>
      </c>
      <c r="AE119" s="325">
        <v>15.7</v>
      </c>
      <c r="AF119" s="325">
        <v>8.8000000000000007</v>
      </c>
      <c r="AG119" s="325" t="s">
        <v>417</v>
      </c>
    </row>
    <row r="120" spans="2:33" s="295" customFormat="1" x14ac:dyDescent="0.25">
      <c r="B120" s="294">
        <v>0.45833333333333331</v>
      </c>
      <c r="C120" s="325" t="s">
        <v>212</v>
      </c>
      <c r="D120" s="325" t="s">
        <v>212</v>
      </c>
      <c r="E120" s="325" t="s">
        <v>212</v>
      </c>
      <c r="F120" s="325">
        <v>12.7</v>
      </c>
      <c r="G120" s="325">
        <v>12.2</v>
      </c>
      <c r="H120" s="325">
        <v>9.4</v>
      </c>
      <c r="I120" s="325">
        <v>12.9</v>
      </c>
      <c r="J120" s="325">
        <v>9.3000000000000007</v>
      </c>
      <c r="K120" s="325">
        <v>14.3</v>
      </c>
      <c r="L120" s="325">
        <v>9.8000000000000007</v>
      </c>
      <c r="M120" s="325" t="s">
        <v>417</v>
      </c>
      <c r="N120" s="325">
        <v>12.4</v>
      </c>
      <c r="O120" s="325">
        <v>11</v>
      </c>
      <c r="P120" s="325">
        <v>8.5</v>
      </c>
      <c r="Q120" s="325">
        <v>6.4</v>
      </c>
      <c r="R120" s="325">
        <v>10</v>
      </c>
      <c r="S120" s="325">
        <v>6.6</v>
      </c>
      <c r="T120" s="325">
        <v>5.5</v>
      </c>
      <c r="U120" s="325">
        <v>15.5</v>
      </c>
      <c r="V120" s="325">
        <v>6.6</v>
      </c>
      <c r="W120" s="325">
        <v>9.1</v>
      </c>
      <c r="X120" s="325">
        <v>8.1999999999999993</v>
      </c>
      <c r="Y120" s="325">
        <v>8.8000000000000007</v>
      </c>
      <c r="Z120" s="325">
        <v>7.6</v>
      </c>
      <c r="AA120" s="325" t="s">
        <v>417</v>
      </c>
      <c r="AB120" s="325">
        <v>12.5</v>
      </c>
      <c r="AC120" s="325" t="s">
        <v>417</v>
      </c>
      <c r="AD120" s="325">
        <v>7.7</v>
      </c>
      <c r="AE120" s="325">
        <v>13.7</v>
      </c>
      <c r="AF120" s="325">
        <v>9.4</v>
      </c>
      <c r="AG120" s="325" t="s">
        <v>417</v>
      </c>
    </row>
    <row r="121" spans="2:33" s="295" customFormat="1" x14ac:dyDescent="0.25">
      <c r="B121" s="294">
        <v>0.5</v>
      </c>
      <c r="C121" s="325" t="s">
        <v>212</v>
      </c>
      <c r="D121" s="325" t="s">
        <v>212</v>
      </c>
      <c r="E121" s="325" t="s">
        <v>212</v>
      </c>
      <c r="F121" s="325">
        <v>13.6</v>
      </c>
      <c r="G121" s="325">
        <v>9.5</v>
      </c>
      <c r="H121" s="325">
        <v>9.9</v>
      </c>
      <c r="I121" s="325">
        <v>15.5</v>
      </c>
      <c r="J121" s="325">
        <v>6.9</v>
      </c>
      <c r="K121" s="325">
        <v>18</v>
      </c>
      <c r="L121" s="325">
        <v>9.4</v>
      </c>
      <c r="M121" s="325">
        <v>10.4</v>
      </c>
      <c r="N121" s="325">
        <v>9</v>
      </c>
      <c r="O121" s="325">
        <v>10.3</v>
      </c>
      <c r="P121" s="325">
        <v>6</v>
      </c>
      <c r="Q121" s="325">
        <v>5.5</v>
      </c>
      <c r="R121" s="325">
        <v>9.6</v>
      </c>
      <c r="S121" s="325">
        <v>7.8</v>
      </c>
      <c r="T121" s="325">
        <v>10.7</v>
      </c>
      <c r="U121" s="325">
        <v>20.399999999999999</v>
      </c>
      <c r="V121" s="325" t="s">
        <v>417</v>
      </c>
      <c r="W121" s="325">
        <v>7.6</v>
      </c>
      <c r="X121" s="325">
        <v>7.7</v>
      </c>
      <c r="Y121" s="325">
        <v>7.1</v>
      </c>
      <c r="Z121" s="325" t="s">
        <v>417</v>
      </c>
      <c r="AA121" s="325" t="s">
        <v>417</v>
      </c>
      <c r="AB121" s="325">
        <v>12.9</v>
      </c>
      <c r="AC121" s="325">
        <v>9.6</v>
      </c>
      <c r="AD121" s="325">
        <v>15.3</v>
      </c>
      <c r="AE121" s="325">
        <v>15.9</v>
      </c>
      <c r="AF121" s="325">
        <v>9.9</v>
      </c>
      <c r="AG121" s="325">
        <v>17.600000000000001</v>
      </c>
    </row>
    <row r="122" spans="2:33" s="295" customFormat="1" x14ac:dyDescent="0.25">
      <c r="B122" s="294">
        <v>0.54166666666666663</v>
      </c>
      <c r="C122" s="325" t="s">
        <v>212</v>
      </c>
      <c r="D122" s="325" t="s">
        <v>212</v>
      </c>
      <c r="E122" s="325" t="s">
        <v>212</v>
      </c>
      <c r="F122" s="325">
        <v>12.2</v>
      </c>
      <c r="G122" s="325">
        <v>10.6</v>
      </c>
      <c r="H122" s="325">
        <v>15.3</v>
      </c>
      <c r="I122" s="325">
        <v>9.4</v>
      </c>
      <c r="J122" s="325">
        <v>11.2</v>
      </c>
      <c r="K122" s="325">
        <v>8.3000000000000007</v>
      </c>
      <c r="L122" s="325">
        <v>8.9</v>
      </c>
      <c r="M122" s="325">
        <v>12.1</v>
      </c>
      <c r="N122" s="325">
        <v>13</v>
      </c>
      <c r="O122" s="325">
        <v>8.1999999999999993</v>
      </c>
      <c r="P122" s="325">
        <v>8.1</v>
      </c>
      <c r="Q122" s="325">
        <v>6.5</v>
      </c>
      <c r="R122" s="325">
        <v>7.4</v>
      </c>
      <c r="S122" s="325">
        <v>8.6999999999999993</v>
      </c>
      <c r="T122" s="325">
        <v>5.4</v>
      </c>
      <c r="U122" s="325" t="s">
        <v>417</v>
      </c>
      <c r="V122" s="325">
        <v>4.2</v>
      </c>
      <c r="W122" s="325">
        <v>12.8</v>
      </c>
      <c r="X122" s="325">
        <v>5.7</v>
      </c>
      <c r="Y122" s="325">
        <v>4.9000000000000004</v>
      </c>
      <c r="Z122" s="325">
        <v>7.9</v>
      </c>
      <c r="AA122" s="325">
        <v>11</v>
      </c>
      <c r="AB122" s="325">
        <v>14.5</v>
      </c>
      <c r="AC122" s="325">
        <v>6.8</v>
      </c>
      <c r="AD122" s="325">
        <v>11.4</v>
      </c>
      <c r="AE122" s="325">
        <v>9.1</v>
      </c>
      <c r="AF122" s="325" t="s">
        <v>417</v>
      </c>
      <c r="AG122" s="325" t="s">
        <v>417</v>
      </c>
    </row>
    <row r="123" spans="2:33" s="295" customFormat="1" x14ac:dyDescent="0.25">
      <c r="B123" s="294">
        <v>0.58333333333333337</v>
      </c>
      <c r="C123" s="325" t="s">
        <v>212</v>
      </c>
      <c r="D123" s="325" t="s">
        <v>212</v>
      </c>
      <c r="E123" s="325">
        <v>19.7</v>
      </c>
      <c r="F123" s="325">
        <v>11</v>
      </c>
      <c r="G123" s="325">
        <v>10.7</v>
      </c>
      <c r="H123" s="325">
        <v>11.4</v>
      </c>
      <c r="I123" s="325">
        <v>8.8000000000000007</v>
      </c>
      <c r="J123" s="325">
        <v>8.4</v>
      </c>
      <c r="K123" s="325">
        <v>8.9</v>
      </c>
      <c r="L123" s="325">
        <v>11.3</v>
      </c>
      <c r="M123" s="325">
        <v>13.4</v>
      </c>
      <c r="N123" s="325">
        <v>11.5</v>
      </c>
      <c r="O123" s="325">
        <v>10.1</v>
      </c>
      <c r="P123" s="325">
        <v>5.6</v>
      </c>
      <c r="Q123" s="325">
        <v>7.2</v>
      </c>
      <c r="R123" s="325">
        <v>14</v>
      </c>
      <c r="S123" s="325">
        <v>6.7</v>
      </c>
      <c r="T123" s="325">
        <v>5.3</v>
      </c>
      <c r="U123" s="325" t="s">
        <v>417</v>
      </c>
      <c r="V123" s="325" t="s">
        <v>417</v>
      </c>
      <c r="W123" s="325">
        <v>13.7</v>
      </c>
      <c r="X123" s="325" t="s">
        <v>417</v>
      </c>
      <c r="Y123" s="325" t="s">
        <v>417</v>
      </c>
      <c r="Z123" s="325">
        <v>13.2</v>
      </c>
      <c r="AA123" s="325">
        <v>12.8</v>
      </c>
      <c r="AB123" s="325">
        <v>11.9</v>
      </c>
      <c r="AC123" s="325">
        <v>6.8</v>
      </c>
      <c r="AD123" s="325">
        <v>6.4</v>
      </c>
      <c r="AE123" s="325">
        <v>7.5</v>
      </c>
      <c r="AF123" s="325" t="s">
        <v>417</v>
      </c>
      <c r="AG123" s="325">
        <v>20.6</v>
      </c>
    </row>
    <row r="124" spans="2:33" s="295" customFormat="1" x14ac:dyDescent="0.25">
      <c r="B124" s="294">
        <v>0.625</v>
      </c>
      <c r="C124" s="325" t="s">
        <v>212</v>
      </c>
      <c r="D124" s="325" t="s">
        <v>212</v>
      </c>
      <c r="E124" s="325">
        <v>17</v>
      </c>
      <c r="F124" s="325">
        <v>10.5</v>
      </c>
      <c r="G124" s="325">
        <v>11.4</v>
      </c>
      <c r="H124" s="325">
        <v>10.1</v>
      </c>
      <c r="I124" s="325">
        <v>13.3</v>
      </c>
      <c r="J124" s="325">
        <v>11.6</v>
      </c>
      <c r="K124" s="325">
        <v>22.2</v>
      </c>
      <c r="L124" s="325">
        <v>15.3</v>
      </c>
      <c r="M124" s="325">
        <v>21.7</v>
      </c>
      <c r="N124" s="325">
        <v>15.2</v>
      </c>
      <c r="O124" s="325">
        <v>10.3</v>
      </c>
      <c r="P124" s="325">
        <v>6.7</v>
      </c>
      <c r="Q124" s="325">
        <v>7.2</v>
      </c>
      <c r="R124" s="325">
        <v>8.8000000000000007</v>
      </c>
      <c r="S124" s="325">
        <v>5.0999999999999996</v>
      </c>
      <c r="T124" s="325">
        <v>4</v>
      </c>
      <c r="U124" s="325" t="s">
        <v>417</v>
      </c>
      <c r="V124" s="325">
        <v>6.2</v>
      </c>
      <c r="W124" s="325">
        <v>9.5</v>
      </c>
      <c r="X124" s="325">
        <v>7.7</v>
      </c>
      <c r="Y124" s="325">
        <v>4.5</v>
      </c>
      <c r="Z124" s="325">
        <v>9.8000000000000007</v>
      </c>
      <c r="AA124" s="325">
        <v>11</v>
      </c>
      <c r="AB124" s="325">
        <v>10.3</v>
      </c>
      <c r="AC124" s="325">
        <v>9.6</v>
      </c>
      <c r="AD124" s="325" t="s">
        <v>417</v>
      </c>
      <c r="AE124" s="325">
        <v>10.1</v>
      </c>
      <c r="AF124" s="325">
        <v>8.3000000000000007</v>
      </c>
      <c r="AG124" s="325">
        <v>16.5</v>
      </c>
    </row>
    <row r="125" spans="2:33" s="295" customFormat="1" x14ac:dyDescent="0.25">
      <c r="B125" s="294">
        <v>0.66666666666666663</v>
      </c>
      <c r="C125" s="325" t="s">
        <v>212</v>
      </c>
      <c r="D125" s="325" t="s">
        <v>212</v>
      </c>
      <c r="E125" s="325">
        <v>12.6</v>
      </c>
      <c r="F125" s="325">
        <v>17.600000000000001</v>
      </c>
      <c r="G125" s="325">
        <v>15.5</v>
      </c>
      <c r="H125" s="325">
        <v>16.399999999999999</v>
      </c>
      <c r="I125" s="325">
        <v>10.4</v>
      </c>
      <c r="J125" s="325">
        <v>19.5</v>
      </c>
      <c r="K125" s="325">
        <v>33.5</v>
      </c>
      <c r="L125" s="325">
        <v>9.4</v>
      </c>
      <c r="M125" s="325">
        <v>10.5</v>
      </c>
      <c r="N125" s="325">
        <v>7.6</v>
      </c>
      <c r="O125" s="325">
        <v>14.4</v>
      </c>
      <c r="P125" s="325">
        <v>4.9000000000000004</v>
      </c>
      <c r="Q125" s="325">
        <v>12</v>
      </c>
      <c r="R125" s="325">
        <v>21</v>
      </c>
      <c r="S125" s="325">
        <v>6.7</v>
      </c>
      <c r="T125" s="325" t="s">
        <v>417</v>
      </c>
      <c r="U125" s="325">
        <v>10.5</v>
      </c>
      <c r="V125" s="325">
        <v>4.7</v>
      </c>
      <c r="W125" s="325">
        <v>7.4</v>
      </c>
      <c r="X125" s="325">
        <v>6.5</v>
      </c>
      <c r="Y125" s="325">
        <v>5.6</v>
      </c>
      <c r="Z125" s="325">
        <v>9.1999999999999993</v>
      </c>
      <c r="AA125" s="325">
        <v>10.5</v>
      </c>
      <c r="AB125" s="325">
        <v>9.1999999999999993</v>
      </c>
      <c r="AC125" s="325">
        <v>10.6</v>
      </c>
      <c r="AD125" s="325">
        <v>4.2</v>
      </c>
      <c r="AE125" s="325">
        <v>11.1</v>
      </c>
      <c r="AF125" s="325">
        <v>5.9</v>
      </c>
      <c r="AG125" s="325">
        <v>30.8</v>
      </c>
    </row>
    <row r="126" spans="2:33" s="295" customFormat="1" x14ac:dyDescent="0.25">
      <c r="B126" s="294">
        <v>0.70833333333333337</v>
      </c>
      <c r="C126" s="325" t="s">
        <v>212</v>
      </c>
      <c r="D126" s="325" t="s">
        <v>212</v>
      </c>
      <c r="E126" s="325">
        <v>16.600000000000001</v>
      </c>
      <c r="F126" s="325">
        <v>20.7</v>
      </c>
      <c r="G126" s="325">
        <v>13.5</v>
      </c>
      <c r="H126" s="325">
        <v>13.2</v>
      </c>
      <c r="I126" s="325">
        <v>11.2</v>
      </c>
      <c r="J126" s="325">
        <v>17</v>
      </c>
      <c r="K126" s="325">
        <v>17.5</v>
      </c>
      <c r="L126" s="325">
        <v>11.9</v>
      </c>
      <c r="M126" s="325">
        <v>5.5</v>
      </c>
      <c r="N126" s="325">
        <v>14.1</v>
      </c>
      <c r="O126" s="325">
        <v>13.6</v>
      </c>
      <c r="P126" s="325">
        <v>8.1</v>
      </c>
      <c r="Q126" s="325">
        <v>14.4</v>
      </c>
      <c r="R126" s="325">
        <v>10.3</v>
      </c>
      <c r="S126" s="325">
        <v>6.7</v>
      </c>
      <c r="T126" s="325">
        <v>3.6</v>
      </c>
      <c r="U126" s="325">
        <v>3.9</v>
      </c>
      <c r="V126" s="325">
        <v>3.4</v>
      </c>
      <c r="W126" s="325">
        <v>6.7</v>
      </c>
      <c r="X126" s="325">
        <v>5.5</v>
      </c>
      <c r="Y126" s="325">
        <v>6.3</v>
      </c>
      <c r="Z126" s="325">
        <v>11.1</v>
      </c>
      <c r="AA126" s="325">
        <v>10.1</v>
      </c>
      <c r="AB126" s="325">
        <v>9.1</v>
      </c>
      <c r="AC126" s="325">
        <v>8.1</v>
      </c>
      <c r="AD126" s="325">
        <v>4.9000000000000004</v>
      </c>
      <c r="AE126" s="325">
        <v>11</v>
      </c>
      <c r="AF126" s="325">
        <v>4.5</v>
      </c>
      <c r="AG126" s="325">
        <v>11.7</v>
      </c>
    </row>
    <row r="127" spans="2:33" s="295" customFormat="1" x14ac:dyDescent="0.25">
      <c r="B127" s="294">
        <v>0.75</v>
      </c>
      <c r="C127" s="325" t="s">
        <v>212</v>
      </c>
      <c r="D127" s="325" t="s">
        <v>212</v>
      </c>
      <c r="E127" s="325">
        <v>22</v>
      </c>
      <c r="F127" s="325">
        <v>8.5</v>
      </c>
      <c r="G127" s="325">
        <v>20.2</v>
      </c>
      <c r="H127" s="325">
        <v>25.8</v>
      </c>
      <c r="I127" s="325">
        <v>14.4</v>
      </c>
      <c r="J127" s="325">
        <v>13.2</v>
      </c>
      <c r="K127" s="325">
        <v>13.7</v>
      </c>
      <c r="L127" s="325">
        <v>13.9</v>
      </c>
      <c r="M127" s="325">
        <v>8.9</v>
      </c>
      <c r="N127" s="325">
        <v>16.600000000000001</v>
      </c>
      <c r="O127" s="325">
        <v>19.3</v>
      </c>
      <c r="P127" s="325">
        <v>5.5</v>
      </c>
      <c r="Q127" s="325">
        <v>11.8</v>
      </c>
      <c r="R127" s="325">
        <v>8.8000000000000007</v>
      </c>
      <c r="S127" s="325">
        <v>5.3</v>
      </c>
      <c r="T127" s="325">
        <v>4.4000000000000004</v>
      </c>
      <c r="U127" s="325">
        <v>3.4</v>
      </c>
      <c r="V127" s="325">
        <v>3.9</v>
      </c>
      <c r="W127" s="325">
        <v>3.9</v>
      </c>
      <c r="X127" s="325">
        <v>5.6</v>
      </c>
      <c r="Y127" s="325">
        <v>13.3</v>
      </c>
      <c r="Z127" s="325">
        <v>11.7</v>
      </c>
      <c r="AA127" s="325">
        <v>10</v>
      </c>
      <c r="AB127" s="325">
        <v>5.9</v>
      </c>
      <c r="AC127" s="325">
        <v>7.7</v>
      </c>
      <c r="AD127" s="325">
        <v>4.4000000000000004</v>
      </c>
      <c r="AE127" s="325">
        <v>8.9</v>
      </c>
      <c r="AF127" s="325">
        <v>8.1</v>
      </c>
      <c r="AG127" s="325">
        <v>5.0999999999999996</v>
      </c>
    </row>
    <row r="128" spans="2:33" s="295" customFormat="1" x14ac:dyDescent="0.25">
      <c r="B128" s="294">
        <v>0.79166666666666663</v>
      </c>
      <c r="C128" s="325" t="s">
        <v>212</v>
      </c>
      <c r="D128" s="325" t="s">
        <v>212</v>
      </c>
      <c r="E128" s="325">
        <v>22.5</v>
      </c>
      <c r="F128" s="325">
        <v>9.3000000000000007</v>
      </c>
      <c r="G128" s="325">
        <v>28.1</v>
      </c>
      <c r="H128" s="325">
        <v>32.299999999999997</v>
      </c>
      <c r="I128" s="325">
        <v>17.8</v>
      </c>
      <c r="J128" s="325">
        <v>13.3</v>
      </c>
      <c r="K128" s="325">
        <v>5.4</v>
      </c>
      <c r="L128" s="325">
        <v>17.8</v>
      </c>
      <c r="M128" s="325">
        <v>6.4</v>
      </c>
      <c r="N128" s="325">
        <v>10.8</v>
      </c>
      <c r="O128" s="325">
        <v>13.8</v>
      </c>
      <c r="P128" s="325">
        <v>6.7</v>
      </c>
      <c r="Q128" s="325">
        <v>9.1999999999999993</v>
      </c>
      <c r="R128" s="325">
        <v>4.5</v>
      </c>
      <c r="S128" s="325">
        <v>4.0999999999999996</v>
      </c>
      <c r="T128" s="325">
        <v>5.5</v>
      </c>
      <c r="U128" s="325">
        <v>3.9</v>
      </c>
      <c r="V128" s="325">
        <v>3.9</v>
      </c>
      <c r="W128" s="325">
        <v>4.5</v>
      </c>
      <c r="X128" s="325">
        <v>8.5</v>
      </c>
      <c r="Y128" s="325">
        <v>9.5</v>
      </c>
      <c r="Z128" s="325">
        <v>8.1</v>
      </c>
      <c r="AA128" s="325">
        <v>12.8</v>
      </c>
      <c r="AB128" s="325" t="s">
        <v>417</v>
      </c>
      <c r="AC128" s="325">
        <v>5.6</v>
      </c>
      <c r="AD128" s="325">
        <v>5.2</v>
      </c>
      <c r="AE128" s="325">
        <v>6.1</v>
      </c>
      <c r="AF128" s="325" t="s">
        <v>406</v>
      </c>
      <c r="AG128" s="325">
        <v>4.8</v>
      </c>
    </row>
    <row r="129" spans="2:33" s="295" customFormat="1" x14ac:dyDescent="0.25">
      <c r="B129" s="294">
        <v>0.83333333333333337</v>
      </c>
      <c r="C129" s="325" t="s">
        <v>212</v>
      </c>
      <c r="D129" s="325" t="s">
        <v>212</v>
      </c>
      <c r="E129" s="325">
        <v>15.9</v>
      </c>
      <c r="F129" s="325">
        <v>7.3</v>
      </c>
      <c r="G129" s="325">
        <v>27.8</v>
      </c>
      <c r="H129" s="325">
        <v>21</v>
      </c>
      <c r="I129" s="325">
        <v>14.5</v>
      </c>
      <c r="J129" s="325">
        <v>19</v>
      </c>
      <c r="K129" s="325">
        <v>6.2</v>
      </c>
      <c r="L129" s="325">
        <v>12.9</v>
      </c>
      <c r="M129" s="325">
        <v>15.9</v>
      </c>
      <c r="N129" s="325">
        <v>17.7</v>
      </c>
      <c r="O129" s="325">
        <v>12.6</v>
      </c>
      <c r="P129" s="325">
        <v>5.6</v>
      </c>
      <c r="Q129" s="325">
        <v>11</v>
      </c>
      <c r="R129" s="325">
        <v>5.5</v>
      </c>
      <c r="S129" s="325">
        <v>3.4</v>
      </c>
      <c r="T129" s="325">
        <v>3.8</v>
      </c>
      <c r="U129" s="325">
        <v>4.2</v>
      </c>
      <c r="V129" s="325">
        <v>3.8</v>
      </c>
      <c r="W129" s="325">
        <v>5</v>
      </c>
      <c r="X129" s="325">
        <v>6.2</v>
      </c>
      <c r="Y129" s="325">
        <v>5</v>
      </c>
      <c r="Z129" s="325">
        <v>8.6999999999999993</v>
      </c>
      <c r="AA129" s="325">
        <v>14.1</v>
      </c>
      <c r="AB129" s="325">
        <v>3.8</v>
      </c>
      <c r="AC129" s="325">
        <v>3.9</v>
      </c>
      <c r="AD129" s="325">
        <v>5</v>
      </c>
      <c r="AE129" s="325">
        <v>4.7</v>
      </c>
      <c r="AF129" s="325" t="s">
        <v>406</v>
      </c>
      <c r="AG129" s="325">
        <v>3.5</v>
      </c>
    </row>
    <row r="130" spans="2:33" s="295" customFormat="1" x14ac:dyDescent="0.25">
      <c r="B130" s="294">
        <v>0.875</v>
      </c>
      <c r="C130" s="325" t="s">
        <v>212</v>
      </c>
      <c r="D130" s="325" t="s">
        <v>212</v>
      </c>
      <c r="E130" s="325">
        <v>11.6</v>
      </c>
      <c r="F130" s="325">
        <v>12.3</v>
      </c>
      <c r="G130" s="325">
        <v>29.3</v>
      </c>
      <c r="H130" s="325">
        <v>20.3</v>
      </c>
      <c r="I130" s="325">
        <v>13.1</v>
      </c>
      <c r="J130" s="325">
        <v>24.8</v>
      </c>
      <c r="K130" s="325">
        <v>9.3000000000000007</v>
      </c>
      <c r="L130" s="325">
        <v>21.2</v>
      </c>
      <c r="M130" s="325">
        <v>11.9</v>
      </c>
      <c r="N130" s="325">
        <v>16.600000000000001</v>
      </c>
      <c r="O130" s="325">
        <v>7</v>
      </c>
      <c r="P130" s="325">
        <v>7.5</v>
      </c>
      <c r="Q130" s="325">
        <v>12.4</v>
      </c>
      <c r="R130" s="325">
        <v>6.1</v>
      </c>
      <c r="S130" s="325">
        <v>3.4</v>
      </c>
      <c r="T130" s="325">
        <v>3.5</v>
      </c>
      <c r="U130" s="325">
        <v>5.4</v>
      </c>
      <c r="V130" s="325">
        <v>4.2</v>
      </c>
      <c r="W130" s="325">
        <v>5.0999999999999996</v>
      </c>
      <c r="X130" s="325">
        <v>4.0999999999999996</v>
      </c>
      <c r="Y130" s="325">
        <v>4.4000000000000004</v>
      </c>
      <c r="Z130" s="325">
        <v>11.6</v>
      </c>
      <c r="AA130" s="325">
        <v>9.5</v>
      </c>
      <c r="AB130" s="325">
        <v>4.4000000000000004</v>
      </c>
      <c r="AC130" s="325">
        <v>3.5</v>
      </c>
      <c r="AD130" s="325">
        <v>4.4000000000000004</v>
      </c>
      <c r="AE130" s="325">
        <v>3.9</v>
      </c>
      <c r="AF130" s="325" t="s">
        <v>406</v>
      </c>
      <c r="AG130" s="325">
        <v>2.7</v>
      </c>
    </row>
    <row r="131" spans="2:33" s="295" customFormat="1" x14ac:dyDescent="0.25">
      <c r="B131" s="294">
        <v>0.91666666666666663</v>
      </c>
      <c r="C131" s="325" t="s">
        <v>212</v>
      </c>
      <c r="D131" s="325" t="s">
        <v>212</v>
      </c>
      <c r="E131" s="325">
        <v>9.4</v>
      </c>
      <c r="F131" s="325">
        <v>12.5</v>
      </c>
      <c r="G131" s="325">
        <v>16.600000000000001</v>
      </c>
      <c r="H131" s="325">
        <v>22.4</v>
      </c>
      <c r="I131" s="325">
        <v>12.8</v>
      </c>
      <c r="J131" s="325">
        <v>14.9</v>
      </c>
      <c r="K131" s="325">
        <v>14.2</v>
      </c>
      <c r="L131" s="325">
        <v>20.7</v>
      </c>
      <c r="M131" s="325">
        <v>7.4</v>
      </c>
      <c r="N131" s="325">
        <v>12.3</v>
      </c>
      <c r="O131" s="325">
        <v>4.9000000000000004</v>
      </c>
      <c r="P131" s="325">
        <v>11.6</v>
      </c>
      <c r="Q131" s="325">
        <v>4.8</v>
      </c>
      <c r="R131" s="325">
        <v>6.7</v>
      </c>
      <c r="S131" s="325" t="s">
        <v>417</v>
      </c>
      <c r="T131" s="325">
        <v>3.2</v>
      </c>
      <c r="U131" s="325">
        <v>3.7</v>
      </c>
      <c r="V131" s="325">
        <v>3.9</v>
      </c>
      <c r="W131" s="325">
        <v>3.7</v>
      </c>
      <c r="X131" s="325">
        <v>12.3</v>
      </c>
      <c r="Y131" s="325">
        <v>3.7</v>
      </c>
      <c r="Z131" s="325">
        <v>6.8</v>
      </c>
      <c r="AA131" s="325">
        <v>7.9</v>
      </c>
      <c r="AB131" s="325">
        <v>3</v>
      </c>
      <c r="AC131" s="325">
        <v>3.7</v>
      </c>
      <c r="AD131" s="325">
        <v>4</v>
      </c>
      <c r="AE131" s="325">
        <v>3.9</v>
      </c>
      <c r="AF131" s="325" t="s">
        <v>406</v>
      </c>
      <c r="AG131" s="325">
        <v>3.3</v>
      </c>
    </row>
    <row r="132" spans="2:33" s="295" customFormat="1" x14ac:dyDescent="0.25">
      <c r="B132" s="294">
        <v>0.95833333333333337</v>
      </c>
      <c r="C132" s="325" t="s">
        <v>212</v>
      </c>
      <c r="D132" s="325" t="s">
        <v>212</v>
      </c>
      <c r="E132" s="325">
        <v>7.8</v>
      </c>
      <c r="F132" s="325">
        <v>12.6</v>
      </c>
      <c r="G132" s="325">
        <v>11.9</v>
      </c>
      <c r="H132" s="325">
        <v>16.3</v>
      </c>
      <c r="I132" s="325">
        <v>12.8</v>
      </c>
      <c r="J132" s="325">
        <v>9.1999999999999993</v>
      </c>
      <c r="K132" s="325">
        <v>6</v>
      </c>
      <c r="L132" s="325">
        <v>10.7</v>
      </c>
      <c r="M132" s="325">
        <v>9</v>
      </c>
      <c r="N132" s="325">
        <v>9.6999999999999993</v>
      </c>
      <c r="O132" s="325">
        <v>2.8</v>
      </c>
      <c r="P132" s="325">
        <v>6.2</v>
      </c>
      <c r="Q132" s="325">
        <v>7.5</v>
      </c>
      <c r="R132" s="325">
        <v>9.4</v>
      </c>
      <c r="S132" s="325">
        <v>3</v>
      </c>
      <c r="T132" s="325" t="s">
        <v>281</v>
      </c>
      <c r="U132" s="325">
        <v>2.7</v>
      </c>
      <c r="V132" s="325">
        <v>2.1</v>
      </c>
      <c r="W132" s="325">
        <v>3.1</v>
      </c>
      <c r="X132" s="325">
        <v>3.1</v>
      </c>
      <c r="Y132" s="325">
        <v>3</v>
      </c>
      <c r="Z132" s="325">
        <v>6.8</v>
      </c>
      <c r="AA132" s="325">
        <v>6.5</v>
      </c>
      <c r="AB132" s="325">
        <v>2.5</v>
      </c>
      <c r="AC132" s="325">
        <v>3</v>
      </c>
      <c r="AD132" s="325">
        <v>4.2</v>
      </c>
      <c r="AE132" s="325">
        <v>3.4</v>
      </c>
      <c r="AF132" s="325" t="s">
        <v>406</v>
      </c>
      <c r="AG132" s="325">
        <v>2.2999999999999998</v>
      </c>
    </row>
    <row r="133" spans="2:33" s="297" customFormat="1" ht="33" customHeight="1" x14ac:dyDescent="0.3">
      <c r="B133" s="292" t="s">
        <v>263</v>
      </c>
      <c r="C133" s="484" t="s">
        <v>212</v>
      </c>
      <c r="D133" s="484" t="s">
        <v>212</v>
      </c>
      <c r="E133" s="484" t="s">
        <v>397</v>
      </c>
      <c r="F133" s="484">
        <v>12.3</v>
      </c>
      <c r="G133" s="484">
        <v>13.8</v>
      </c>
      <c r="H133" s="484">
        <v>13.7</v>
      </c>
      <c r="I133" s="484">
        <v>13.2</v>
      </c>
      <c r="J133" s="484">
        <v>12.4</v>
      </c>
      <c r="K133" s="484">
        <v>13.1</v>
      </c>
      <c r="L133" s="484">
        <v>11.3</v>
      </c>
      <c r="M133" s="484">
        <v>12.1</v>
      </c>
      <c r="N133" s="484">
        <v>12.2</v>
      </c>
      <c r="O133" s="484">
        <v>10</v>
      </c>
      <c r="P133" s="484">
        <v>6.3</v>
      </c>
      <c r="Q133" s="484">
        <v>8.1</v>
      </c>
      <c r="R133" s="484">
        <v>8.9</v>
      </c>
      <c r="S133" s="484">
        <v>5.9</v>
      </c>
      <c r="T133" s="484">
        <v>4.8</v>
      </c>
      <c r="U133" s="484">
        <v>5.7</v>
      </c>
      <c r="V133" s="484">
        <v>4.5</v>
      </c>
      <c r="W133" s="484">
        <v>6</v>
      </c>
      <c r="X133" s="484">
        <v>6.5</v>
      </c>
      <c r="Y133" s="484">
        <v>5.6</v>
      </c>
      <c r="Z133" s="484">
        <v>7.6</v>
      </c>
      <c r="AA133" s="484">
        <v>8.5</v>
      </c>
      <c r="AB133" s="484">
        <v>8</v>
      </c>
      <c r="AC133" s="484">
        <v>6</v>
      </c>
      <c r="AD133" s="484">
        <v>5.8</v>
      </c>
      <c r="AE133" s="484">
        <v>9.5</v>
      </c>
      <c r="AF133" s="484" t="s">
        <v>397</v>
      </c>
      <c r="AG133" s="484" t="s">
        <v>397</v>
      </c>
    </row>
    <row r="134" spans="2:33" s="297" customFormat="1" ht="27" customHeight="1" x14ac:dyDescent="0.3">
      <c r="B134" s="292" t="s">
        <v>264</v>
      </c>
      <c r="C134" s="559" t="s">
        <v>265</v>
      </c>
      <c r="D134" s="559"/>
      <c r="E134" s="559"/>
      <c r="F134" s="559"/>
      <c r="G134" s="559"/>
      <c r="H134" s="559"/>
      <c r="I134" s="559"/>
      <c r="J134" s="559"/>
      <c r="K134" s="559"/>
      <c r="L134" s="559"/>
      <c r="M134" s="559"/>
      <c r="N134" s="559"/>
      <c r="O134" s="559"/>
      <c r="P134" s="559"/>
      <c r="Q134" s="559"/>
      <c r="R134" s="559"/>
      <c r="S134" s="559"/>
      <c r="T134" s="559"/>
      <c r="U134" s="559"/>
      <c r="V134" s="559"/>
      <c r="W134" s="559"/>
      <c r="X134" s="559"/>
      <c r="Y134" s="559"/>
      <c r="Z134" s="559"/>
      <c r="AA134" s="559"/>
      <c r="AB134" s="559"/>
      <c r="AC134" s="559"/>
      <c r="AD134" s="559"/>
      <c r="AE134" s="559"/>
      <c r="AF134" s="559"/>
      <c r="AG134" s="559"/>
    </row>
    <row r="135" spans="2:33" x14ac:dyDescent="0.3">
      <c r="B135" s="459" t="s">
        <v>414</v>
      </c>
    </row>
    <row r="136" spans="2:33" x14ac:dyDescent="0.3">
      <c r="B136" s="558" t="s">
        <v>408</v>
      </c>
      <c r="C136" s="558"/>
      <c r="D136" s="558"/>
      <c r="E136" s="558"/>
      <c r="F136" s="558"/>
      <c r="G136" s="558"/>
      <c r="H136" s="558"/>
      <c r="I136" s="558"/>
      <c r="J136" s="558"/>
      <c r="K136" s="558"/>
      <c r="L136" s="558"/>
      <c r="M136" s="558"/>
      <c r="N136" s="558"/>
      <c r="O136" s="558"/>
    </row>
    <row r="137" spans="2:33" x14ac:dyDescent="0.3">
      <c r="B137" s="459" t="s">
        <v>409</v>
      </c>
    </row>
    <row r="138" spans="2:33" x14ac:dyDescent="0.3">
      <c r="B138" s="459" t="s">
        <v>418</v>
      </c>
    </row>
    <row r="139" spans="2:33" x14ac:dyDescent="0.3">
      <c r="B139" s="461" t="s">
        <v>411</v>
      </c>
    </row>
    <row r="140" spans="2:33" x14ac:dyDescent="0.3">
      <c r="B140" s="558"/>
      <c r="C140" s="558"/>
      <c r="D140" s="558"/>
      <c r="E140" s="558"/>
      <c r="F140" s="558"/>
      <c r="G140" s="558"/>
    </row>
    <row r="141" spans="2:33" s="462" customFormat="1" ht="15.75" customHeight="1" x14ac:dyDescent="0.3"/>
    <row r="142" spans="2:33" s="462" customFormat="1" ht="15.75" customHeight="1" x14ac:dyDescent="0.3">
      <c r="B142" s="550"/>
      <c r="C142" s="550"/>
      <c r="D142" s="550"/>
      <c r="E142" s="550"/>
      <c r="F142" s="551" t="s">
        <v>435</v>
      </c>
      <c r="G142" s="551"/>
      <c r="H142" s="551"/>
      <c r="I142" s="551"/>
      <c r="J142" s="551"/>
      <c r="K142" s="551"/>
      <c r="L142" s="551"/>
      <c r="M142" s="551"/>
      <c r="N142" s="551"/>
      <c r="O142" s="551"/>
      <c r="P142" s="551"/>
      <c r="Q142" s="551"/>
      <c r="R142" s="551"/>
      <c r="S142" s="551"/>
      <c r="T142" s="551"/>
      <c r="U142" s="551"/>
      <c r="V142" s="551"/>
      <c r="W142" s="551"/>
      <c r="X142" s="551"/>
      <c r="Y142" s="551"/>
      <c r="Z142" s="551"/>
      <c r="AA142" s="551"/>
      <c r="AB142" s="551"/>
      <c r="AC142" s="551"/>
      <c r="AD142" s="551"/>
      <c r="AE142" s="551"/>
      <c r="AF142" s="551"/>
    </row>
    <row r="143" spans="2:33" s="462" customFormat="1" ht="15.75" customHeight="1" x14ac:dyDescent="0.3">
      <c r="B143" s="550"/>
      <c r="C143" s="550"/>
      <c r="D143" s="550"/>
      <c r="E143" s="550"/>
      <c r="F143" s="551"/>
      <c r="G143" s="551"/>
      <c r="H143" s="551"/>
      <c r="I143" s="551"/>
      <c r="J143" s="551"/>
      <c r="K143" s="551"/>
      <c r="L143" s="551"/>
      <c r="M143" s="551"/>
      <c r="N143" s="551"/>
      <c r="O143" s="551"/>
      <c r="P143" s="551"/>
      <c r="Q143" s="551"/>
      <c r="R143" s="551"/>
      <c r="S143" s="551"/>
      <c r="T143" s="551"/>
      <c r="U143" s="551"/>
      <c r="V143" s="551"/>
      <c r="W143" s="551"/>
      <c r="X143" s="551"/>
      <c r="Y143" s="551"/>
      <c r="Z143" s="551"/>
      <c r="AA143" s="551"/>
      <c r="AB143" s="551"/>
      <c r="AC143" s="551"/>
      <c r="AD143" s="551"/>
      <c r="AE143" s="551"/>
      <c r="AF143" s="551"/>
    </row>
    <row r="144" spans="2:33" s="462" customFormat="1" ht="15.75" customHeight="1" x14ac:dyDescent="0.3">
      <c r="B144" s="550"/>
      <c r="C144" s="550"/>
      <c r="D144" s="550"/>
      <c r="E144" s="550"/>
      <c r="F144" s="551"/>
      <c r="G144" s="551"/>
      <c r="H144" s="551"/>
      <c r="I144" s="551"/>
      <c r="J144" s="551"/>
      <c r="K144" s="551"/>
      <c r="L144" s="551"/>
      <c r="M144" s="551"/>
      <c r="N144" s="551"/>
      <c r="O144" s="551"/>
      <c r="P144" s="551"/>
      <c r="Q144" s="551"/>
      <c r="R144" s="551"/>
      <c r="S144" s="551"/>
      <c r="T144" s="551"/>
      <c r="U144" s="551"/>
      <c r="V144" s="551"/>
      <c r="W144" s="551"/>
      <c r="X144" s="551"/>
      <c r="Y144" s="551"/>
      <c r="Z144" s="551"/>
      <c r="AA144" s="551"/>
      <c r="AB144" s="551"/>
      <c r="AC144" s="551"/>
      <c r="AD144" s="551"/>
      <c r="AE144" s="551"/>
      <c r="AF144" s="551"/>
    </row>
    <row r="145" spans="2:32" s="462" customFormat="1" ht="11.25" customHeight="1" x14ac:dyDescent="0.3">
      <c r="B145" s="463"/>
      <c r="C145" s="463"/>
      <c r="D145" s="463"/>
      <c r="E145" s="463"/>
      <c r="F145" s="464"/>
      <c r="G145" s="464"/>
      <c r="H145" s="464"/>
      <c r="I145" s="464"/>
      <c r="J145" s="464"/>
      <c r="K145" s="464"/>
      <c r="L145" s="464"/>
      <c r="M145" s="464"/>
      <c r="N145" s="464"/>
      <c r="O145" s="464"/>
      <c r="P145" s="464"/>
      <c r="Q145" s="464"/>
      <c r="R145" s="464"/>
      <c r="S145" s="464"/>
      <c r="T145" s="464"/>
      <c r="U145" s="464"/>
      <c r="V145" s="464"/>
      <c r="W145" s="464"/>
      <c r="X145" s="464"/>
      <c r="Y145" s="464"/>
      <c r="Z145" s="464"/>
      <c r="AA145" s="464"/>
      <c r="AB145" s="464"/>
      <c r="AC145" s="464"/>
      <c r="AD145" s="464"/>
      <c r="AE145" s="464"/>
      <c r="AF145" s="464"/>
    </row>
    <row r="146" spans="2:32" s="462" customFormat="1" ht="29.25" customHeight="1" x14ac:dyDescent="0.3">
      <c r="B146" s="552" t="s">
        <v>188</v>
      </c>
      <c r="C146" s="552"/>
      <c r="D146" s="286"/>
      <c r="E146" s="286"/>
      <c r="F146" s="553" t="s">
        <v>419</v>
      </c>
      <c r="G146" s="553"/>
      <c r="H146" s="553"/>
      <c r="I146" s="553"/>
      <c r="J146" s="553"/>
      <c r="K146" s="553"/>
      <c r="L146" s="553"/>
      <c r="M146" s="553"/>
      <c r="N146" s="553"/>
      <c r="O146" s="553"/>
      <c r="P146" s="553"/>
      <c r="Q146" s="553"/>
      <c r="R146" s="553"/>
      <c r="S146" s="553"/>
      <c r="T146" s="553"/>
      <c r="U146" s="553"/>
      <c r="V146" s="553"/>
      <c r="W146" s="553"/>
      <c r="X146" s="553"/>
      <c r="Y146" s="553"/>
      <c r="Z146" s="553"/>
      <c r="AA146" s="553"/>
      <c r="AB146" s="553"/>
      <c r="AC146" s="553"/>
      <c r="AD146" s="553"/>
      <c r="AE146" s="553"/>
      <c r="AF146" s="553"/>
    </row>
    <row r="147" spans="2:32" s="462" customFormat="1" ht="8.25" customHeight="1" x14ac:dyDescent="0.3">
      <c r="B147" s="465"/>
      <c r="C147" s="465"/>
      <c r="D147" s="465"/>
      <c r="E147" s="465"/>
      <c r="F147" s="466"/>
      <c r="G147" s="466"/>
      <c r="H147" s="466"/>
      <c r="I147" s="466"/>
      <c r="J147" s="466"/>
      <c r="K147" s="466"/>
      <c r="L147" s="466"/>
      <c r="M147" s="466"/>
      <c r="N147" s="466"/>
      <c r="O147" s="466"/>
      <c r="P147" s="466"/>
      <c r="Q147" s="466"/>
      <c r="R147" s="466"/>
      <c r="S147" s="466"/>
      <c r="T147" s="466"/>
      <c r="U147" s="466"/>
      <c r="V147" s="466"/>
      <c r="W147" s="466"/>
      <c r="X147" s="466"/>
      <c r="Y147" s="466"/>
      <c r="Z147" s="466"/>
      <c r="AA147" s="466"/>
      <c r="AB147" s="466"/>
      <c r="AC147" s="466"/>
      <c r="AD147" s="466"/>
      <c r="AE147" s="466"/>
      <c r="AF147" s="466"/>
    </row>
    <row r="148" spans="2:32" s="462" customFormat="1" ht="15.75" customHeight="1" x14ac:dyDescent="0.3">
      <c r="B148" s="286" t="s">
        <v>236</v>
      </c>
      <c r="C148" s="286"/>
      <c r="D148" s="286"/>
      <c r="E148" s="286"/>
      <c r="F148" s="287" t="s">
        <v>259</v>
      </c>
      <c r="G148" s="290"/>
      <c r="H148" s="290"/>
      <c r="I148" s="290"/>
      <c r="J148" s="290"/>
      <c r="K148" s="290"/>
      <c r="L148" s="290"/>
      <c r="M148" s="290"/>
      <c r="N148" s="290"/>
      <c r="O148" s="290"/>
      <c r="P148" s="290"/>
      <c r="Q148" s="139" t="s">
        <v>189</v>
      </c>
      <c r="R148" s="286"/>
      <c r="S148" s="286"/>
      <c r="T148" s="286"/>
      <c r="U148" s="286"/>
      <c r="V148" s="291" t="s">
        <v>420</v>
      </c>
      <c r="W148" s="290"/>
      <c r="X148" s="290"/>
      <c r="Y148" s="290"/>
      <c r="Z148" s="290"/>
      <c r="AA148" s="290"/>
      <c r="AB148" s="290"/>
      <c r="AC148" s="290"/>
      <c r="AD148" s="290"/>
      <c r="AE148" s="290"/>
      <c r="AF148" s="290"/>
    </row>
    <row r="149" spans="2:32" s="462" customFormat="1" ht="7.5" customHeight="1" x14ac:dyDescent="0.3">
      <c r="B149" s="465"/>
      <c r="C149" s="465"/>
      <c r="D149" s="465"/>
      <c r="E149" s="465"/>
      <c r="F149" s="466"/>
      <c r="G149" s="466"/>
      <c r="H149" s="466"/>
      <c r="I149" s="466"/>
      <c r="J149" s="466"/>
      <c r="K149" s="466"/>
      <c r="L149" s="466"/>
      <c r="M149" s="466"/>
      <c r="N149" s="466"/>
      <c r="O149" s="466"/>
      <c r="P149" s="466"/>
      <c r="Q149" s="466"/>
      <c r="R149" s="466"/>
      <c r="S149" s="466"/>
      <c r="T149" s="466"/>
      <c r="U149" s="466"/>
      <c r="V149" s="466"/>
      <c r="W149" s="466"/>
      <c r="X149" s="466"/>
      <c r="Y149" s="466"/>
      <c r="Z149" s="466"/>
      <c r="AA149" s="466"/>
      <c r="AB149" s="466"/>
      <c r="AC149" s="466"/>
      <c r="AD149" s="466"/>
      <c r="AE149" s="466"/>
      <c r="AF149" s="466"/>
    </row>
    <row r="150" spans="2:32" s="462" customFormat="1" ht="15.75" customHeight="1" x14ac:dyDescent="0.3">
      <c r="B150" s="545" t="s">
        <v>217</v>
      </c>
      <c r="C150" s="545"/>
      <c r="D150" s="545"/>
      <c r="E150" s="545"/>
      <c r="F150" s="545"/>
      <c r="G150" s="545"/>
      <c r="H150" s="545"/>
      <c r="I150" s="545"/>
      <c r="J150" s="545"/>
      <c r="K150" s="545"/>
      <c r="L150" s="545"/>
      <c r="M150" s="545"/>
      <c r="N150" s="545"/>
      <c r="O150" s="545"/>
      <c r="P150" s="545"/>
      <c r="Q150" s="545"/>
      <c r="R150" s="545"/>
      <c r="S150" s="545"/>
      <c r="T150" s="545"/>
      <c r="U150" s="545"/>
      <c r="V150" s="545"/>
      <c r="W150" s="545"/>
      <c r="X150" s="545"/>
      <c r="Y150" s="545"/>
      <c r="Z150" s="545"/>
      <c r="AA150" s="545"/>
      <c r="AB150" s="545"/>
      <c r="AC150" s="545"/>
      <c r="AD150" s="545"/>
      <c r="AE150" s="545"/>
      <c r="AF150" s="545"/>
    </row>
    <row r="151" spans="2:32" s="462" customFormat="1" ht="7.5" customHeight="1" x14ac:dyDescent="0.3">
      <c r="B151" s="465"/>
      <c r="C151" s="465"/>
      <c r="D151" s="465"/>
      <c r="E151" s="465"/>
      <c r="F151" s="466"/>
      <c r="G151" s="466"/>
      <c r="H151" s="466"/>
      <c r="I151" s="466"/>
      <c r="J151" s="466"/>
      <c r="K151" s="466"/>
      <c r="L151" s="466"/>
      <c r="M151" s="466"/>
      <c r="N151" s="466"/>
      <c r="O151" s="466"/>
      <c r="P151" s="466"/>
      <c r="Q151" s="466"/>
      <c r="R151" s="466"/>
      <c r="S151" s="466"/>
      <c r="T151" s="466"/>
      <c r="U151" s="466"/>
      <c r="V151" s="466"/>
      <c r="W151" s="466"/>
      <c r="X151" s="466"/>
      <c r="Y151" s="466"/>
      <c r="Z151" s="466"/>
      <c r="AA151" s="466"/>
      <c r="AB151" s="466"/>
      <c r="AC151" s="466"/>
      <c r="AD151" s="466"/>
      <c r="AE151" s="466"/>
      <c r="AF151" s="466"/>
    </row>
    <row r="152" spans="2:32" s="462" customFormat="1" ht="15.75" customHeight="1" x14ac:dyDescent="0.3">
      <c r="B152" s="286" t="s">
        <v>33</v>
      </c>
      <c r="C152" s="286"/>
      <c r="D152" s="286"/>
      <c r="E152" s="286"/>
      <c r="F152" s="290" t="s">
        <v>260</v>
      </c>
      <c r="G152" s="290"/>
      <c r="H152" s="290"/>
      <c r="I152" s="290"/>
      <c r="J152" s="290"/>
      <c r="K152" s="290"/>
      <c r="L152" s="290"/>
      <c r="M152" s="290"/>
      <c r="N152" s="290"/>
      <c r="O152" s="290"/>
      <c r="P152" s="290"/>
      <c r="Q152" s="286" t="s">
        <v>8</v>
      </c>
      <c r="R152" s="286"/>
      <c r="S152" s="286"/>
      <c r="T152" s="286"/>
      <c r="U152" s="286"/>
      <c r="V152" s="458" t="s">
        <v>257</v>
      </c>
      <c r="W152" s="290"/>
      <c r="X152" s="290"/>
      <c r="Y152" s="290"/>
      <c r="Z152" s="290"/>
      <c r="AA152" s="290"/>
      <c r="AB152" s="290"/>
      <c r="AC152" s="290"/>
      <c r="AD152" s="290"/>
      <c r="AE152" s="290"/>
      <c r="AF152" s="290"/>
    </row>
    <row r="153" spans="2:32" s="462" customFormat="1" ht="7.5" customHeight="1" x14ac:dyDescent="0.3">
      <c r="B153" s="465"/>
      <c r="C153" s="465"/>
      <c r="D153" s="465"/>
      <c r="E153" s="465"/>
      <c r="F153" s="466"/>
      <c r="G153" s="466"/>
      <c r="H153" s="466"/>
      <c r="I153" s="466"/>
      <c r="J153" s="466"/>
      <c r="K153" s="466"/>
      <c r="L153" s="466"/>
      <c r="M153" s="466"/>
      <c r="N153" s="466"/>
      <c r="O153" s="466"/>
      <c r="P153" s="466"/>
      <c r="Q153" s="466"/>
      <c r="R153" s="466"/>
      <c r="S153" s="466"/>
      <c r="T153" s="466"/>
      <c r="U153" s="466"/>
      <c r="V153" s="466"/>
      <c r="W153" s="466"/>
      <c r="X153" s="466"/>
      <c r="Y153" s="466"/>
      <c r="Z153" s="466"/>
      <c r="AA153" s="466"/>
      <c r="AB153" s="466"/>
      <c r="AC153" s="466"/>
      <c r="AD153" s="466"/>
      <c r="AE153" s="466"/>
      <c r="AF153" s="466"/>
    </row>
    <row r="154" spans="2:32" s="462" customFormat="1" ht="15.75" customHeight="1" x14ac:dyDescent="0.3">
      <c r="B154" s="286" t="s">
        <v>9</v>
      </c>
      <c r="C154" s="286"/>
      <c r="D154" s="286"/>
      <c r="E154" s="286"/>
      <c r="F154" s="290">
        <v>1405</v>
      </c>
      <c r="G154" s="290"/>
      <c r="H154" s="290"/>
      <c r="I154" s="290"/>
      <c r="J154" s="290"/>
      <c r="K154" s="290"/>
      <c r="L154" s="290"/>
      <c r="M154" s="290"/>
      <c r="N154" s="290"/>
      <c r="O154" s="290"/>
      <c r="P154" s="290"/>
      <c r="Q154" s="286" t="s">
        <v>10</v>
      </c>
      <c r="R154" s="286"/>
      <c r="S154" s="286"/>
      <c r="T154" s="286"/>
      <c r="U154" s="286"/>
      <c r="V154" s="290" t="s">
        <v>262</v>
      </c>
      <c r="W154" s="290"/>
      <c r="X154" s="290"/>
      <c r="Y154" s="290"/>
      <c r="Z154" s="290"/>
      <c r="AA154" s="290"/>
      <c r="AB154" s="290"/>
      <c r="AC154" s="290"/>
      <c r="AD154" s="290"/>
      <c r="AE154" s="290"/>
      <c r="AF154" s="290"/>
    </row>
    <row r="155" spans="2:32" s="462" customFormat="1" ht="11.25" customHeight="1" x14ac:dyDescent="0.3">
      <c r="B155" s="463"/>
      <c r="C155" s="463"/>
      <c r="D155" s="463"/>
      <c r="E155" s="463"/>
      <c r="F155" s="464"/>
      <c r="G155" s="464"/>
      <c r="H155" s="464"/>
      <c r="I155" s="464"/>
      <c r="J155" s="464"/>
      <c r="K155" s="464"/>
      <c r="L155" s="464"/>
      <c r="M155" s="464"/>
      <c r="N155" s="464"/>
      <c r="O155" s="464"/>
      <c r="P155" s="464"/>
      <c r="Q155" s="464"/>
      <c r="R155" s="464"/>
      <c r="S155" s="464"/>
      <c r="T155" s="464"/>
      <c r="U155" s="464"/>
      <c r="V155" s="464"/>
      <c r="W155" s="464"/>
      <c r="X155" s="464"/>
      <c r="Y155" s="464"/>
      <c r="Z155" s="464"/>
      <c r="AA155" s="464"/>
      <c r="AB155" s="464"/>
      <c r="AC155" s="464"/>
      <c r="AD155" s="464"/>
      <c r="AE155" s="464"/>
      <c r="AF155" s="464"/>
    </row>
    <row r="156" spans="2:32" s="462" customFormat="1" ht="29.4" customHeight="1" x14ac:dyDescent="0.3">
      <c r="B156" s="467" t="s">
        <v>258</v>
      </c>
      <c r="C156" s="468">
        <v>1</v>
      </c>
      <c r="D156" s="468">
        <v>2</v>
      </c>
      <c r="E156" s="468">
        <v>3</v>
      </c>
      <c r="F156" s="468">
        <v>4</v>
      </c>
      <c r="G156" s="468">
        <v>5</v>
      </c>
      <c r="H156" s="468">
        <v>6</v>
      </c>
      <c r="I156" s="468">
        <v>7</v>
      </c>
      <c r="J156" s="468">
        <v>8</v>
      </c>
      <c r="K156" s="468">
        <v>9</v>
      </c>
      <c r="L156" s="468">
        <v>10</v>
      </c>
      <c r="M156" s="468">
        <v>11</v>
      </c>
      <c r="N156" s="468">
        <v>12</v>
      </c>
      <c r="O156" s="468">
        <v>13</v>
      </c>
      <c r="P156" s="468">
        <v>14</v>
      </c>
      <c r="Q156" s="468">
        <v>15</v>
      </c>
      <c r="R156" s="468">
        <v>16</v>
      </c>
      <c r="S156" s="468">
        <v>17</v>
      </c>
      <c r="T156" s="468">
        <v>18</v>
      </c>
      <c r="U156" s="468">
        <v>19</v>
      </c>
      <c r="V156" s="468">
        <v>20</v>
      </c>
      <c r="W156" s="468">
        <v>21</v>
      </c>
      <c r="X156" s="468">
        <v>22</v>
      </c>
      <c r="Y156" s="468">
        <v>23</v>
      </c>
      <c r="Z156" s="468">
        <v>24</v>
      </c>
      <c r="AA156" s="468">
        <v>25</v>
      </c>
      <c r="AB156" s="468">
        <v>26</v>
      </c>
      <c r="AC156" s="468">
        <v>27</v>
      </c>
      <c r="AD156" s="468">
        <v>28</v>
      </c>
      <c r="AE156" s="468">
        <v>29</v>
      </c>
      <c r="AF156" s="468">
        <v>30</v>
      </c>
    </row>
    <row r="157" spans="2:32" s="469" customFormat="1" x14ac:dyDescent="0.25">
      <c r="B157" s="470">
        <v>0</v>
      </c>
      <c r="C157" s="471" t="s">
        <v>417</v>
      </c>
      <c r="D157" s="471">
        <v>2.6</v>
      </c>
      <c r="E157" s="471">
        <v>1.3</v>
      </c>
      <c r="F157" s="471">
        <v>3.8</v>
      </c>
      <c r="G157" s="471">
        <v>4.2</v>
      </c>
      <c r="H157" s="471" t="s">
        <v>417</v>
      </c>
      <c r="I157" s="471">
        <v>1.9</v>
      </c>
      <c r="J157" s="471">
        <v>2.7</v>
      </c>
      <c r="K157" s="471">
        <v>3.2</v>
      </c>
      <c r="L157" s="471">
        <v>5.2</v>
      </c>
      <c r="M157" s="471">
        <v>3.6</v>
      </c>
      <c r="N157" s="471">
        <v>6</v>
      </c>
      <c r="O157" s="471">
        <v>3</v>
      </c>
      <c r="P157" s="471">
        <v>5.6</v>
      </c>
      <c r="Q157" s="471" t="s">
        <v>417</v>
      </c>
      <c r="R157" s="471">
        <v>5.5</v>
      </c>
      <c r="S157" s="471">
        <v>6</v>
      </c>
      <c r="T157" s="471">
        <v>2.2000000000000002</v>
      </c>
      <c r="U157" s="471">
        <v>1.3</v>
      </c>
      <c r="V157" s="471">
        <v>6.3</v>
      </c>
      <c r="W157" s="471">
        <v>11.1</v>
      </c>
      <c r="X157" s="471">
        <v>7.7</v>
      </c>
      <c r="Y157" s="471">
        <v>4.3</v>
      </c>
      <c r="Z157" s="471">
        <v>4.5</v>
      </c>
      <c r="AA157" s="471">
        <v>6.9</v>
      </c>
      <c r="AB157" s="471">
        <v>6</v>
      </c>
      <c r="AC157" s="471">
        <v>1.5</v>
      </c>
      <c r="AD157" s="471">
        <v>3.7</v>
      </c>
      <c r="AE157" s="471">
        <v>2.4</v>
      </c>
      <c r="AF157" s="471">
        <v>3.8</v>
      </c>
    </row>
    <row r="158" spans="2:32" s="469" customFormat="1" x14ac:dyDescent="0.25">
      <c r="B158" s="470">
        <v>4.1666666666666664E-2</v>
      </c>
      <c r="C158" s="471" t="s">
        <v>417</v>
      </c>
      <c r="D158" s="471">
        <v>2.5</v>
      </c>
      <c r="E158" s="471">
        <v>2</v>
      </c>
      <c r="F158" s="471" t="s">
        <v>417</v>
      </c>
      <c r="G158" s="471">
        <v>3.3</v>
      </c>
      <c r="H158" s="471">
        <v>1.8</v>
      </c>
      <c r="I158" s="471">
        <v>1.6</v>
      </c>
      <c r="J158" s="471">
        <v>2.4</v>
      </c>
      <c r="K158" s="471">
        <v>2.8</v>
      </c>
      <c r="L158" s="471">
        <v>5.3</v>
      </c>
      <c r="M158" s="471">
        <v>2.9</v>
      </c>
      <c r="N158" s="471">
        <v>7.9</v>
      </c>
      <c r="O158" s="471">
        <v>2.6</v>
      </c>
      <c r="P158" s="471">
        <v>3.7</v>
      </c>
      <c r="Q158" s="471">
        <v>9.1999999999999993</v>
      </c>
      <c r="R158" s="471">
        <v>5</v>
      </c>
      <c r="S158" s="471">
        <v>5.7</v>
      </c>
      <c r="T158" s="471">
        <v>1.4</v>
      </c>
      <c r="U158" s="471">
        <v>2.2000000000000002</v>
      </c>
      <c r="V158" s="471">
        <v>5.7</v>
      </c>
      <c r="W158" s="471">
        <v>7.4</v>
      </c>
      <c r="X158" s="471">
        <v>5.2</v>
      </c>
      <c r="Y158" s="471">
        <v>7.4</v>
      </c>
      <c r="Z158" s="471">
        <v>6.9</v>
      </c>
      <c r="AA158" s="471">
        <v>5.8</v>
      </c>
      <c r="AB158" s="471">
        <v>4.8</v>
      </c>
      <c r="AC158" s="471">
        <v>1.3</v>
      </c>
      <c r="AD158" s="471">
        <v>2.2999999999999998</v>
      </c>
      <c r="AE158" s="471">
        <v>2.4</v>
      </c>
      <c r="AF158" s="471">
        <v>1.6</v>
      </c>
    </row>
    <row r="159" spans="2:32" s="469" customFormat="1" x14ac:dyDescent="0.25">
      <c r="B159" s="470">
        <v>8.3333333333333329E-2</v>
      </c>
      <c r="C159" s="471">
        <v>2.5</v>
      </c>
      <c r="D159" s="471">
        <v>3.7</v>
      </c>
      <c r="E159" s="471">
        <v>2.8</v>
      </c>
      <c r="F159" s="471">
        <v>1.8</v>
      </c>
      <c r="G159" s="471">
        <v>2.6</v>
      </c>
      <c r="H159" s="471">
        <v>2.4</v>
      </c>
      <c r="I159" s="471">
        <v>0.9</v>
      </c>
      <c r="J159" s="471">
        <v>1.8</v>
      </c>
      <c r="K159" s="471">
        <v>3.1</v>
      </c>
      <c r="L159" s="471">
        <v>8</v>
      </c>
      <c r="M159" s="471">
        <v>2.7</v>
      </c>
      <c r="N159" s="471">
        <v>6.7</v>
      </c>
      <c r="O159" s="471">
        <v>3.2</v>
      </c>
      <c r="P159" s="471">
        <v>3.8</v>
      </c>
      <c r="Q159" s="471">
        <v>8.3000000000000007</v>
      </c>
      <c r="R159" s="471">
        <v>4.7</v>
      </c>
      <c r="S159" s="471">
        <v>6</v>
      </c>
      <c r="T159" s="471">
        <v>1.9</v>
      </c>
      <c r="U159" s="471">
        <v>2.8</v>
      </c>
      <c r="V159" s="471">
        <v>6.6</v>
      </c>
      <c r="W159" s="471">
        <v>7</v>
      </c>
      <c r="X159" s="471">
        <v>6.3</v>
      </c>
      <c r="Y159" s="471">
        <v>6.2</v>
      </c>
      <c r="Z159" s="471">
        <v>6.8</v>
      </c>
      <c r="AA159" s="471">
        <v>5.7</v>
      </c>
      <c r="AB159" s="471">
        <v>5.3</v>
      </c>
      <c r="AC159" s="471">
        <v>2.6</v>
      </c>
      <c r="AD159" s="471">
        <v>2.4</v>
      </c>
      <c r="AE159" s="471">
        <v>2.9</v>
      </c>
      <c r="AF159" s="471">
        <v>1</v>
      </c>
    </row>
    <row r="160" spans="2:32" s="469" customFormat="1" x14ac:dyDescent="0.25">
      <c r="B160" s="470">
        <v>0.125</v>
      </c>
      <c r="C160" s="471" t="s">
        <v>417</v>
      </c>
      <c r="D160" s="471">
        <v>3.5</v>
      </c>
      <c r="E160" s="471">
        <v>3.6</v>
      </c>
      <c r="F160" s="471">
        <v>2.2999999999999998</v>
      </c>
      <c r="G160" s="471">
        <v>2.4</v>
      </c>
      <c r="H160" s="471">
        <v>1.9</v>
      </c>
      <c r="I160" s="471">
        <v>2.5</v>
      </c>
      <c r="J160" s="471">
        <v>2.1</v>
      </c>
      <c r="K160" s="471">
        <v>1.9</v>
      </c>
      <c r="L160" s="471">
        <v>8.1</v>
      </c>
      <c r="M160" s="471">
        <v>6.3</v>
      </c>
      <c r="N160" s="471">
        <v>8.3000000000000007</v>
      </c>
      <c r="O160" s="471">
        <v>4.4000000000000004</v>
      </c>
      <c r="P160" s="471">
        <v>3.4</v>
      </c>
      <c r="Q160" s="471">
        <v>4.2</v>
      </c>
      <c r="R160" s="471">
        <v>6.9</v>
      </c>
      <c r="S160" s="471">
        <v>6</v>
      </c>
      <c r="T160" s="471">
        <v>2.8</v>
      </c>
      <c r="U160" s="471">
        <v>2.9</v>
      </c>
      <c r="V160" s="471">
        <v>6.4</v>
      </c>
      <c r="W160" s="471">
        <v>6.5</v>
      </c>
      <c r="X160" s="471">
        <v>7.8</v>
      </c>
      <c r="Y160" s="471">
        <v>7.1</v>
      </c>
      <c r="Z160" s="471">
        <v>8</v>
      </c>
      <c r="AA160" s="471">
        <v>4.2</v>
      </c>
      <c r="AB160" s="471">
        <v>5</v>
      </c>
      <c r="AC160" s="471">
        <v>2.5</v>
      </c>
      <c r="AD160" s="471">
        <v>3.8</v>
      </c>
      <c r="AE160" s="471">
        <v>4.5999999999999996</v>
      </c>
      <c r="AF160" s="471">
        <v>1.4</v>
      </c>
    </row>
    <row r="161" spans="2:32" s="469" customFormat="1" x14ac:dyDescent="0.25">
      <c r="B161" s="470">
        <v>0.16666666666666666</v>
      </c>
      <c r="C161" s="471">
        <v>2.5</v>
      </c>
      <c r="D161" s="471">
        <v>2.7</v>
      </c>
      <c r="E161" s="471">
        <v>2.2999999999999998</v>
      </c>
      <c r="F161" s="471">
        <v>2.7</v>
      </c>
      <c r="G161" s="471">
        <v>4</v>
      </c>
      <c r="H161" s="471">
        <v>3.5</v>
      </c>
      <c r="I161" s="471">
        <v>3.8</v>
      </c>
      <c r="J161" s="471">
        <v>3.1</v>
      </c>
      <c r="K161" s="471">
        <v>3.1</v>
      </c>
      <c r="L161" s="471">
        <v>5.8</v>
      </c>
      <c r="M161" s="471">
        <v>4</v>
      </c>
      <c r="N161" s="471">
        <v>8.8000000000000007</v>
      </c>
      <c r="O161" s="471">
        <v>5</v>
      </c>
      <c r="P161" s="471">
        <v>7</v>
      </c>
      <c r="Q161" s="471">
        <v>8.6999999999999993</v>
      </c>
      <c r="R161" s="471">
        <v>7.3</v>
      </c>
      <c r="S161" s="471">
        <v>7.2</v>
      </c>
      <c r="T161" s="471">
        <v>2.2999999999999998</v>
      </c>
      <c r="U161" s="471">
        <v>3.9</v>
      </c>
      <c r="V161" s="471">
        <v>6.1</v>
      </c>
      <c r="W161" s="471">
        <v>8.1</v>
      </c>
      <c r="X161" s="471">
        <v>6.3</v>
      </c>
      <c r="Y161" s="471">
        <v>8.1999999999999993</v>
      </c>
      <c r="Z161" s="471">
        <v>8.3000000000000007</v>
      </c>
      <c r="AA161" s="471">
        <v>4.5999999999999996</v>
      </c>
      <c r="AB161" s="471">
        <v>3.1</v>
      </c>
      <c r="AC161" s="471">
        <v>2.4</v>
      </c>
      <c r="AD161" s="471">
        <v>5.3</v>
      </c>
      <c r="AE161" s="471">
        <v>6.8</v>
      </c>
      <c r="AF161" s="471">
        <v>2.5</v>
      </c>
    </row>
    <row r="162" spans="2:32" s="469" customFormat="1" x14ac:dyDescent="0.25">
      <c r="B162" s="470">
        <v>0.20833333333333334</v>
      </c>
      <c r="C162" s="471">
        <v>3.6</v>
      </c>
      <c r="D162" s="471">
        <v>3.8</v>
      </c>
      <c r="E162" s="471">
        <v>4</v>
      </c>
      <c r="F162" s="471">
        <v>4.5</v>
      </c>
      <c r="G162" s="471">
        <v>6</v>
      </c>
      <c r="H162" s="471">
        <v>3.1</v>
      </c>
      <c r="I162" s="471">
        <v>5.3</v>
      </c>
      <c r="J162" s="471">
        <v>5</v>
      </c>
      <c r="K162" s="471">
        <v>3.7</v>
      </c>
      <c r="L162" s="471">
        <v>5.3</v>
      </c>
      <c r="M162" s="471">
        <v>5.4</v>
      </c>
      <c r="N162" s="471">
        <v>15.1</v>
      </c>
      <c r="O162" s="471">
        <v>5.7</v>
      </c>
      <c r="P162" s="471">
        <v>5.5</v>
      </c>
      <c r="Q162" s="471">
        <v>10.7</v>
      </c>
      <c r="R162" s="471">
        <v>7.6</v>
      </c>
      <c r="S162" s="471">
        <v>8.5</v>
      </c>
      <c r="T162" s="471">
        <v>3.4</v>
      </c>
      <c r="U162" s="471">
        <v>3.7</v>
      </c>
      <c r="V162" s="471">
        <v>6.8</v>
      </c>
      <c r="W162" s="471">
        <v>8</v>
      </c>
      <c r="X162" s="471">
        <v>5.9</v>
      </c>
      <c r="Y162" s="471">
        <v>7.9</v>
      </c>
      <c r="Z162" s="471">
        <v>8.3000000000000007</v>
      </c>
      <c r="AA162" s="471">
        <v>8.1</v>
      </c>
      <c r="AB162" s="471">
        <v>3.8</v>
      </c>
      <c r="AC162" s="471">
        <v>3.8</v>
      </c>
      <c r="AD162" s="471">
        <v>4.5</v>
      </c>
      <c r="AE162" s="471">
        <v>10.199999999999999</v>
      </c>
      <c r="AF162" s="471">
        <v>3.2</v>
      </c>
    </row>
    <row r="163" spans="2:32" s="469" customFormat="1" x14ac:dyDescent="0.25">
      <c r="B163" s="470">
        <v>0.25</v>
      </c>
      <c r="C163" s="471">
        <v>4.7</v>
      </c>
      <c r="D163" s="471">
        <v>4.5999999999999996</v>
      </c>
      <c r="E163" s="471">
        <v>4.5</v>
      </c>
      <c r="F163" s="471">
        <v>6.3</v>
      </c>
      <c r="G163" s="471">
        <v>5.2</v>
      </c>
      <c r="H163" s="471">
        <v>5.3</v>
      </c>
      <c r="I163" s="471">
        <v>11.9</v>
      </c>
      <c r="J163" s="471">
        <v>4.8</v>
      </c>
      <c r="K163" s="471">
        <v>3.9</v>
      </c>
      <c r="L163" s="471">
        <v>48.1</v>
      </c>
      <c r="M163" s="471">
        <v>10.7</v>
      </c>
      <c r="N163" s="471">
        <v>8.1999999999999993</v>
      </c>
      <c r="O163" s="471">
        <v>7.5</v>
      </c>
      <c r="P163" s="471">
        <v>8.1999999999999993</v>
      </c>
      <c r="Q163" s="471">
        <v>15.2</v>
      </c>
      <c r="R163" s="471">
        <v>9.8000000000000007</v>
      </c>
      <c r="S163" s="471">
        <v>6.5</v>
      </c>
      <c r="T163" s="471">
        <v>3.7</v>
      </c>
      <c r="U163" s="471">
        <v>5.4</v>
      </c>
      <c r="V163" s="471">
        <v>16.399999999999999</v>
      </c>
      <c r="W163" s="471">
        <v>9.8000000000000007</v>
      </c>
      <c r="X163" s="471">
        <v>6.8</v>
      </c>
      <c r="Y163" s="471">
        <v>9.8000000000000007</v>
      </c>
      <c r="Z163" s="471">
        <v>10.1</v>
      </c>
      <c r="AA163" s="471">
        <v>9.6</v>
      </c>
      <c r="AB163" s="471">
        <v>6.2</v>
      </c>
      <c r="AC163" s="471">
        <v>5.5</v>
      </c>
      <c r="AD163" s="471">
        <v>4.8</v>
      </c>
      <c r="AE163" s="471">
        <v>7.3</v>
      </c>
      <c r="AF163" s="471">
        <v>5.0999999999999996</v>
      </c>
    </row>
    <row r="164" spans="2:32" s="469" customFormat="1" x14ac:dyDescent="0.25">
      <c r="B164" s="470">
        <v>0.29166666666666669</v>
      </c>
      <c r="C164" s="471">
        <v>4.2</v>
      </c>
      <c r="D164" s="471">
        <v>5.2</v>
      </c>
      <c r="E164" s="471">
        <v>11</v>
      </c>
      <c r="F164" s="471">
        <v>6.8</v>
      </c>
      <c r="G164" s="471">
        <v>6</v>
      </c>
      <c r="H164" s="471">
        <v>4</v>
      </c>
      <c r="I164" s="471">
        <v>12.3</v>
      </c>
      <c r="J164" s="471">
        <v>4</v>
      </c>
      <c r="K164" s="471">
        <v>5</v>
      </c>
      <c r="L164" s="471">
        <v>6.9</v>
      </c>
      <c r="M164" s="471">
        <v>7.9</v>
      </c>
      <c r="N164" s="471">
        <v>7.1</v>
      </c>
      <c r="O164" s="471">
        <v>9.5</v>
      </c>
      <c r="P164" s="471">
        <v>9.6999999999999993</v>
      </c>
      <c r="Q164" s="471">
        <v>17.5</v>
      </c>
      <c r="R164" s="471">
        <v>8.6</v>
      </c>
      <c r="S164" s="471">
        <v>8.1999999999999993</v>
      </c>
      <c r="T164" s="471">
        <v>7.5</v>
      </c>
      <c r="U164" s="471">
        <v>6.1</v>
      </c>
      <c r="V164" s="471">
        <v>18.600000000000001</v>
      </c>
      <c r="W164" s="471">
        <v>17.899999999999999</v>
      </c>
      <c r="X164" s="471">
        <v>8.6</v>
      </c>
      <c r="Y164" s="471">
        <v>11.3</v>
      </c>
      <c r="Z164" s="471">
        <v>13.4</v>
      </c>
      <c r="AA164" s="471">
        <v>14.4</v>
      </c>
      <c r="AB164" s="471">
        <v>11</v>
      </c>
      <c r="AC164" s="471">
        <v>5.3</v>
      </c>
      <c r="AD164" s="471">
        <v>3.5</v>
      </c>
      <c r="AE164" s="471">
        <v>5.6</v>
      </c>
      <c r="AF164" s="471">
        <v>8.3000000000000007</v>
      </c>
    </row>
    <row r="165" spans="2:32" s="469" customFormat="1" x14ac:dyDescent="0.25">
      <c r="B165" s="470">
        <v>0.33333333333333331</v>
      </c>
      <c r="C165" s="471">
        <v>4.5999999999999996</v>
      </c>
      <c r="D165" s="471">
        <v>6.8</v>
      </c>
      <c r="E165" s="471">
        <v>9.5</v>
      </c>
      <c r="F165" s="471">
        <v>8.5</v>
      </c>
      <c r="G165" s="471">
        <v>8.4</v>
      </c>
      <c r="H165" s="471">
        <v>6.4</v>
      </c>
      <c r="I165" s="471">
        <v>7.2</v>
      </c>
      <c r="J165" s="471">
        <v>5.7</v>
      </c>
      <c r="K165" s="471">
        <v>5.8</v>
      </c>
      <c r="L165" s="471">
        <v>9</v>
      </c>
      <c r="M165" s="471">
        <v>7.2</v>
      </c>
      <c r="N165" s="471">
        <v>10.1</v>
      </c>
      <c r="O165" s="471">
        <v>9.1999999999999993</v>
      </c>
      <c r="P165" s="471">
        <v>3.6</v>
      </c>
      <c r="Q165" s="471">
        <v>29.1</v>
      </c>
      <c r="R165" s="471">
        <v>4</v>
      </c>
      <c r="S165" s="471">
        <v>13.6</v>
      </c>
      <c r="T165" s="471">
        <v>9.6</v>
      </c>
      <c r="U165" s="471">
        <v>4.3</v>
      </c>
      <c r="V165" s="471">
        <v>7.6</v>
      </c>
      <c r="W165" s="471">
        <v>10.7</v>
      </c>
      <c r="X165" s="471">
        <v>10</v>
      </c>
      <c r="Y165" s="471">
        <v>10.8</v>
      </c>
      <c r="Z165" s="471">
        <v>13.9</v>
      </c>
      <c r="AA165" s="471">
        <v>10.6</v>
      </c>
      <c r="AB165" s="471">
        <v>10.1</v>
      </c>
      <c r="AC165" s="471">
        <v>5.9</v>
      </c>
      <c r="AD165" s="471" t="s">
        <v>417</v>
      </c>
      <c r="AE165" s="471" t="s">
        <v>417</v>
      </c>
      <c r="AF165" s="471">
        <v>8.4</v>
      </c>
    </row>
    <row r="166" spans="2:32" s="469" customFormat="1" x14ac:dyDescent="0.25">
      <c r="B166" s="470">
        <v>0.375</v>
      </c>
      <c r="C166" s="471">
        <v>5.8</v>
      </c>
      <c r="D166" s="471">
        <v>8.3000000000000007</v>
      </c>
      <c r="E166" s="471">
        <v>8.5</v>
      </c>
      <c r="F166" s="471">
        <v>10.1</v>
      </c>
      <c r="G166" s="471">
        <v>7.4</v>
      </c>
      <c r="H166" s="471">
        <v>5.8</v>
      </c>
      <c r="I166" s="471">
        <v>7.8</v>
      </c>
      <c r="J166" s="471">
        <v>6.8</v>
      </c>
      <c r="K166" s="471">
        <v>7.6</v>
      </c>
      <c r="L166" s="471">
        <v>4.9000000000000004</v>
      </c>
      <c r="M166" s="471">
        <v>7.9</v>
      </c>
      <c r="N166" s="471">
        <v>9.8000000000000007</v>
      </c>
      <c r="O166" s="471">
        <v>8.8000000000000007</v>
      </c>
      <c r="P166" s="471">
        <v>13.7</v>
      </c>
      <c r="Q166" s="471">
        <v>18.2</v>
      </c>
      <c r="R166" s="471">
        <v>15.6</v>
      </c>
      <c r="S166" s="471">
        <v>13</v>
      </c>
      <c r="T166" s="471">
        <v>7.2</v>
      </c>
      <c r="U166" s="471" t="s">
        <v>417</v>
      </c>
      <c r="V166" s="471">
        <v>5.9</v>
      </c>
      <c r="W166" s="471">
        <v>2.2000000000000002</v>
      </c>
      <c r="X166" s="471">
        <v>25.6</v>
      </c>
      <c r="Y166" s="471">
        <v>13.9</v>
      </c>
      <c r="Z166" s="471">
        <v>15.7</v>
      </c>
      <c r="AA166" s="471">
        <v>12.7</v>
      </c>
      <c r="AB166" s="471">
        <v>6.8</v>
      </c>
      <c r="AC166" s="471">
        <v>6.2</v>
      </c>
      <c r="AD166" s="471">
        <v>8.6</v>
      </c>
      <c r="AE166" s="471">
        <v>9.3000000000000007</v>
      </c>
      <c r="AF166" s="471">
        <v>15.2</v>
      </c>
    </row>
    <row r="167" spans="2:32" s="469" customFormat="1" x14ac:dyDescent="0.25">
      <c r="B167" s="470">
        <v>0.41666666666666669</v>
      </c>
      <c r="C167" s="471">
        <v>8.6</v>
      </c>
      <c r="D167" s="471">
        <v>7.1</v>
      </c>
      <c r="E167" s="471">
        <v>7.4</v>
      </c>
      <c r="F167" s="471">
        <v>5.3</v>
      </c>
      <c r="G167" s="471">
        <v>7.2</v>
      </c>
      <c r="H167" s="471">
        <v>7</v>
      </c>
      <c r="I167" s="471">
        <v>5.8</v>
      </c>
      <c r="J167" s="471">
        <v>6.2</v>
      </c>
      <c r="K167" s="471">
        <v>4.9000000000000004</v>
      </c>
      <c r="L167" s="471">
        <v>8.6999999999999993</v>
      </c>
      <c r="M167" s="471">
        <v>5.3</v>
      </c>
      <c r="N167" s="471">
        <v>7</v>
      </c>
      <c r="O167" s="471">
        <v>8.1999999999999993</v>
      </c>
      <c r="P167" s="471">
        <v>16.899999999999999</v>
      </c>
      <c r="Q167" s="471">
        <v>11.9</v>
      </c>
      <c r="R167" s="471">
        <v>10.4</v>
      </c>
      <c r="S167" s="471">
        <v>7.2</v>
      </c>
      <c r="T167" s="471">
        <v>7.3</v>
      </c>
      <c r="U167" s="471">
        <v>6.9</v>
      </c>
      <c r="V167" s="471">
        <v>5.6</v>
      </c>
      <c r="W167" s="471">
        <v>6</v>
      </c>
      <c r="X167" s="471">
        <v>8.9</v>
      </c>
      <c r="Y167" s="471">
        <v>10.1</v>
      </c>
      <c r="Z167" s="471">
        <v>10.9</v>
      </c>
      <c r="AA167" s="471">
        <v>7.3</v>
      </c>
      <c r="AB167" s="471">
        <v>6</v>
      </c>
      <c r="AC167" s="471">
        <v>7.2</v>
      </c>
      <c r="AD167" s="471">
        <v>6.8</v>
      </c>
      <c r="AE167" s="471">
        <v>3.1</v>
      </c>
      <c r="AF167" s="471" t="s">
        <v>417</v>
      </c>
    </row>
    <row r="168" spans="2:32" s="469" customFormat="1" x14ac:dyDescent="0.25">
      <c r="B168" s="470">
        <v>0.45833333333333331</v>
      </c>
      <c r="C168" s="471" t="s">
        <v>417</v>
      </c>
      <c r="D168" s="471">
        <v>8.8000000000000007</v>
      </c>
      <c r="E168" s="471">
        <v>4.3</v>
      </c>
      <c r="F168" s="471">
        <v>5</v>
      </c>
      <c r="G168" s="471">
        <v>5.6</v>
      </c>
      <c r="H168" s="471">
        <v>5.9</v>
      </c>
      <c r="I168" s="471">
        <v>6.2</v>
      </c>
      <c r="J168" s="471">
        <v>3.9</v>
      </c>
      <c r="K168" s="471">
        <v>3.1</v>
      </c>
      <c r="L168" s="471">
        <v>8.8000000000000007</v>
      </c>
      <c r="M168" s="471">
        <v>3.2</v>
      </c>
      <c r="N168" s="471">
        <v>8.4</v>
      </c>
      <c r="O168" s="471">
        <v>3.4</v>
      </c>
      <c r="P168" s="471">
        <v>7.7</v>
      </c>
      <c r="Q168" s="471">
        <v>9</v>
      </c>
      <c r="R168" s="471">
        <v>10.3</v>
      </c>
      <c r="S168" s="471">
        <v>7.4</v>
      </c>
      <c r="T168" s="471">
        <v>7.3</v>
      </c>
      <c r="U168" s="471">
        <v>4.5</v>
      </c>
      <c r="V168" s="471">
        <v>6</v>
      </c>
      <c r="W168" s="471">
        <v>2.9</v>
      </c>
      <c r="X168" s="471">
        <v>2.4</v>
      </c>
      <c r="Y168" s="471">
        <v>9.1999999999999993</v>
      </c>
      <c r="Z168" s="471">
        <v>8.1</v>
      </c>
      <c r="AA168" s="471">
        <v>9.6</v>
      </c>
      <c r="AB168" s="471">
        <v>21.5</v>
      </c>
      <c r="AC168" s="471">
        <v>5.3</v>
      </c>
      <c r="AD168" s="471">
        <v>4</v>
      </c>
      <c r="AE168" s="471">
        <v>2.8</v>
      </c>
      <c r="AF168" s="471">
        <v>2.8</v>
      </c>
    </row>
    <row r="169" spans="2:32" s="469" customFormat="1" x14ac:dyDescent="0.25">
      <c r="B169" s="470">
        <v>0.5</v>
      </c>
      <c r="C169" s="471">
        <v>24.9</v>
      </c>
      <c r="D169" s="471">
        <v>8</v>
      </c>
      <c r="E169" s="471">
        <v>4.2</v>
      </c>
      <c r="F169" s="471">
        <v>7.6</v>
      </c>
      <c r="G169" s="471">
        <v>14.2</v>
      </c>
      <c r="H169" s="471">
        <v>6.5</v>
      </c>
      <c r="I169" s="471">
        <v>5.2</v>
      </c>
      <c r="J169" s="471">
        <v>5</v>
      </c>
      <c r="K169" s="471">
        <v>5.2</v>
      </c>
      <c r="L169" s="471">
        <v>4.8</v>
      </c>
      <c r="M169" s="471">
        <v>2.5</v>
      </c>
      <c r="N169" s="471">
        <v>11.3</v>
      </c>
      <c r="O169" s="471">
        <v>4.9000000000000004</v>
      </c>
      <c r="P169" s="471">
        <v>3.3</v>
      </c>
      <c r="Q169" s="471">
        <v>8.9</v>
      </c>
      <c r="R169" s="471">
        <v>13.9</v>
      </c>
      <c r="S169" s="471">
        <v>6.4</v>
      </c>
      <c r="T169" s="471">
        <v>7.4</v>
      </c>
      <c r="U169" s="471">
        <v>15</v>
      </c>
      <c r="V169" s="471">
        <v>4.4000000000000004</v>
      </c>
      <c r="W169" s="471">
        <v>5.2</v>
      </c>
      <c r="X169" s="471">
        <v>3.8</v>
      </c>
      <c r="Y169" s="471">
        <v>8.1999999999999993</v>
      </c>
      <c r="Z169" s="471">
        <v>9.3000000000000007</v>
      </c>
      <c r="AA169" s="471">
        <v>7.9</v>
      </c>
      <c r="AB169" s="471">
        <v>9.8000000000000007</v>
      </c>
      <c r="AC169" s="471">
        <v>3.2</v>
      </c>
      <c r="AD169" s="471">
        <v>2.8</v>
      </c>
      <c r="AE169" s="471">
        <v>5.8</v>
      </c>
      <c r="AF169" s="471">
        <v>5.0999999999999996</v>
      </c>
    </row>
    <row r="170" spans="2:32" s="469" customFormat="1" x14ac:dyDescent="0.25">
      <c r="B170" s="470">
        <v>0.54166666666666663</v>
      </c>
      <c r="C170" s="471">
        <v>16</v>
      </c>
      <c r="D170" s="471">
        <v>7.1</v>
      </c>
      <c r="E170" s="471">
        <v>6.1</v>
      </c>
      <c r="F170" s="471" t="s">
        <v>417</v>
      </c>
      <c r="G170" s="471">
        <v>9.4</v>
      </c>
      <c r="H170" s="471" t="s">
        <v>417</v>
      </c>
      <c r="I170" s="471">
        <v>5.0999999999999996</v>
      </c>
      <c r="J170" s="471">
        <v>4</v>
      </c>
      <c r="K170" s="471">
        <v>6.5</v>
      </c>
      <c r="L170" s="471">
        <v>2.4</v>
      </c>
      <c r="M170" s="471">
        <v>11.5</v>
      </c>
      <c r="N170" s="471">
        <v>15.4</v>
      </c>
      <c r="O170" s="471">
        <v>5.6</v>
      </c>
      <c r="P170" s="471">
        <v>4.7</v>
      </c>
      <c r="Q170" s="471">
        <v>8.6</v>
      </c>
      <c r="R170" s="471">
        <v>9.6</v>
      </c>
      <c r="S170" s="471">
        <v>13.1</v>
      </c>
      <c r="T170" s="471">
        <v>8.6999999999999993</v>
      </c>
      <c r="U170" s="471">
        <v>7</v>
      </c>
      <c r="V170" s="471">
        <v>5.2</v>
      </c>
      <c r="W170" s="471">
        <v>5.0999999999999996</v>
      </c>
      <c r="X170" s="471">
        <v>7.3</v>
      </c>
      <c r="Y170" s="471">
        <v>7.1</v>
      </c>
      <c r="Z170" s="471">
        <v>13.9</v>
      </c>
      <c r="AA170" s="471">
        <v>7.3</v>
      </c>
      <c r="AB170" s="471">
        <v>8.3000000000000007</v>
      </c>
      <c r="AC170" s="471">
        <v>3.5</v>
      </c>
      <c r="AD170" s="471">
        <v>3.3</v>
      </c>
      <c r="AE170" s="471">
        <v>11.5</v>
      </c>
      <c r="AF170" s="471">
        <v>5.6</v>
      </c>
    </row>
    <row r="171" spans="2:32" s="469" customFormat="1" x14ac:dyDescent="0.25">
      <c r="B171" s="470">
        <v>0.58333333333333337</v>
      </c>
      <c r="C171" s="471">
        <v>7.7</v>
      </c>
      <c r="D171" s="471">
        <v>6</v>
      </c>
      <c r="E171" s="471">
        <v>4.5</v>
      </c>
      <c r="F171" s="471">
        <v>4.3</v>
      </c>
      <c r="G171" s="471">
        <v>26.3</v>
      </c>
      <c r="H171" s="471">
        <v>7.2</v>
      </c>
      <c r="I171" s="471">
        <v>4.0999999999999996</v>
      </c>
      <c r="J171" s="471">
        <v>1.4</v>
      </c>
      <c r="K171" s="471">
        <v>6</v>
      </c>
      <c r="L171" s="471">
        <v>7.2</v>
      </c>
      <c r="M171" s="471">
        <v>6</v>
      </c>
      <c r="N171" s="471">
        <v>9.1</v>
      </c>
      <c r="O171" s="471">
        <v>7.2</v>
      </c>
      <c r="P171" s="471">
        <v>5.0999999999999996</v>
      </c>
      <c r="Q171" s="471">
        <v>6.5</v>
      </c>
      <c r="R171" s="471">
        <v>6.2</v>
      </c>
      <c r="S171" s="471">
        <v>8.1999999999999993</v>
      </c>
      <c r="T171" s="471">
        <v>9.1999999999999993</v>
      </c>
      <c r="U171" s="471">
        <v>7.9</v>
      </c>
      <c r="V171" s="471">
        <v>5.6</v>
      </c>
      <c r="W171" s="471">
        <v>6</v>
      </c>
      <c r="X171" s="471">
        <v>5.0999999999999996</v>
      </c>
      <c r="Y171" s="471">
        <v>10.5</v>
      </c>
      <c r="Z171" s="471">
        <v>9.6</v>
      </c>
      <c r="AA171" s="471">
        <v>8.4</v>
      </c>
      <c r="AB171" s="471">
        <v>3.7</v>
      </c>
      <c r="AC171" s="471">
        <v>3.5</v>
      </c>
      <c r="AD171" s="471">
        <v>6.2</v>
      </c>
      <c r="AE171" s="471">
        <v>7.5</v>
      </c>
      <c r="AF171" s="471">
        <v>4.5999999999999996</v>
      </c>
    </row>
    <row r="172" spans="2:32" s="469" customFormat="1" x14ac:dyDescent="0.25">
      <c r="B172" s="470">
        <v>0.625</v>
      </c>
      <c r="C172" s="471">
        <v>13.1</v>
      </c>
      <c r="D172" s="471">
        <v>8</v>
      </c>
      <c r="E172" s="471">
        <v>5.6</v>
      </c>
      <c r="F172" s="471">
        <v>2.7</v>
      </c>
      <c r="G172" s="471" t="s">
        <v>417</v>
      </c>
      <c r="H172" s="471">
        <v>5.4</v>
      </c>
      <c r="I172" s="471">
        <v>3.8</v>
      </c>
      <c r="J172" s="471">
        <v>2.6</v>
      </c>
      <c r="K172" s="471">
        <v>5.8</v>
      </c>
      <c r="L172" s="471">
        <v>3.5</v>
      </c>
      <c r="M172" s="471">
        <v>5.2</v>
      </c>
      <c r="N172" s="471">
        <v>7.3</v>
      </c>
      <c r="O172" s="471">
        <v>11.4</v>
      </c>
      <c r="P172" s="471">
        <v>8.1999999999999993</v>
      </c>
      <c r="Q172" s="471">
        <v>8.3000000000000007</v>
      </c>
      <c r="R172" s="471">
        <v>11.8</v>
      </c>
      <c r="S172" s="471">
        <v>7.8</v>
      </c>
      <c r="T172" s="471">
        <v>7.8</v>
      </c>
      <c r="U172" s="471" t="s">
        <v>417</v>
      </c>
      <c r="V172" s="471">
        <v>7.3</v>
      </c>
      <c r="W172" s="471">
        <v>9.3000000000000007</v>
      </c>
      <c r="X172" s="471">
        <v>8.6</v>
      </c>
      <c r="Y172" s="471">
        <v>8.5</v>
      </c>
      <c r="Z172" s="471">
        <v>15.1</v>
      </c>
      <c r="AA172" s="471">
        <v>9.1</v>
      </c>
      <c r="AB172" s="471">
        <v>8.6</v>
      </c>
      <c r="AC172" s="471">
        <v>2.7</v>
      </c>
      <c r="AD172" s="471">
        <v>4.2</v>
      </c>
      <c r="AE172" s="471">
        <v>7</v>
      </c>
      <c r="AF172" s="471">
        <v>5</v>
      </c>
    </row>
    <row r="173" spans="2:32" s="469" customFormat="1" x14ac:dyDescent="0.25">
      <c r="B173" s="470">
        <v>0.66666666666666663</v>
      </c>
      <c r="C173" s="471">
        <v>11.1</v>
      </c>
      <c r="D173" s="471">
        <v>8.9</v>
      </c>
      <c r="E173" s="471">
        <v>6.1</v>
      </c>
      <c r="F173" s="471">
        <v>4.0999999999999996</v>
      </c>
      <c r="G173" s="471">
        <v>5.2</v>
      </c>
      <c r="H173" s="471">
        <v>2.2999999999999998</v>
      </c>
      <c r="I173" s="471">
        <v>6.8</v>
      </c>
      <c r="J173" s="471">
        <v>4</v>
      </c>
      <c r="K173" s="471">
        <v>5.5</v>
      </c>
      <c r="L173" s="471">
        <v>3.6</v>
      </c>
      <c r="M173" s="471">
        <v>9.8000000000000007</v>
      </c>
      <c r="N173" s="471">
        <v>6.7</v>
      </c>
      <c r="O173" s="471" t="s">
        <v>417</v>
      </c>
      <c r="P173" s="471">
        <v>21</v>
      </c>
      <c r="Q173" s="471">
        <v>18.2</v>
      </c>
      <c r="R173" s="471">
        <v>9.6999999999999993</v>
      </c>
      <c r="S173" s="471">
        <v>10</v>
      </c>
      <c r="T173" s="471">
        <v>5.7</v>
      </c>
      <c r="U173" s="471">
        <v>7.1</v>
      </c>
      <c r="V173" s="471">
        <v>7.5</v>
      </c>
      <c r="W173" s="471">
        <v>9.9</v>
      </c>
      <c r="X173" s="471">
        <v>13.6</v>
      </c>
      <c r="Y173" s="471">
        <v>12.6</v>
      </c>
      <c r="Z173" s="471">
        <v>16.5</v>
      </c>
      <c r="AA173" s="471">
        <v>8.8000000000000007</v>
      </c>
      <c r="AB173" s="471">
        <v>11.7</v>
      </c>
      <c r="AC173" s="471">
        <v>6.8</v>
      </c>
      <c r="AD173" s="471">
        <v>5.9</v>
      </c>
      <c r="AE173" s="471">
        <v>4.5999999999999996</v>
      </c>
      <c r="AF173" s="471">
        <v>7.8</v>
      </c>
    </row>
    <row r="174" spans="2:32" s="469" customFormat="1" x14ac:dyDescent="0.25">
      <c r="B174" s="470">
        <v>0.70833333333333337</v>
      </c>
      <c r="C174" s="471">
        <v>6.8</v>
      </c>
      <c r="D174" s="471" t="s">
        <v>421</v>
      </c>
      <c r="E174" s="471">
        <v>7.6</v>
      </c>
      <c r="F174" s="471">
        <v>8.1</v>
      </c>
      <c r="G174" s="471">
        <v>11.2</v>
      </c>
      <c r="H174" s="471">
        <v>3.5</v>
      </c>
      <c r="I174" s="471">
        <v>14.3</v>
      </c>
      <c r="J174" s="471">
        <v>6.8</v>
      </c>
      <c r="K174" s="471">
        <v>6.1</v>
      </c>
      <c r="L174" s="471">
        <v>5.2</v>
      </c>
      <c r="M174" s="471">
        <v>12.8</v>
      </c>
      <c r="N174" s="471">
        <v>11.8</v>
      </c>
      <c r="O174" s="471">
        <v>23.8</v>
      </c>
      <c r="P174" s="471">
        <v>17.600000000000001</v>
      </c>
      <c r="Q174" s="471">
        <v>17.3</v>
      </c>
      <c r="R174" s="471">
        <v>15.2</v>
      </c>
      <c r="S174" s="471">
        <v>12.6</v>
      </c>
      <c r="T174" s="471">
        <v>7.1</v>
      </c>
      <c r="U174" s="471">
        <v>12.6</v>
      </c>
      <c r="V174" s="471">
        <v>8.6999999999999993</v>
      </c>
      <c r="W174" s="471">
        <v>13.7</v>
      </c>
      <c r="X174" s="471">
        <v>15.7</v>
      </c>
      <c r="Y174" s="471">
        <v>19.100000000000001</v>
      </c>
      <c r="Z174" s="471">
        <v>16.399999999999999</v>
      </c>
      <c r="AA174" s="471">
        <v>17</v>
      </c>
      <c r="AB174" s="471">
        <v>10.5</v>
      </c>
      <c r="AC174" s="471">
        <v>8.1999999999999993</v>
      </c>
      <c r="AD174" s="471">
        <v>8.3000000000000007</v>
      </c>
      <c r="AE174" s="471">
        <v>7.3</v>
      </c>
      <c r="AF174" s="471">
        <v>9.1</v>
      </c>
    </row>
    <row r="175" spans="2:32" s="469" customFormat="1" x14ac:dyDescent="0.25">
      <c r="B175" s="470">
        <v>0.75</v>
      </c>
      <c r="C175" s="471">
        <v>5</v>
      </c>
      <c r="D175" s="471">
        <v>4.8</v>
      </c>
      <c r="E175" s="471">
        <v>10.6</v>
      </c>
      <c r="F175" s="471">
        <v>18.2</v>
      </c>
      <c r="G175" s="471">
        <v>13.2</v>
      </c>
      <c r="H175" s="471">
        <v>12.3</v>
      </c>
      <c r="I175" s="471">
        <v>8.5</v>
      </c>
      <c r="J175" s="471">
        <v>5.3</v>
      </c>
      <c r="K175" s="471">
        <v>6.8</v>
      </c>
      <c r="L175" s="471">
        <v>2.6</v>
      </c>
      <c r="M175" s="471">
        <v>9.8000000000000007</v>
      </c>
      <c r="N175" s="471">
        <v>17.100000000000001</v>
      </c>
      <c r="O175" s="471">
        <v>13.9</v>
      </c>
      <c r="P175" s="471">
        <v>22.2</v>
      </c>
      <c r="Q175" s="471">
        <v>8.5</v>
      </c>
      <c r="R175" s="471">
        <v>18.100000000000001</v>
      </c>
      <c r="S175" s="471">
        <v>10.7</v>
      </c>
      <c r="T175" s="471">
        <v>7.4</v>
      </c>
      <c r="U175" s="471">
        <v>14.7</v>
      </c>
      <c r="V175" s="471">
        <v>9.1999999999999993</v>
      </c>
      <c r="W175" s="471">
        <v>12.2</v>
      </c>
      <c r="X175" s="471">
        <v>23.3</v>
      </c>
      <c r="Y175" s="471">
        <v>24.3</v>
      </c>
      <c r="Z175" s="471">
        <v>19.600000000000001</v>
      </c>
      <c r="AA175" s="471">
        <v>16.8</v>
      </c>
      <c r="AB175" s="471">
        <v>11.4</v>
      </c>
      <c r="AC175" s="471">
        <v>9.1999999999999993</v>
      </c>
      <c r="AD175" s="471">
        <v>10.7</v>
      </c>
      <c r="AE175" s="471">
        <v>7.2</v>
      </c>
      <c r="AF175" s="471">
        <v>6.6</v>
      </c>
    </row>
    <row r="176" spans="2:32" s="469" customFormat="1" x14ac:dyDescent="0.25">
      <c r="B176" s="470">
        <v>0.79166666666666663</v>
      </c>
      <c r="C176" s="471">
        <v>4</v>
      </c>
      <c r="D176" s="471">
        <v>4.5999999999999996</v>
      </c>
      <c r="E176" s="471">
        <v>6.7</v>
      </c>
      <c r="F176" s="471">
        <v>11.3</v>
      </c>
      <c r="G176" s="471">
        <v>5.9</v>
      </c>
      <c r="H176" s="471">
        <v>15.5</v>
      </c>
      <c r="I176" s="471">
        <v>9.8000000000000007</v>
      </c>
      <c r="J176" s="471">
        <v>5.7</v>
      </c>
      <c r="K176" s="471">
        <v>7.9</v>
      </c>
      <c r="L176" s="471">
        <v>5.7</v>
      </c>
      <c r="M176" s="471">
        <v>10</v>
      </c>
      <c r="N176" s="471">
        <v>11.9</v>
      </c>
      <c r="O176" s="471">
        <v>10.6</v>
      </c>
      <c r="P176" s="471">
        <v>24.2</v>
      </c>
      <c r="Q176" s="471">
        <v>6.3</v>
      </c>
      <c r="R176" s="471">
        <v>14.9</v>
      </c>
      <c r="S176" s="471">
        <v>5.0999999999999996</v>
      </c>
      <c r="T176" s="471">
        <v>6.9</v>
      </c>
      <c r="U176" s="471">
        <v>13.1</v>
      </c>
      <c r="V176" s="471">
        <v>7.1</v>
      </c>
      <c r="W176" s="471">
        <v>8.8000000000000007</v>
      </c>
      <c r="X176" s="471">
        <v>14.8</v>
      </c>
      <c r="Y176" s="471">
        <v>18.7</v>
      </c>
      <c r="Z176" s="471">
        <v>15.9</v>
      </c>
      <c r="AA176" s="471">
        <v>14.8</v>
      </c>
      <c r="AB176" s="471">
        <v>5</v>
      </c>
      <c r="AC176" s="471">
        <v>4.7</v>
      </c>
      <c r="AD176" s="471">
        <v>8.1</v>
      </c>
      <c r="AE176" s="471" t="s">
        <v>417</v>
      </c>
      <c r="AF176" s="471">
        <v>4</v>
      </c>
    </row>
    <row r="177" spans="2:33" s="469" customFormat="1" x14ac:dyDescent="0.25">
      <c r="B177" s="470">
        <v>0.83333333333333337</v>
      </c>
      <c r="C177" s="471">
        <v>3</v>
      </c>
      <c r="D177" s="471">
        <v>7</v>
      </c>
      <c r="E177" s="471">
        <v>5.8</v>
      </c>
      <c r="F177" s="471">
        <v>7.8</v>
      </c>
      <c r="G177" s="471">
        <v>5</v>
      </c>
      <c r="H177" s="471">
        <v>9.1</v>
      </c>
      <c r="I177" s="471">
        <v>7.9</v>
      </c>
      <c r="J177" s="471">
        <v>7</v>
      </c>
      <c r="K177" s="471">
        <v>4.5</v>
      </c>
      <c r="L177" s="471">
        <v>7.2</v>
      </c>
      <c r="M177" s="471">
        <v>5.9</v>
      </c>
      <c r="N177" s="471">
        <v>6.6</v>
      </c>
      <c r="O177" s="471">
        <v>6.5</v>
      </c>
      <c r="P177" s="471">
        <v>12.2</v>
      </c>
      <c r="Q177" s="471">
        <v>4.7</v>
      </c>
      <c r="R177" s="471">
        <v>10.4</v>
      </c>
      <c r="S177" s="471">
        <v>3.8</v>
      </c>
      <c r="T177" s="471">
        <v>6</v>
      </c>
      <c r="U177" s="471">
        <v>12.1</v>
      </c>
      <c r="V177" s="471">
        <v>5.4</v>
      </c>
      <c r="W177" s="471">
        <v>7.2</v>
      </c>
      <c r="X177" s="471">
        <v>11.2</v>
      </c>
      <c r="Y177" s="471">
        <v>17.399999999999999</v>
      </c>
      <c r="Z177" s="471">
        <v>14.3</v>
      </c>
      <c r="AA177" s="471">
        <v>11.6</v>
      </c>
      <c r="AB177" s="471">
        <v>4.2</v>
      </c>
      <c r="AC177" s="471">
        <v>5.5</v>
      </c>
      <c r="AD177" s="471">
        <v>8.5</v>
      </c>
      <c r="AE177" s="471">
        <v>4.0999999999999996</v>
      </c>
      <c r="AF177" s="471">
        <v>3.2</v>
      </c>
    </row>
    <row r="178" spans="2:33" s="469" customFormat="1" x14ac:dyDescent="0.25">
      <c r="B178" s="470">
        <v>0.875</v>
      </c>
      <c r="C178" s="471" t="s">
        <v>417</v>
      </c>
      <c r="D178" s="471">
        <v>3.7</v>
      </c>
      <c r="E178" s="471">
        <v>5.4</v>
      </c>
      <c r="F178" s="471">
        <v>9.8000000000000007</v>
      </c>
      <c r="G178" s="471">
        <v>6.1</v>
      </c>
      <c r="H178" s="471">
        <v>3.7</v>
      </c>
      <c r="I178" s="471">
        <v>6.8</v>
      </c>
      <c r="J178" s="471">
        <v>3.2</v>
      </c>
      <c r="K178" s="471">
        <v>5.7</v>
      </c>
      <c r="L178" s="471">
        <v>6</v>
      </c>
      <c r="M178" s="471">
        <v>5.5</v>
      </c>
      <c r="N178" s="471">
        <v>6.3</v>
      </c>
      <c r="O178" s="471">
        <v>9.1</v>
      </c>
      <c r="P178" s="471">
        <v>9.3000000000000007</v>
      </c>
      <c r="Q178" s="471">
        <v>6.3</v>
      </c>
      <c r="R178" s="471">
        <v>16</v>
      </c>
      <c r="S178" s="471">
        <v>4.7</v>
      </c>
      <c r="T178" s="471">
        <v>4</v>
      </c>
      <c r="U178" s="471">
        <v>8.1</v>
      </c>
      <c r="V178" s="471">
        <v>6.4</v>
      </c>
      <c r="W178" s="471">
        <v>5.4</v>
      </c>
      <c r="X178" s="471">
        <v>10.199999999999999</v>
      </c>
      <c r="Y178" s="471">
        <v>14</v>
      </c>
      <c r="Z178" s="471">
        <v>11.2</v>
      </c>
      <c r="AA178" s="471">
        <v>13</v>
      </c>
      <c r="AB178" s="471">
        <v>4.4000000000000004</v>
      </c>
      <c r="AC178" s="471">
        <v>2.9</v>
      </c>
      <c r="AD178" s="471">
        <v>7.2</v>
      </c>
      <c r="AE178" s="471">
        <v>5.6</v>
      </c>
      <c r="AF178" s="471">
        <v>4.0999999999999996</v>
      </c>
    </row>
    <row r="179" spans="2:33" s="469" customFormat="1" x14ac:dyDescent="0.25">
      <c r="B179" s="470">
        <v>0.91666666666666663</v>
      </c>
      <c r="C179" s="471">
        <v>3.1</v>
      </c>
      <c r="D179" s="471">
        <v>3.2</v>
      </c>
      <c r="E179" s="471">
        <v>3.1</v>
      </c>
      <c r="F179" s="471">
        <v>5.7</v>
      </c>
      <c r="G179" s="471">
        <v>4.7</v>
      </c>
      <c r="H179" s="471">
        <v>2.6</v>
      </c>
      <c r="I179" s="471">
        <v>5.2</v>
      </c>
      <c r="J179" s="471">
        <v>1.3</v>
      </c>
      <c r="K179" s="471">
        <v>2.9</v>
      </c>
      <c r="L179" s="471">
        <v>3.7</v>
      </c>
      <c r="M179" s="471">
        <v>2.8</v>
      </c>
      <c r="N179" s="471">
        <v>4.7</v>
      </c>
      <c r="O179" s="471" t="s">
        <v>417</v>
      </c>
      <c r="P179" s="471">
        <v>8.3000000000000007</v>
      </c>
      <c r="Q179" s="471">
        <v>7.8</v>
      </c>
      <c r="R179" s="471">
        <v>9.6</v>
      </c>
      <c r="S179" s="471">
        <v>2.4</v>
      </c>
      <c r="T179" s="471">
        <v>6.1</v>
      </c>
      <c r="U179" s="471">
        <v>6.4</v>
      </c>
      <c r="V179" s="471">
        <v>6.9</v>
      </c>
      <c r="W179" s="471">
        <v>7.8</v>
      </c>
      <c r="X179" s="471">
        <v>5.9</v>
      </c>
      <c r="Y179" s="471">
        <v>11.5</v>
      </c>
      <c r="Z179" s="471">
        <v>9.4</v>
      </c>
      <c r="AA179" s="471">
        <v>8.6999999999999993</v>
      </c>
      <c r="AB179" s="471">
        <v>2.7</v>
      </c>
      <c r="AC179" s="471">
        <v>2.1</v>
      </c>
      <c r="AD179" s="471">
        <v>5.8</v>
      </c>
      <c r="AE179" s="471">
        <v>5.2</v>
      </c>
      <c r="AF179" s="471">
        <v>3.8</v>
      </c>
    </row>
    <row r="180" spans="2:33" s="469" customFormat="1" x14ac:dyDescent="0.25">
      <c r="B180" s="470">
        <v>0.95833333333333337</v>
      </c>
      <c r="C180" s="471">
        <v>3.2</v>
      </c>
      <c r="D180" s="471">
        <v>6.2</v>
      </c>
      <c r="E180" s="471">
        <v>1.8</v>
      </c>
      <c r="F180" s="471">
        <v>2.9</v>
      </c>
      <c r="G180" s="471">
        <v>3.4</v>
      </c>
      <c r="H180" s="471">
        <v>2.7</v>
      </c>
      <c r="I180" s="471">
        <v>5.3</v>
      </c>
      <c r="J180" s="471">
        <v>6.5</v>
      </c>
      <c r="K180" s="471">
        <v>3.4</v>
      </c>
      <c r="L180" s="471">
        <v>3.2</v>
      </c>
      <c r="M180" s="471">
        <v>3.2</v>
      </c>
      <c r="N180" s="471">
        <v>1.6</v>
      </c>
      <c r="O180" s="471">
        <v>6.5</v>
      </c>
      <c r="P180" s="471">
        <v>6.1</v>
      </c>
      <c r="Q180" s="471">
        <v>5.8</v>
      </c>
      <c r="R180" s="471">
        <v>7</v>
      </c>
      <c r="S180" s="471">
        <v>2.6</v>
      </c>
      <c r="T180" s="471">
        <v>3.8</v>
      </c>
      <c r="U180" s="471">
        <v>4</v>
      </c>
      <c r="V180" s="471">
        <v>9.3000000000000007</v>
      </c>
      <c r="W180" s="471">
        <v>8.6999999999999993</v>
      </c>
      <c r="X180" s="471">
        <v>3.9</v>
      </c>
      <c r="Y180" s="471">
        <v>8.6</v>
      </c>
      <c r="Z180" s="471">
        <v>8</v>
      </c>
      <c r="AA180" s="471">
        <v>5.7</v>
      </c>
      <c r="AB180" s="471">
        <v>2.9</v>
      </c>
      <c r="AC180" s="471">
        <v>2.7</v>
      </c>
      <c r="AD180" s="471">
        <v>4.3</v>
      </c>
      <c r="AE180" s="471">
        <v>2.7</v>
      </c>
      <c r="AF180" s="471">
        <v>2.6</v>
      </c>
    </row>
    <row r="181" spans="2:33" s="472" customFormat="1" ht="33" customHeight="1" x14ac:dyDescent="0.3">
      <c r="B181" s="467" t="s">
        <v>263</v>
      </c>
      <c r="C181" s="479">
        <v>7.1</v>
      </c>
      <c r="D181" s="479">
        <v>5.5</v>
      </c>
      <c r="E181" s="479">
        <v>5.4</v>
      </c>
      <c r="F181" s="479">
        <v>6.3</v>
      </c>
      <c r="G181" s="479">
        <v>7.3</v>
      </c>
      <c r="H181" s="479">
        <v>5.4</v>
      </c>
      <c r="I181" s="479">
        <v>6.2</v>
      </c>
      <c r="J181" s="479">
        <v>4.2</v>
      </c>
      <c r="K181" s="479">
        <v>4.8</v>
      </c>
      <c r="L181" s="479">
        <v>7.5</v>
      </c>
      <c r="M181" s="479">
        <v>6.3</v>
      </c>
      <c r="N181" s="479">
        <v>8.9</v>
      </c>
      <c r="O181" s="479">
        <v>7.7</v>
      </c>
      <c r="P181" s="479">
        <v>9.6</v>
      </c>
      <c r="Q181" s="479">
        <v>10.8</v>
      </c>
      <c r="R181" s="479">
        <v>9.9</v>
      </c>
      <c r="S181" s="479">
        <v>7.6</v>
      </c>
      <c r="T181" s="479">
        <v>5.7</v>
      </c>
      <c r="U181" s="479">
        <v>6.9</v>
      </c>
      <c r="V181" s="479">
        <v>7.5</v>
      </c>
      <c r="W181" s="479">
        <v>8.1999999999999993</v>
      </c>
      <c r="X181" s="479">
        <v>9.4</v>
      </c>
      <c r="Y181" s="479">
        <v>11.1</v>
      </c>
      <c r="Z181" s="479">
        <v>11.4</v>
      </c>
      <c r="AA181" s="479">
        <v>9.5</v>
      </c>
      <c r="AB181" s="479">
        <v>7.2</v>
      </c>
      <c r="AC181" s="479">
        <v>4.4000000000000004</v>
      </c>
      <c r="AD181" s="479">
        <v>5.4</v>
      </c>
      <c r="AE181" s="479">
        <v>5.7</v>
      </c>
      <c r="AF181" s="479">
        <v>5</v>
      </c>
    </row>
    <row r="182" spans="2:33" s="472" customFormat="1" ht="27" customHeight="1" x14ac:dyDescent="0.3">
      <c r="B182" s="467" t="s">
        <v>264</v>
      </c>
      <c r="C182" s="556" t="s">
        <v>265</v>
      </c>
      <c r="D182" s="556"/>
      <c r="E182" s="556"/>
      <c r="F182" s="556"/>
      <c r="G182" s="556"/>
      <c r="H182" s="556"/>
      <c r="I182" s="556"/>
      <c r="J182" s="556"/>
      <c r="K182" s="556"/>
      <c r="L182" s="556"/>
      <c r="M182" s="556"/>
      <c r="N182" s="556"/>
      <c r="O182" s="556"/>
      <c r="P182" s="556"/>
      <c r="Q182" s="556"/>
      <c r="R182" s="556"/>
      <c r="S182" s="556"/>
      <c r="T182" s="556"/>
      <c r="U182" s="556"/>
      <c r="V182" s="556"/>
      <c r="W182" s="556"/>
      <c r="X182" s="556"/>
      <c r="Y182" s="556"/>
      <c r="Z182" s="556"/>
      <c r="AA182" s="556"/>
      <c r="AB182" s="556"/>
      <c r="AC182" s="556"/>
      <c r="AD182" s="556"/>
      <c r="AE182" s="556"/>
      <c r="AF182" s="556"/>
    </row>
    <row r="183" spans="2:33" s="462" customFormat="1" ht="14.25" customHeight="1" x14ac:dyDescent="0.3">
      <c r="B183" s="557" t="s">
        <v>408</v>
      </c>
      <c r="C183" s="557"/>
      <c r="D183" s="557"/>
      <c r="E183" s="557"/>
      <c r="F183" s="557"/>
      <c r="G183" s="557"/>
    </row>
    <row r="184" spans="2:33" s="462" customFormat="1" ht="14.25" customHeight="1" x14ac:dyDescent="0.3">
      <c r="B184" s="461" t="s">
        <v>422</v>
      </c>
      <c r="C184" s="461"/>
      <c r="D184" s="461"/>
      <c r="E184" s="461"/>
      <c r="F184" s="461"/>
      <c r="G184" s="461"/>
    </row>
    <row r="185" spans="2:33" s="462" customFormat="1" x14ac:dyDescent="0.3"/>
    <row r="186" spans="2:33" s="462" customFormat="1" ht="15.75" customHeight="1" x14ac:dyDescent="0.3"/>
    <row r="187" spans="2:33" s="462" customFormat="1" ht="15.75" customHeight="1" x14ac:dyDescent="0.3">
      <c r="B187" s="550"/>
      <c r="C187" s="550"/>
      <c r="D187" s="550"/>
      <c r="E187" s="550"/>
      <c r="F187" s="551" t="s">
        <v>436</v>
      </c>
      <c r="G187" s="551"/>
      <c r="H187" s="551"/>
      <c r="I187" s="551"/>
      <c r="J187" s="551"/>
      <c r="K187" s="551"/>
      <c r="L187" s="551"/>
      <c r="M187" s="551"/>
      <c r="N187" s="551"/>
      <c r="O187" s="551"/>
      <c r="P187" s="551"/>
      <c r="Q187" s="551"/>
      <c r="R187" s="551"/>
      <c r="S187" s="551"/>
      <c r="T187" s="551"/>
      <c r="U187" s="551"/>
      <c r="V187" s="551"/>
      <c r="W187" s="551"/>
      <c r="X187" s="551"/>
      <c r="Y187" s="551"/>
      <c r="Z187" s="551"/>
      <c r="AA187" s="551"/>
      <c r="AB187" s="551"/>
      <c r="AC187" s="551"/>
      <c r="AD187" s="551"/>
      <c r="AE187" s="551"/>
      <c r="AF187" s="551"/>
      <c r="AG187" s="551"/>
    </row>
    <row r="188" spans="2:33" s="462" customFormat="1" ht="15.75" customHeight="1" x14ac:dyDescent="0.3">
      <c r="B188" s="550"/>
      <c r="C188" s="550"/>
      <c r="D188" s="550"/>
      <c r="E188" s="550"/>
      <c r="F188" s="551"/>
      <c r="G188" s="551"/>
      <c r="H188" s="551"/>
      <c r="I188" s="551"/>
      <c r="J188" s="551"/>
      <c r="K188" s="551"/>
      <c r="L188" s="551"/>
      <c r="M188" s="551"/>
      <c r="N188" s="551"/>
      <c r="O188" s="551"/>
      <c r="P188" s="551"/>
      <c r="Q188" s="551"/>
      <c r="R188" s="551"/>
      <c r="S188" s="551"/>
      <c r="T188" s="551"/>
      <c r="U188" s="551"/>
      <c r="V188" s="551"/>
      <c r="W188" s="551"/>
      <c r="X188" s="551"/>
      <c r="Y188" s="551"/>
      <c r="Z188" s="551"/>
      <c r="AA188" s="551"/>
      <c r="AB188" s="551"/>
      <c r="AC188" s="551"/>
      <c r="AD188" s="551"/>
      <c r="AE188" s="551"/>
      <c r="AF188" s="551"/>
      <c r="AG188" s="551"/>
    </row>
    <row r="189" spans="2:33" s="462" customFormat="1" ht="15.75" customHeight="1" x14ac:dyDescent="0.3">
      <c r="B189" s="550"/>
      <c r="C189" s="550"/>
      <c r="D189" s="550"/>
      <c r="E189" s="550"/>
      <c r="F189" s="551"/>
      <c r="G189" s="551"/>
      <c r="H189" s="551"/>
      <c r="I189" s="551"/>
      <c r="J189" s="551"/>
      <c r="K189" s="551"/>
      <c r="L189" s="551"/>
      <c r="M189" s="551"/>
      <c r="N189" s="551"/>
      <c r="O189" s="551"/>
      <c r="P189" s="551"/>
      <c r="Q189" s="551"/>
      <c r="R189" s="551"/>
      <c r="S189" s="551"/>
      <c r="T189" s="551"/>
      <c r="U189" s="551"/>
      <c r="V189" s="551"/>
      <c r="W189" s="551"/>
      <c r="X189" s="551"/>
      <c r="Y189" s="551"/>
      <c r="Z189" s="551"/>
      <c r="AA189" s="551"/>
      <c r="AB189" s="551"/>
      <c r="AC189" s="551"/>
      <c r="AD189" s="551"/>
      <c r="AE189" s="551"/>
      <c r="AF189" s="551"/>
      <c r="AG189" s="551"/>
    </row>
    <row r="190" spans="2:33" s="462" customFormat="1" ht="11.25" customHeight="1" x14ac:dyDescent="0.3">
      <c r="B190" s="463"/>
      <c r="C190" s="463"/>
      <c r="D190" s="463"/>
      <c r="E190" s="463"/>
      <c r="F190" s="464"/>
      <c r="G190" s="464"/>
      <c r="H190" s="464"/>
      <c r="I190" s="464"/>
      <c r="J190" s="464"/>
      <c r="K190" s="464"/>
      <c r="L190" s="464"/>
      <c r="M190" s="464"/>
      <c r="N190" s="464"/>
      <c r="O190" s="464"/>
      <c r="P190" s="464"/>
      <c r="Q190" s="464"/>
      <c r="R190" s="464"/>
      <c r="S190" s="464"/>
      <c r="T190" s="464"/>
      <c r="U190" s="464"/>
      <c r="V190" s="464"/>
      <c r="W190" s="464"/>
      <c r="X190" s="464"/>
      <c r="Y190" s="464"/>
      <c r="Z190" s="464"/>
      <c r="AA190" s="464"/>
      <c r="AB190" s="464"/>
      <c r="AC190" s="464"/>
      <c r="AD190" s="464"/>
      <c r="AE190" s="464"/>
      <c r="AF190" s="464"/>
      <c r="AG190" s="464"/>
    </row>
    <row r="191" spans="2:33" s="462" customFormat="1" ht="29.25" customHeight="1" x14ac:dyDescent="0.3">
      <c r="B191" s="552" t="s">
        <v>188</v>
      </c>
      <c r="C191" s="552"/>
      <c r="D191" s="286"/>
      <c r="E191" s="286"/>
      <c r="F191" s="553" t="s">
        <v>423</v>
      </c>
      <c r="G191" s="553"/>
      <c r="H191" s="553"/>
      <c r="I191" s="553"/>
      <c r="J191" s="553"/>
      <c r="K191" s="553"/>
      <c r="L191" s="553"/>
      <c r="M191" s="553"/>
      <c r="N191" s="553"/>
      <c r="O191" s="553"/>
      <c r="P191" s="553"/>
      <c r="Q191" s="553"/>
      <c r="R191" s="553"/>
      <c r="S191" s="553"/>
      <c r="T191" s="553"/>
      <c r="U191" s="553"/>
      <c r="V191" s="553"/>
      <c r="W191" s="553"/>
      <c r="X191" s="553"/>
      <c r="Y191" s="553"/>
      <c r="Z191" s="553"/>
      <c r="AA191" s="553"/>
      <c r="AB191" s="553"/>
      <c r="AC191" s="553"/>
      <c r="AD191" s="553"/>
      <c r="AE191" s="553"/>
      <c r="AF191" s="553"/>
      <c r="AG191" s="553"/>
    </row>
    <row r="192" spans="2:33" s="462" customFormat="1" ht="8.25" customHeight="1" x14ac:dyDescent="0.3">
      <c r="B192" s="465"/>
      <c r="C192" s="465"/>
      <c r="D192" s="465"/>
      <c r="E192" s="465"/>
      <c r="F192" s="466"/>
      <c r="G192" s="466"/>
      <c r="H192" s="466"/>
      <c r="I192" s="466"/>
      <c r="J192" s="466"/>
      <c r="K192" s="466"/>
      <c r="L192" s="466"/>
      <c r="M192" s="466"/>
      <c r="N192" s="466"/>
      <c r="O192" s="466"/>
      <c r="P192" s="466"/>
      <c r="Q192" s="466"/>
      <c r="R192" s="466"/>
      <c r="S192" s="466"/>
      <c r="T192" s="466"/>
      <c r="U192" s="466"/>
      <c r="V192" s="466"/>
      <c r="W192" s="466"/>
      <c r="X192" s="466"/>
      <c r="Y192" s="466"/>
      <c r="Z192" s="466"/>
      <c r="AA192" s="466"/>
      <c r="AB192" s="466"/>
      <c r="AC192" s="466"/>
      <c r="AD192" s="466"/>
      <c r="AE192" s="466"/>
      <c r="AF192" s="466"/>
      <c r="AG192" s="466"/>
    </row>
    <row r="193" spans="2:33" s="462" customFormat="1" ht="15.75" customHeight="1" x14ac:dyDescent="0.3">
      <c r="B193" s="286" t="s">
        <v>236</v>
      </c>
      <c r="C193" s="286"/>
      <c r="D193" s="286"/>
      <c r="E193" s="286"/>
      <c r="F193" s="287" t="s">
        <v>259</v>
      </c>
      <c r="G193" s="290"/>
      <c r="H193" s="290"/>
      <c r="I193" s="290"/>
      <c r="J193" s="290"/>
      <c r="K193" s="290"/>
      <c r="L193" s="290"/>
      <c r="M193" s="290"/>
      <c r="N193" s="290"/>
      <c r="O193" s="290"/>
      <c r="P193" s="290"/>
      <c r="Q193" s="286" t="s">
        <v>189</v>
      </c>
      <c r="R193" s="286"/>
      <c r="S193" s="286"/>
      <c r="T193" s="286"/>
      <c r="U193" s="286"/>
      <c r="V193" s="291" t="s">
        <v>424</v>
      </c>
      <c r="W193" s="290"/>
      <c r="X193" s="290"/>
      <c r="Y193" s="290"/>
      <c r="Z193" s="290"/>
      <c r="AA193" s="290"/>
      <c r="AB193" s="290"/>
      <c r="AC193" s="290"/>
      <c r="AD193" s="290"/>
      <c r="AE193" s="290"/>
      <c r="AF193" s="290"/>
      <c r="AG193" s="290"/>
    </row>
    <row r="194" spans="2:33" s="462" customFormat="1" ht="7.5" customHeight="1" x14ac:dyDescent="0.3">
      <c r="B194" s="465"/>
      <c r="C194" s="465"/>
      <c r="D194" s="465"/>
      <c r="E194" s="465"/>
      <c r="F194" s="466"/>
      <c r="G194" s="466"/>
      <c r="H194" s="466"/>
      <c r="I194" s="466"/>
      <c r="J194" s="466"/>
      <c r="K194" s="466"/>
      <c r="L194" s="466"/>
      <c r="M194" s="466"/>
      <c r="N194" s="466"/>
      <c r="O194" s="466"/>
      <c r="P194" s="466"/>
      <c r="Q194" s="466"/>
      <c r="R194" s="466"/>
      <c r="S194" s="466"/>
      <c r="T194" s="466"/>
      <c r="U194" s="466"/>
      <c r="V194" s="466"/>
      <c r="W194" s="466"/>
      <c r="X194" s="466"/>
      <c r="Y194" s="466"/>
      <c r="Z194" s="466"/>
      <c r="AA194" s="466"/>
      <c r="AB194" s="466"/>
      <c r="AC194" s="466"/>
      <c r="AD194" s="466"/>
      <c r="AE194" s="466"/>
      <c r="AF194" s="466"/>
      <c r="AG194" s="466"/>
    </row>
    <row r="195" spans="2:33" s="462" customFormat="1" ht="15.75" customHeight="1" x14ac:dyDescent="0.3">
      <c r="B195" s="545" t="s">
        <v>217</v>
      </c>
      <c r="C195" s="545"/>
      <c r="D195" s="545"/>
      <c r="E195" s="545"/>
      <c r="F195" s="545"/>
      <c r="G195" s="545"/>
      <c r="H195" s="545"/>
      <c r="I195" s="545"/>
      <c r="J195" s="545"/>
      <c r="K195" s="545"/>
      <c r="L195" s="545"/>
      <c r="M195" s="545"/>
      <c r="N195" s="545"/>
      <c r="O195" s="545"/>
      <c r="P195" s="545"/>
      <c r="Q195" s="545"/>
      <c r="R195" s="545"/>
      <c r="S195" s="545"/>
      <c r="T195" s="545"/>
      <c r="U195" s="545"/>
      <c r="V195" s="545"/>
      <c r="W195" s="545"/>
      <c r="X195" s="545"/>
      <c r="Y195" s="545"/>
      <c r="Z195" s="545"/>
      <c r="AA195" s="545"/>
      <c r="AB195" s="545"/>
      <c r="AC195" s="545"/>
      <c r="AD195" s="545"/>
      <c r="AE195" s="545"/>
      <c r="AF195" s="545"/>
      <c r="AG195" s="554"/>
    </row>
    <row r="196" spans="2:33" s="462" customFormat="1" ht="7.5" customHeight="1" x14ac:dyDescent="0.3">
      <c r="B196" s="465"/>
      <c r="C196" s="465"/>
      <c r="D196" s="465"/>
      <c r="E196" s="465"/>
      <c r="F196" s="466"/>
      <c r="G196" s="466"/>
      <c r="H196" s="466"/>
      <c r="I196" s="466"/>
      <c r="J196" s="466"/>
      <c r="K196" s="466"/>
      <c r="L196" s="466"/>
      <c r="M196" s="466"/>
      <c r="N196" s="466"/>
      <c r="O196" s="466"/>
      <c r="P196" s="466"/>
      <c r="Q196" s="466"/>
      <c r="R196" s="466"/>
      <c r="S196" s="466"/>
      <c r="T196" s="466"/>
      <c r="U196" s="466"/>
      <c r="V196" s="466"/>
      <c r="W196" s="466"/>
      <c r="X196" s="466"/>
      <c r="Y196" s="466"/>
      <c r="Z196" s="466"/>
      <c r="AA196" s="466"/>
      <c r="AB196" s="466"/>
      <c r="AC196" s="466"/>
      <c r="AD196" s="466"/>
      <c r="AE196" s="466"/>
      <c r="AF196" s="466"/>
      <c r="AG196" s="466"/>
    </row>
    <row r="197" spans="2:33" s="462" customFormat="1" ht="15.75" customHeight="1" x14ac:dyDescent="0.3">
      <c r="B197" s="286" t="s">
        <v>33</v>
      </c>
      <c r="C197" s="286"/>
      <c r="D197" s="286"/>
      <c r="E197" s="286"/>
      <c r="F197" s="290" t="s">
        <v>260</v>
      </c>
      <c r="G197" s="290"/>
      <c r="H197" s="290"/>
      <c r="I197" s="290"/>
      <c r="J197" s="290"/>
      <c r="K197" s="290"/>
      <c r="L197" s="290"/>
      <c r="M197" s="290"/>
      <c r="N197" s="290"/>
      <c r="O197" s="290"/>
      <c r="P197" s="290"/>
      <c r="Q197" s="286" t="s">
        <v>8</v>
      </c>
      <c r="R197" s="286"/>
      <c r="S197" s="286"/>
      <c r="T197" s="286"/>
      <c r="U197" s="286"/>
      <c r="V197" s="458" t="s">
        <v>257</v>
      </c>
      <c r="W197" s="290"/>
      <c r="X197" s="290"/>
      <c r="Y197" s="290"/>
      <c r="Z197" s="290"/>
      <c r="AA197" s="290"/>
      <c r="AB197" s="290"/>
      <c r="AC197" s="290"/>
      <c r="AD197" s="290"/>
      <c r="AE197" s="290"/>
      <c r="AF197" s="290"/>
      <c r="AG197" s="290"/>
    </row>
    <row r="198" spans="2:33" s="462" customFormat="1" ht="7.5" customHeight="1" x14ac:dyDescent="0.3">
      <c r="B198" s="465"/>
      <c r="C198" s="465"/>
      <c r="D198" s="465"/>
      <c r="E198" s="465"/>
      <c r="F198" s="466"/>
      <c r="G198" s="466"/>
      <c r="H198" s="466"/>
      <c r="I198" s="466"/>
      <c r="J198" s="466"/>
      <c r="K198" s="466"/>
      <c r="L198" s="466"/>
      <c r="M198" s="466"/>
      <c r="N198" s="466"/>
      <c r="O198" s="466"/>
      <c r="P198" s="466"/>
      <c r="Q198" s="466"/>
      <c r="R198" s="466"/>
      <c r="S198" s="466"/>
      <c r="T198" s="466"/>
      <c r="U198" s="466"/>
      <c r="V198" s="466"/>
      <c r="W198" s="466"/>
      <c r="X198" s="466"/>
      <c r="Y198" s="466"/>
      <c r="Z198" s="466"/>
      <c r="AA198" s="466"/>
      <c r="AB198" s="466"/>
      <c r="AC198" s="466"/>
      <c r="AD198" s="466"/>
      <c r="AE198" s="466"/>
      <c r="AF198" s="466"/>
      <c r="AG198" s="466"/>
    </row>
    <row r="199" spans="2:33" s="462" customFormat="1" ht="15.75" customHeight="1" x14ac:dyDescent="0.3">
      <c r="B199" s="286" t="s">
        <v>9</v>
      </c>
      <c r="C199" s="286"/>
      <c r="D199" s="286"/>
      <c r="E199" s="286"/>
      <c r="F199" s="290" t="s">
        <v>261</v>
      </c>
      <c r="G199" s="290"/>
      <c r="H199" s="290"/>
      <c r="I199" s="290"/>
      <c r="J199" s="290"/>
      <c r="K199" s="290"/>
      <c r="L199" s="290"/>
      <c r="M199" s="290"/>
      <c r="N199" s="290"/>
      <c r="O199" s="290"/>
      <c r="P199" s="290"/>
      <c r="Q199" s="286" t="s">
        <v>10</v>
      </c>
      <c r="R199" s="286"/>
      <c r="S199" s="286"/>
      <c r="T199" s="286"/>
      <c r="U199" s="286"/>
      <c r="V199" s="290" t="s">
        <v>262</v>
      </c>
      <c r="W199" s="290"/>
      <c r="X199" s="290"/>
      <c r="Y199" s="290"/>
      <c r="Z199" s="290"/>
      <c r="AA199" s="290"/>
      <c r="AB199" s="290"/>
      <c r="AC199" s="290"/>
      <c r="AD199" s="290"/>
      <c r="AE199" s="290"/>
      <c r="AF199" s="290"/>
      <c r="AG199" s="290"/>
    </row>
    <row r="200" spans="2:33" s="462" customFormat="1" ht="11.25" customHeight="1" x14ac:dyDescent="0.3">
      <c r="B200" s="463"/>
      <c r="C200" s="463"/>
      <c r="D200" s="463"/>
      <c r="E200" s="463"/>
      <c r="F200" s="464"/>
      <c r="G200" s="464"/>
      <c r="H200" s="464"/>
      <c r="I200" s="464"/>
      <c r="J200" s="464"/>
      <c r="K200" s="464"/>
      <c r="L200" s="464"/>
      <c r="M200" s="464"/>
      <c r="N200" s="464"/>
      <c r="O200" s="464"/>
      <c r="P200" s="464"/>
      <c r="Q200" s="464"/>
      <c r="R200" s="464"/>
      <c r="S200" s="464"/>
      <c r="T200" s="464"/>
      <c r="U200" s="464"/>
      <c r="V200" s="464"/>
      <c r="W200" s="464"/>
      <c r="X200" s="464"/>
      <c r="Y200" s="464"/>
      <c r="Z200" s="464"/>
      <c r="AA200" s="464"/>
      <c r="AB200" s="464"/>
      <c r="AC200" s="464"/>
      <c r="AD200" s="464"/>
      <c r="AE200" s="464"/>
      <c r="AF200" s="464"/>
      <c r="AG200" s="464"/>
    </row>
    <row r="201" spans="2:33" s="462" customFormat="1" ht="29.4" customHeight="1" x14ac:dyDescent="0.3">
      <c r="B201" s="467" t="s">
        <v>258</v>
      </c>
      <c r="C201" s="468">
        <v>1</v>
      </c>
      <c r="D201" s="468">
        <v>2</v>
      </c>
      <c r="E201" s="468">
        <v>3</v>
      </c>
      <c r="F201" s="468">
        <v>4</v>
      </c>
      <c r="G201" s="468">
        <v>5</v>
      </c>
      <c r="H201" s="468">
        <v>6</v>
      </c>
      <c r="I201" s="468">
        <v>7</v>
      </c>
      <c r="J201" s="468">
        <v>8</v>
      </c>
      <c r="K201" s="468">
        <v>9</v>
      </c>
      <c r="L201" s="468">
        <v>10</v>
      </c>
      <c r="M201" s="468">
        <v>11</v>
      </c>
      <c r="N201" s="468">
        <v>12</v>
      </c>
      <c r="O201" s="468">
        <v>13</v>
      </c>
      <c r="P201" s="468">
        <v>14</v>
      </c>
      <c r="Q201" s="468">
        <v>15</v>
      </c>
      <c r="R201" s="468">
        <v>16</v>
      </c>
      <c r="S201" s="468">
        <v>17</v>
      </c>
      <c r="T201" s="468">
        <v>18</v>
      </c>
      <c r="U201" s="468">
        <v>19</v>
      </c>
      <c r="V201" s="468">
        <v>20</v>
      </c>
      <c r="W201" s="468">
        <v>21</v>
      </c>
      <c r="X201" s="468">
        <v>22</v>
      </c>
      <c r="Y201" s="468">
        <v>23</v>
      </c>
      <c r="Z201" s="468">
        <v>24</v>
      </c>
      <c r="AA201" s="468">
        <v>25</v>
      </c>
      <c r="AB201" s="468">
        <v>26</v>
      </c>
      <c r="AC201" s="468">
        <v>27</v>
      </c>
      <c r="AD201" s="468">
        <v>28</v>
      </c>
      <c r="AE201" s="468">
        <v>29</v>
      </c>
      <c r="AF201" s="468">
        <v>30</v>
      </c>
      <c r="AG201" s="468">
        <v>31</v>
      </c>
    </row>
    <row r="202" spans="2:33" s="469" customFormat="1" x14ac:dyDescent="0.25">
      <c r="B202" s="470">
        <v>0</v>
      </c>
      <c r="C202" s="471">
        <v>2.9</v>
      </c>
      <c r="D202" s="471">
        <v>1.4</v>
      </c>
      <c r="E202" s="471">
        <v>2.4</v>
      </c>
      <c r="F202" s="471">
        <v>1.4</v>
      </c>
      <c r="G202" s="471">
        <v>3.2</v>
      </c>
      <c r="H202" s="471">
        <v>2.8</v>
      </c>
      <c r="I202" s="471">
        <v>2.9</v>
      </c>
      <c r="J202" s="471">
        <v>3</v>
      </c>
      <c r="K202" s="471">
        <v>3.8</v>
      </c>
      <c r="L202" s="471">
        <v>5.0999999999999996</v>
      </c>
      <c r="M202" s="471">
        <v>3.9</v>
      </c>
      <c r="N202" s="471">
        <v>3.1</v>
      </c>
      <c r="O202" s="471">
        <v>3</v>
      </c>
      <c r="P202" s="471">
        <v>8.6</v>
      </c>
      <c r="Q202" s="471">
        <v>3.7</v>
      </c>
      <c r="R202" s="471">
        <v>4.3</v>
      </c>
      <c r="S202" s="471">
        <v>1.2</v>
      </c>
      <c r="T202" s="471">
        <v>4</v>
      </c>
      <c r="U202" s="471">
        <v>3.6</v>
      </c>
      <c r="V202" s="471">
        <v>6.8</v>
      </c>
      <c r="W202" s="471">
        <v>5.4</v>
      </c>
      <c r="X202" s="471">
        <v>7.4</v>
      </c>
      <c r="Y202" s="471">
        <v>4.2</v>
      </c>
      <c r="Z202" s="471">
        <v>4.2</v>
      </c>
      <c r="AA202" s="471">
        <v>2.5</v>
      </c>
      <c r="AB202" s="471">
        <v>6.4</v>
      </c>
      <c r="AC202" s="471">
        <v>9</v>
      </c>
      <c r="AD202" s="471">
        <v>14.1</v>
      </c>
      <c r="AE202" s="471">
        <v>16.399999999999999</v>
      </c>
      <c r="AF202" s="471">
        <v>17.5</v>
      </c>
      <c r="AG202" s="471">
        <v>6.8</v>
      </c>
    </row>
    <row r="203" spans="2:33" s="469" customFormat="1" x14ac:dyDescent="0.25">
      <c r="B203" s="470">
        <v>4.1666666666666664E-2</v>
      </c>
      <c r="C203" s="471">
        <v>2.1</v>
      </c>
      <c r="D203" s="471">
        <v>1.6</v>
      </c>
      <c r="E203" s="471">
        <v>1.8</v>
      </c>
      <c r="F203" s="471">
        <v>1.3</v>
      </c>
      <c r="G203" s="471">
        <v>2.4</v>
      </c>
      <c r="H203" s="471">
        <v>3.9</v>
      </c>
      <c r="I203" s="471">
        <v>2.5</v>
      </c>
      <c r="J203" s="471">
        <v>1.7</v>
      </c>
      <c r="K203" s="471">
        <v>3.2</v>
      </c>
      <c r="L203" s="471">
        <v>3.2</v>
      </c>
      <c r="M203" s="471">
        <v>4.2</v>
      </c>
      <c r="N203" s="471">
        <v>2.2999999999999998</v>
      </c>
      <c r="O203" s="471">
        <v>3.1</v>
      </c>
      <c r="P203" s="471">
        <v>7.7</v>
      </c>
      <c r="Q203" s="471">
        <v>2.8</v>
      </c>
      <c r="R203" s="471">
        <v>2.2999999999999998</v>
      </c>
      <c r="S203" s="471">
        <v>1.8</v>
      </c>
      <c r="T203" s="471">
        <v>3.2</v>
      </c>
      <c r="U203" s="471">
        <v>3.2</v>
      </c>
      <c r="V203" s="471">
        <v>5.2</v>
      </c>
      <c r="W203" s="471">
        <v>3.8</v>
      </c>
      <c r="X203" s="471">
        <v>6</v>
      </c>
      <c r="Y203" s="471">
        <v>1.5</v>
      </c>
      <c r="Z203" s="471">
        <v>4.0999999999999996</v>
      </c>
      <c r="AA203" s="471">
        <v>2.9</v>
      </c>
      <c r="AB203" s="471">
        <v>4.3</v>
      </c>
      <c r="AC203" s="471">
        <v>8.4</v>
      </c>
      <c r="AD203" s="471">
        <v>10.1</v>
      </c>
      <c r="AE203" s="471">
        <v>17.100000000000001</v>
      </c>
      <c r="AF203" s="471">
        <v>12.8</v>
      </c>
      <c r="AG203" s="471">
        <v>6.5</v>
      </c>
    </row>
    <row r="204" spans="2:33" s="469" customFormat="1" x14ac:dyDescent="0.25">
      <c r="B204" s="470">
        <v>8.3333333333333329E-2</v>
      </c>
      <c r="C204" s="471">
        <v>0.7</v>
      </c>
      <c r="D204" s="471">
        <v>2.7</v>
      </c>
      <c r="E204" s="471">
        <v>3.6</v>
      </c>
      <c r="F204" s="471">
        <v>0.7</v>
      </c>
      <c r="G204" s="471">
        <v>5.0999999999999996</v>
      </c>
      <c r="H204" s="471">
        <v>6.3</v>
      </c>
      <c r="I204" s="471">
        <v>2.8</v>
      </c>
      <c r="J204" s="471">
        <v>1.4</v>
      </c>
      <c r="K204" s="471">
        <v>3.4</v>
      </c>
      <c r="L204" s="471">
        <v>4.3</v>
      </c>
      <c r="M204" s="471">
        <v>3.4</v>
      </c>
      <c r="N204" s="471">
        <v>3.1</v>
      </c>
      <c r="O204" s="471">
        <v>7.3</v>
      </c>
      <c r="P204" s="471">
        <v>5.7</v>
      </c>
      <c r="Q204" s="471">
        <v>3.7</v>
      </c>
      <c r="R204" s="471">
        <v>2.5</v>
      </c>
      <c r="S204" s="471">
        <v>2.4</v>
      </c>
      <c r="T204" s="471">
        <v>2.6</v>
      </c>
      <c r="U204" s="471">
        <v>5.7</v>
      </c>
      <c r="V204" s="471">
        <v>5.4</v>
      </c>
      <c r="W204" s="471">
        <v>3.4</v>
      </c>
      <c r="X204" s="471">
        <v>4.0999999999999996</v>
      </c>
      <c r="Y204" s="471">
        <v>3.9</v>
      </c>
      <c r="Z204" s="471">
        <v>2.7</v>
      </c>
      <c r="AA204" s="471">
        <v>3.3</v>
      </c>
      <c r="AB204" s="471">
        <v>5.8</v>
      </c>
      <c r="AC204" s="471">
        <v>7</v>
      </c>
      <c r="AD204" s="471">
        <v>11.7</v>
      </c>
      <c r="AE204" s="471">
        <v>15.4</v>
      </c>
      <c r="AF204" s="471">
        <v>12.4</v>
      </c>
      <c r="AG204" s="471">
        <v>5.2</v>
      </c>
    </row>
    <row r="205" spans="2:33" s="469" customFormat="1" x14ac:dyDescent="0.25">
      <c r="B205" s="470">
        <v>0.125</v>
      </c>
      <c r="C205" s="471">
        <v>2.2000000000000002</v>
      </c>
      <c r="D205" s="471">
        <v>3.6</v>
      </c>
      <c r="E205" s="471">
        <v>3.4</v>
      </c>
      <c r="F205" s="471">
        <v>2.1</v>
      </c>
      <c r="G205" s="471">
        <v>5.0999999999999996</v>
      </c>
      <c r="H205" s="471">
        <v>4.7</v>
      </c>
      <c r="I205" s="471">
        <v>2</v>
      </c>
      <c r="J205" s="471">
        <v>1.8</v>
      </c>
      <c r="K205" s="471">
        <v>2.5</v>
      </c>
      <c r="L205" s="471">
        <v>3.3</v>
      </c>
      <c r="M205" s="471">
        <v>4.5</v>
      </c>
      <c r="N205" s="471">
        <v>4</v>
      </c>
      <c r="O205" s="471">
        <v>8.1</v>
      </c>
      <c r="P205" s="471">
        <v>7</v>
      </c>
      <c r="Q205" s="471">
        <v>6</v>
      </c>
      <c r="R205" s="471">
        <v>2</v>
      </c>
      <c r="S205" s="471">
        <v>2.5</v>
      </c>
      <c r="T205" s="471">
        <v>3.7</v>
      </c>
      <c r="U205" s="471">
        <v>6.6</v>
      </c>
      <c r="V205" s="471">
        <v>4.5</v>
      </c>
      <c r="W205" s="471">
        <v>3.3</v>
      </c>
      <c r="X205" s="471">
        <v>4.0999999999999996</v>
      </c>
      <c r="Y205" s="471" t="s">
        <v>397</v>
      </c>
      <c r="Z205" s="471">
        <v>4</v>
      </c>
      <c r="AA205" s="471">
        <v>3</v>
      </c>
      <c r="AB205" s="471">
        <v>3.8</v>
      </c>
      <c r="AC205" s="471">
        <v>6.3</v>
      </c>
      <c r="AD205" s="471">
        <v>13.5</v>
      </c>
      <c r="AE205" s="471">
        <v>14.3</v>
      </c>
      <c r="AF205" s="471">
        <v>11.3</v>
      </c>
      <c r="AG205" s="471">
        <v>10.1</v>
      </c>
    </row>
    <row r="206" spans="2:33" s="469" customFormat="1" x14ac:dyDescent="0.25">
      <c r="B206" s="470">
        <v>0.16666666666666666</v>
      </c>
      <c r="C206" s="471">
        <v>3</v>
      </c>
      <c r="D206" s="471">
        <v>4.0999999999999996</v>
      </c>
      <c r="E206" s="471">
        <v>3.3</v>
      </c>
      <c r="F206" s="471">
        <v>2.7</v>
      </c>
      <c r="G206" s="471">
        <v>4.5999999999999996</v>
      </c>
      <c r="H206" s="471">
        <v>5.7</v>
      </c>
      <c r="I206" s="471">
        <v>3.7</v>
      </c>
      <c r="J206" s="471">
        <v>2.2999999999999998</v>
      </c>
      <c r="K206" s="471">
        <v>2.7</v>
      </c>
      <c r="L206" s="471">
        <v>4</v>
      </c>
      <c r="M206" s="471">
        <v>5.3</v>
      </c>
      <c r="N206" s="471">
        <v>3.6</v>
      </c>
      <c r="O206" s="471">
        <v>8.1999999999999993</v>
      </c>
      <c r="P206" s="471">
        <v>5.8</v>
      </c>
      <c r="Q206" s="471">
        <v>5.6</v>
      </c>
      <c r="R206" s="471">
        <v>3.4</v>
      </c>
      <c r="S206" s="471">
        <v>3.2</v>
      </c>
      <c r="T206" s="471">
        <v>3.6</v>
      </c>
      <c r="U206" s="471">
        <v>4.5</v>
      </c>
      <c r="V206" s="471">
        <v>4.2</v>
      </c>
      <c r="W206" s="471">
        <v>3.7</v>
      </c>
      <c r="X206" s="471">
        <v>5.0999999999999996</v>
      </c>
      <c r="Y206" s="471">
        <v>3.9</v>
      </c>
      <c r="Z206" s="471">
        <v>4.7</v>
      </c>
      <c r="AA206" s="471">
        <v>1.9</v>
      </c>
      <c r="AB206" s="471">
        <v>5.8</v>
      </c>
      <c r="AC206" s="471">
        <v>6.9</v>
      </c>
      <c r="AD206" s="471">
        <v>12.9</v>
      </c>
      <c r="AE206" s="471">
        <v>16.899999999999999</v>
      </c>
      <c r="AF206" s="471">
        <v>18.2</v>
      </c>
      <c r="AG206" s="471">
        <v>8</v>
      </c>
    </row>
    <row r="207" spans="2:33" s="469" customFormat="1" x14ac:dyDescent="0.25">
      <c r="B207" s="470">
        <v>0.20833333333333334</v>
      </c>
      <c r="C207" s="471">
        <v>3.2</v>
      </c>
      <c r="D207" s="471">
        <v>4.8</v>
      </c>
      <c r="E207" s="471">
        <v>4.8</v>
      </c>
      <c r="F207" s="471">
        <v>3.6</v>
      </c>
      <c r="G207" s="471">
        <v>4.2</v>
      </c>
      <c r="H207" s="471">
        <v>6.2</v>
      </c>
      <c r="I207" s="471">
        <v>4.2</v>
      </c>
      <c r="J207" s="471">
        <v>3.5</v>
      </c>
      <c r="K207" s="471">
        <v>4</v>
      </c>
      <c r="L207" s="471">
        <v>5.3</v>
      </c>
      <c r="M207" s="471">
        <v>6.4</v>
      </c>
      <c r="N207" s="471">
        <v>5.6</v>
      </c>
      <c r="O207" s="471">
        <v>13</v>
      </c>
      <c r="P207" s="471">
        <v>7.8</v>
      </c>
      <c r="Q207" s="471">
        <v>5.9</v>
      </c>
      <c r="R207" s="471">
        <v>3.8</v>
      </c>
      <c r="S207" s="471">
        <v>3.2</v>
      </c>
      <c r="T207" s="471">
        <v>5.5</v>
      </c>
      <c r="U207" s="471">
        <v>4.4000000000000004</v>
      </c>
      <c r="V207" s="471">
        <v>4.7</v>
      </c>
      <c r="W207" s="471">
        <v>5.4</v>
      </c>
      <c r="X207" s="471">
        <v>5.3</v>
      </c>
      <c r="Y207" s="471">
        <v>2</v>
      </c>
      <c r="Z207" s="471">
        <v>4.8</v>
      </c>
      <c r="AA207" s="471">
        <v>2.1</v>
      </c>
      <c r="AB207" s="471">
        <v>6.6</v>
      </c>
      <c r="AC207" s="471">
        <v>6.8</v>
      </c>
      <c r="AD207" s="471">
        <v>20</v>
      </c>
      <c r="AE207" s="471">
        <v>20</v>
      </c>
      <c r="AF207" s="471">
        <v>15</v>
      </c>
      <c r="AG207" s="471">
        <v>8.8000000000000007</v>
      </c>
    </row>
    <row r="208" spans="2:33" s="469" customFormat="1" x14ac:dyDescent="0.25">
      <c r="B208" s="470">
        <v>0.25</v>
      </c>
      <c r="C208" s="471">
        <v>6.7</v>
      </c>
      <c r="D208" s="471">
        <v>9.9</v>
      </c>
      <c r="E208" s="471">
        <v>5.4</v>
      </c>
      <c r="F208" s="471">
        <v>3.4</v>
      </c>
      <c r="G208" s="471">
        <v>4.5</v>
      </c>
      <c r="H208" s="471">
        <v>7.8</v>
      </c>
      <c r="I208" s="471">
        <v>5.5</v>
      </c>
      <c r="J208" s="471">
        <v>4.0999999999999996</v>
      </c>
      <c r="K208" s="471">
        <v>8.5</v>
      </c>
      <c r="L208" s="471">
        <v>4.9000000000000004</v>
      </c>
      <c r="M208" s="471">
        <v>8.9</v>
      </c>
      <c r="N208" s="471">
        <v>5.3</v>
      </c>
      <c r="O208" s="471">
        <v>21.6</v>
      </c>
      <c r="P208" s="471">
        <v>6.7</v>
      </c>
      <c r="Q208" s="471">
        <v>7.9</v>
      </c>
      <c r="R208" s="471">
        <v>4.5</v>
      </c>
      <c r="S208" s="471">
        <v>3.9</v>
      </c>
      <c r="T208" s="471">
        <v>11.2</v>
      </c>
      <c r="U208" s="471">
        <v>6</v>
      </c>
      <c r="V208" s="471">
        <v>11.7</v>
      </c>
      <c r="W208" s="471">
        <v>4.8</v>
      </c>
      <c r="X208" s="471">
        <v>6.3</v>
      </c>
      <c r="Y208" s="471">
        <v>4.9000000000000004</v>
      </c>
      <c r="Z208" s="471">
        <v>6.3</v>
      </c>
      <c r="AA208" s="471">
        <v>4.5999999999999996</v>
      </c>
      <c r="AB208" s="471">
        <v>5.0999999999999996</v>
      </c>
      <c r="AC208" s="471">
        <v>9.8000000000000007</v>
      </c>
      <c r="AD208" s="471">
        <v>14.7</v>
      </c>
      <c r="AE208" s="471">
        <v>36.200000000000003</v>
      </c>
      <c r="AF208" s="471">
        <v>22.7</v>
      </c>
      <c r="AG208" s="471">
        <v>16.5</v>
      </c>
    </row>
    <row r="209" spans="2:33" s="469" customFormat="1" x14ac:dyDescent="0.25">
      <c r="B209" s="470">
        <v>0.29166666666666669</v>
      </c>
      <c r="C209" s="471">
        <v>7.1</v>
      </c>
      <c r="D209" s="471">
        <v>8.1999999999999993</v>
      </c>
      <c r="E209" s="471">
        <v>4.3</v>
      </c>
      <c r="F209" s="471">
        <v>4</v>
      </c>
      <c r="G209" s="471">
        <v>8</v>
      </c>
      <c r="H209" s="471">
        <v>11.9</v>
      </c>
      <c r="I209" s="471">
        <v>7.6</v>
      </c>
      <c r="J209" s="471">
        <v>2.4</v>
      </c>
      <c r="K209" s="471">
        <v>5.0999999999999996</v>
      </c>
      <c r="L209" s="471">
        <v>5.3</v>
      </c>
      <c r="M209" s="471">
        <v>13.8</v>
      </c>
      <c r="N209" s="471">
        <v>4</v>
      </c>
      <c r="O209" s="471">
        <v>30.6</v>
      </c>
      <c r="P209" s="471">
        <v>7</v>
      </c>
      <c r="Q209" s="471">
        <v>7.8</v>
      </c>
      <c r="R209" s="471">
        <v>3.9</v>
      </c>
      <c r="S209" s="471">
        <v>3.5</v>
      </c>
      <c r="T209" s="471">
        <v>8.4</v>
      </c>
      <c r="U209" s="471">
        <v>13.1</v>
      </c>
      <c r="V209" s="471">
        <v>10.6</v>
      </c>
      <c r="W209" s="471">
        <v>5</v>
      </c>
      <c r="X209" s="471">
        <v>7</v>
      </c>
      <c r="Y209" s="471">
        <v>8.5</v>
      </c>
      <c r="Z209" s="471">
        <v>5.3</v>
      </c>
      <c r="AA209" s="471">
        <v>5.3</v>
      </c>
      <c r="AB209" s="471">
        <v>7.7</v>
      </c>
      <c r="AC209" s="471">
        <v>10.8</v>
      </c>
      <c r="AD209" s="471">
        <v>26.4</v>
      </c>
      <c r="AE209" s="471">
        <v>42.7</v>
      </c>
      <c r="AF209" s="471">
        <v>27.2</v>
      </c>
      <c r="AG209" s="471">
        <v>24.9</v>
      </c>
    </row>
    <row r="210" spans="2:33" s="469" customFormat="1" x14ac:dyDescent="0.25">
      <c r="B210" s="470">
        <v>0.33333333333333331</v>
      </c>
      <c r="C210" s="471">
        <v>5.3</v>
      </c>
      <c r="D210" s="471">
        <v>5.8</v>
      </c>
      <c r="E210" s="471" t="s">
        <v>397</v>
      </c>
      <c r="F210" s="471">
        <v>4.7</v>
      </c>
      <c r="G210" s="471" t="s">
        <v>397</v>
      </c>
      <c r="H210" s="471">
        <v>7.5</v>
      </c>
      <c r="I210" s="471" t="s">
        <v>397</v>
      </c>
      <c r="J210" s="471">
        <v>4.7</v>
      </c>
      <c r="K210" s="471">
        <v>15.4</v>
      </c>
      <c r="L210" s="471">
        <v>3.6</v>
      </c>
      <c r="M210" s="471">
        <v>15.9</v>
      </c>
      <c r="N210" s="471">
        <v>6</v>
      </c>
      <c r="O210" s="471">
        <v>17</v>
      </c>
      <c r="P210" s="471">
        <v>7.8</v>
      </c>
      <c r="Q210" s="471">
        <v>6.2</v>
      </c>
      <c r="R210" s="471">
        <v>4</v>
      </c>
      <c r="S210" s="471">
        <v>2.4</v>
      </c>
      <c r="T210" s="471">
        <v>5.7</v>
      </c>
      <c r="U210" s="471">
        <v>7.1</v>
      </c>
      <c r="V210" s="471">
        <v>4.4000000000000004</v>
      </c>
      <c r="W210" s="471">
        <v>6.1</v>
      </c>
      <c r="X210" s="471">
        <v>8.6999999999999993</v>
      </c>
      <c r="Y210" s="471">
        <v>10.5</v>
      </c>
      <c r="Z210" s="471">
        <v>6.1</v>
      </c>
      <c r="AA210" s="471">
        <v>4</v>
      </c>
      <c r="AB210" s="471">
        <v>3.7</v>
      </c>
      <c r="AC210" s="471">
        <v>7.9</v>
      </c>
      <c r="AD210" s="471">
        <v>17</v>
      </c>
      <c r="AE210" s="471">
        <v>22.3</v>
      </c>
      <c r="AF210" s="471">
        <v>24.6</v>
      </c>
      <c r="AG210" s="471">
        <v>23.2</v>
      </c>
    </row>
    <row r="211" spans="2:33" s="469" customFormat="1" x14ac:dyDescent="0.25">
      <c r="B211" s="470">
        <v>0.375</v>
      </c>
      <c r="C211" s="471">
        <v>19.2</v>
      </c>
      <c r="D211" s="471">
        <v>14.1</v>
      </c>
      <c r="E211" s="471">
        <v>8.1</v>
      </c>
      <c r="F211" s="471">
        <v>2.8</v>
      </c>
      <c r="G211" s="471">
        <v>7.5</v>
      </c>
      <c r="H211" s="471">
        <v>5.0999999999999996</v>
      </c>
      <c r="I211" s="471">
        <v>9.6</v>
      </c>
      <c r="J211" s="471">
        <v>10.199999999999999</v>
      </c>
      <c r="K211" s="471">
        <v>10.3</v>
      </c>
      <c r="L211" s="471">
        <v>10.1</v>
      </c>
      <c r="M211" s="471">
        <v>9.6</v>
      </c>
      <c r="N211" s="471">
        <v>7.8</v>
      </c>
      <c r="O211" s="471" t="s">
        <v>397</v>
      </c>
      <c r="P211" s="471">
        <v>9.5</v>
      </c>
      <c r="Q211" s="471">
        <v>10</v>
      </c>
      <c r="R211" s="471">
        <v>6</v>
      </c>
      <c r="S211" s="471">
        <v>6.1</v>
      </c>
      <c r="T211" s="471">
        <v>9.3000000000000007</v>
      </c>
      <c r="U211" s="471">
        <v>9</v>
      </c>
      <c r="V211" s="471">
        <v>8</v>
      </c>
      <c r="W211" s="471">
        <v>8.9</v>
      </c>
      <c r="X211" s="471">
        <v>12.3</v>
      </c>
      <c r="Y211" s="471">
        <v>5.7</v>
      </c>
      <c r="Z211" s="471">
        <v>9</v>
      </c>
      <c r="AA211" s="471">
        <v>6.6</v>
      </c>
      <c r="AB211" s="471" t="s">
        <v>397</v>
      </c>
      <c r="AC211" s="471">
        <v>15.8</v>
      </c>
      <c r="AD211" s="471">
        <v>17.399999999999999</v>
      </c>
      <c r="AE211" s="471">
        <v>17.5</v>
      </c>
      <c r="AF211" s="471">
        <v>32</v>
      </c>
      <c r="AG211" s="471">
        <v>11.8</v>
      </c>
    </row>
    <row r="212" spans="2:33" s="469" customFormat="1" x14ac:dyDescent="0.25">
      <c r="B212" s="470">
        <v>0.41666666666666669</v>
      </c>
      <c r="C212" s="471">
        <v>8.3000000000000007</v>
      </c>
      <c r="D212" s="471">
        <v>5.5</v>
      </c>
      <c r="E212" s="471">
        <v>4.3</v>
      </c>
      <c r="F212" s="471">
        <v>1.4</v>
      </c>
      <c r="G212" s="471">
        <v>2.5</v>
      </c>
      <c r="H212" s="471">
        <v>10.4</v>
      </c>
      <c r="I212" s="471">
        <v>6.7</v>
      </c>
      <c r="J212" s="471">
        <v>5.3</v>
      </c>
      <c r="K212" s="471">
        <v>7.1</v>
      </c>
      <c r="L212" s="471">
        <v>20.100000000000001</v>
      </c>
      <c r="M212" s="471">
        <v>4.2</v>
      </c>
      <c r="N212" s="471" t="s">
        <v>397</v>
      </c>
      <c r="O212" s="471" t="s">
        <v>397</v>
      </c>
      <c r="P212" s="471">
        <v>9.6</v>
      </c>
      <c r="Q212" s="471">
        <v>8.6999999999999993</v>
      </c>
      <c r="R212" s="471">
        <v>11.1</v>
      </c>
      <c r="S212" s="471">
        <v>2.6</v>
      </c>
      <c r="T212" s="471">
        <v>11</v>
      </c>
      <c r="U212" s="471">
        <v>7.6</v>
      </c>
      <c r="V212" s="471">
        <v>6.1</v>
      </c>
      <c r="W212" s="471">
        <v>5.0999999999999996</v>
      </c>
      <c r="X212" s="471">
        <v>12.7</v>
      </c>
      <c r="Y212" s="471">
        <v>8.5</v>
      </c>
      <c r="Z212" s="471">
        <v>6.6</v>
      </c>
      <c r="AA212" s="471">
        <v>7</v>
      </c>
      <c r="AB212" s="471">
        <v>3.8</v>
      </c>
      <c r="AC212" s="471">
        <v>5.9</v>
      </c>
      <c r="AD212" s="471">
        <v>15.1</v>
      </c>
      <c r="AE212" s="471">
        <v>14.1</v>
      </c>
      <c r="AF212" s="471" t="s">
        <v>397</v>
      </c>
      <c r="AG212" s="471">
        <v>14.1</v>
      </c>
    </row>
    <row r="213" spans="2:33" s="469" customFormat="1" x14ac:dyDescent="0.25">
      <c r="B213" s="470">
        <v>0.45833333333333331</v>
      </c>
      <c r="C213" s="471">
        <v>4.7</v>
      </c>
      <c r="D213" s="471">
        <v>7.8</v>
      </c>
      <c r="E213" s="471">
        <v>18.2</v>
      </c>
      <c r="F213" s="471">
        <v>5.0999999999999996</v>
      </c>
      <c r="G213" s="471">
        <v>2.7</v>
      </c>
      <c r="H213" s="471">
        <v>4.3</v>
      </c>
      <c r="I213" s="471">
        <v>5.9</v>
      </c>
      <c r="J213" s="471">
        <v>2.4</v>
      </c>
      <c r="K213" s="471">
        <v>6.3</v>
      </c>
      <c r="L213" s="471">
        <v>25.9</v>
      </c>
      <c r="M213" s="471">
        <v>4.2</v>
      </c>
      <c r="N213" s="471">
        <v>2.7</v>
      </c>
      <c r="O213" s="471">
        <v>4.8</v>
      </c>
      <c r="P213" s="471">
        <v>6.8</v>
      </c>
      <c r="Q213" s="471">
        <v>9.5</v>
      </c>
      <c r="R213" s="471">
        <v>8.6</v>
      </c>
      <c r="S213" s="471">
        <v>4.5</v>
      </c>
      <c r="T213" s="471">
        <v>6.5</v>
      </c>
      <c r="U213" s="471">
        <v>4.3</v>
      </c>
      <c r="V213" s="471">
        <v>8</v>
      </c>
      <c r="W213" s="471">
        <v>3.6</v>
      </c>
      <c r="X213" s="471">
        <v>8.1999999999999993</v>
      </c>
      <c r="Y213" s="471">
        <v>7.2</v>
      </c>
      <c r="Z213" s="471">
        <v>4.2</v>
      </c>
      <c r="AA213" s="471">
        <v>7</v>
      </c>
      <c r="AB213" s="471">
        <v>4.7</v>
      </c>
      <c r="AC213" s="471">
        <v>11.7</v>
      </c>
      <c r="AD213" s="471">
        <v>14.9</v>
      </c>
      <c r="AE213" s="471">
        <v>10</v>
      </c>
      <c r="AF213" s="471">
        <v>10.1</v>
      </c>
      <c r="AG213" s="471">
        <v>13.4</v>
      </c>
    </row>
    <row r="214" spans="2:33" s="469" customFormat="1" x14ac:dyDescent="0.25">
      <c r="B214" s="470">
        <v>0.5</v>
      </c>
      <c r="C214" s="471">
        <v>10.199999999999999</v>
      </c>
      <c r="D214" s="471">
        <v>9.6999999999999993</v>
      </c>
      <c r="E214" s="471">
        <v>32.6</v>
      </c>
      <c r="F214" s="471">
        <v>2.6</v>
      </c>
      <c r="G214" s="471" t="s">
        <v>397</v>
      </c>
      <c r="H214" s="471">
        <v>4.9000000000000004</v>
      </c>
      <c r="I214" s="471">
        <v>9.3000000000000007</v>
      </c>
      <c r="J214" s="471">
        <v>4.5</v>
      </c>
      <c r="K214" s="471">
        <v>3.7</v>
      </c>
      <c r="L214" s="471">
        <v>23.3</v>
      </c>
      <c r="M214" s="471">
        <v>5.0999999999999996</v>
      </c>
      <c r="N214" s="471" t="s">
        <v>397</v>
      </c>
      <c r="O214" s="471" t="s">
        <v>397</v>
      </c>
      <c r="P214" s="471">
        <v>4.9000000000000004</v>
      </c>
      <c r="Q214" s="471">
        <v>8.1</v>
      </c>
      <c r="R214" s="471">
        <v>8.6</v>
      </c>
      <c r="S214" s="471">
        <v>5.4</v>
      </c>
      <c r="T214" s="471">
        <v>6.4</v>
      </c>
      <c r="U214" s="471">
        <v>6.8</v>
      </c>
      <c r="V214" s="471">
        <v>4.7</v>
      </c>
      <c r="W214" s="471">
        <v>6.2</v>
      </c>
      <c r="X214" s="471">
        <v>8.6</v>
      </c>
      <c r="Y214" s="471">
        <v>6.3</v>
      </c>
      <c r="Z214" s="471">
        <v>4.9000000000000004</v>
      </c>
      <c r="AA214" s="471">
        <v>8.4</v>
      </c>
      <c r="AB214" s="471">
        <v>4.8</v>
      </c>
      <c r="AC214" s="471">
        <v>8.6</v>
      </c>
      <c r="AD214" s="471">
        <v>9.9</v>
      </c>
      <c r="AE214" s="471">
        <v>9.1999999999999993</v>
      </c>
      <c r="AF214" s="471">
        <v>6.7</v>
      </c>
      <c r="AG214" s="471">
        <v>11</v>
      </c>
    </row>
    <row r="215" spans="2:33" s="469" customFormat="1" x14ac:dyDescent="0.25">
      <c r="B215" s="470">
        <v>0.54166666666666663</v>
      </c>
      <c r="C215" s="471">
        <v>5.2</v>
      </c>
      <c r="D215" s="471">
        <v>4.0999999999999996</v>
      </c>
      <c r="E215" s="471">
        <v>6.4</v>
      </c>
      <c r="F215" s="471">
        <v>2.7</v>
      </c>
      <c r="G215" s="471">
        <v>3.9</v>
      </c>
      <c r="H215" s="471">
        <v>5</v>
      </c>
      <c r="I215" s="471">
        <v>9.5</v>
      </c>
      <c r="J215" s="471">
        <v>3</v>
      </c>
      <c r="K215" s="471">
        <v>5.9</v>
      </c>
      <c r="L215" s="471" t="s">
        <v>397</v>
      </c>
      <c r="M215" s="471">
        <v>16.3</v>
      </c>
      <c r="N215" s="471">
        <v>4.3</v>
      </c>
      <c r="O215" s="471" t="s">
        <v>397</v>
      </c>
      <c r="P215" s="471">
        <v>6.8</v>
      </c>
      <c r="Q215" s="471">
        <v>5.2</v>
      </c>
      <c r="R215" s="471" t="s">
        <v>397</v>
      </c>
      <c r="S215" s="471">
        <v>5</v>
      </c>
      <c r="T215" s="471">
        <v>7.5</v>
      </c>
      <c r="U215" s="471">
        <v>4.4000000000000004</v>
      </c>
      <c r="V215" s="471">
        <v>5.2</v>
      </c>
      <c r="W215" s="471">
        <v>5</v>
      </c>
      <c r="X215" s="471">
        <v>6</v>
      </c>
      <c r="Y215" s="471">
        <v>2.7</v>
      </c>
      <c r="Z215" s="471">
        <v>10</v>
      </c>
      <c r="AA215" s="471">
        <v>9.1</v>
      </c>
      <c r="AB215" s="471">
        <v>4.5999999999999996</v>
      </c>
      <c r="AC215" s="471">
        <v>9.4</v>
      </c>
      <c r="AD215" s="471">
        <v>8.1</v>
      </c>
      <c r="AE215" s="471">
        <v>7.8</v>
      </c>
      <c r="AF215" s="471">
        <v>9.1</v>
      </c>
      <c r="AG215" s="471">
        <v>8.6</v>
      </c>
    </row>
    <row r="216" spans="2:33" s="469" customFormat="1" x14ac:dyDescent="0.25">
      <c r="B216" s="470">
        <v>0.58333333333333337</v>
      </c>
      <c r="C216" s="471">
        <v>5.6</v>
      </c>
      <c r="D216" s="471">
        <v>3</v>
      </c>
      <c r="E216" s="471">
        <v>3.2</v>
      </c>
      <c r="F216" s="471">
        <v>2.9</v>
      </c>
      <c r="G216" s="471">
        <v>6.5</v>
      </c>
      <c r="H216" s="471">
        <v>3.6</v>
      </c>
      <c r="I216" s="471">
        <v>8.4</v>
      </c>
      <c r="J216" s="471">
        <v>4.7</v>
      </c>
      <c r="K216" s="471">
        <v>6.3</v>
      </c>
      <c r="L216" s="471">
        <v>5.5</v>
      </c>
      <c r="M216" s="471">
        <v>7.8</v>
      </c>
      <c r="N216" s="471">
        <v>13.3</v>
      </c>
      <c r="O216" s="471">
        <v>6.5</v>
      </c>
      <c r="P216" s="471">
        <v>10.6</v>
      </c>
      <c r="Q216" s="471">
        <v>7.9</v>
      </c>
      <c r="R216" s="471">
        <v>5.6</v>
      </c>
      <c r="S216" s="471">
        <v>5.9</v>
      </c>
      <c r="T216" s="471">
        <v>5.8</v>
      </c>
      <c r="U216" s="471">
        <v>8.9</v>
      </c>
      <c r="V216" s="471">
        <v>8.1</v>
      </c>
      <c r="W216" s="471">
        <v>6.3</v>
      </c>
      <c r="X216" s="471">
        <v>5.3</v>
      </c>
      <c r="Y216" s="471">
        <v>5.8</v>
      </c>
      <c r="Z216" s="471">
        <v>4.8</v>
      </c>
      <c r="AA216" s="471">
        <v>6.6</v>
      </c>
      <c r="AB216" s="471">
        <v>4.3</v>
      </c>
      <c r="AC216" s="471">
        <v>7.7</v>
      </c>
      <c r="AD216" s="471">
        <v>9.1999999999999993</v>
      </c>
      <c r="AE216" s="471">
        <v>6.8</v>
      </c>
      <c r="AF216" s="471">
        <v>8.1999999999999993</v>
      </c>
      <c r="AG216" s="471">
        <v>9.9</v>
      </c>
    </row>
    <row r="217" spans="2:33" s="469" customFormat="1" x14ac:dyDescent="0.25">
      <c r="B217" s="470">
        <v>0.625</v>
      </c>
      <c r="C217" s="471">
        <v>8.6999999999999993</v>
      </c>
      <c r="D217" s="471">
        <v>4.5</v>
      </c>
      <c r="E217" s="471">
        <v>8.5</v>
      </c>
      <c r="F217" s="471">
        <v>3.6</v>
      </c>
      <c r="G217" s="471">
        <v>5.5</v>
      </c>
      <c r="H217" s="471">
        <v>4.5</v>
      </c>
      <c r="I217" s="471">
        <v>6</v>
      </c>
      <c r="J217" s="471">
        <v>9.8000000000000007</v>
      </c>
      <c r="K217" s="471">
        <v>4.8</v>
      </c>
      <c r="L217" s="471">
        <v>9.1</v>
      </c>
      <c r="M217" s="471">
        <v>8.1</v>
      </c>
      <c r="N217" s="471">
        <v>8.5</v>
      </c>
      <c r="O217" s="471">
        <v>5.2</v>
      </c>
      <c r="P217" s="471">
        <v>7.3</v>
      </c>
      <c r="Q217" s="471">
        <v>6.9</v>
      </c>
      <c r="R217" s="471">
        <v>9.9</v>
      </c>
      <c r="S217" s="471">
        <v>4.3</v>
      </c>
      <c r="T217" s="471">
        <v>8.4</v>
      </c>
      <c r="U217" s="471">
        <v>4.5999999999999996</v>
      </c>
      <c r="V217" s="471">
        <v>7.6</v>
      </c>
      <c r="W217" s="471">
        <v>6.9</v>
      </c>
      <c r="X217" s="471">
        <v>7.4</v>
      </c>
      <c r="Y217" s="471">
        <v>4.7</v>
      </c>
      <c r="Z217" s="471">
        <v>5.4</v>
      </c>
      <c r="AA217" s="471">
        <v>3.2</v>
      </c>
      <c r="AB217" s="471">
        <v>5.5</v>
      </c>
      <c r="AC217" s="471">
        <v>5.3</v>
      </c>
      <c r="AD217" s="471">
        <v>7.2</v>
      </c>
      <c r="AE217" s="471">
        <v>12.1</v>
      </c>
      <c r="AF217" s="471">
        <v>10.4</v>
      </c>
      <c r="AG217" s="471">
        <v>8.6999999999999993</v>
      </c>
    </row>
    <row r="218" spans="2:33" s="469" customFormat="1" x14ac:dyDescent="0.25">
      <c r="B218" s="470">
        <v>0.66666666666666663</v>
      </c>
      <c r="C218" s="471">
        <v>9.1</v>
      </c>
      <c r="D218" s="471">
        <v>5.6</v>
      </c>
      <c r="E218" s="471">
        <v>6.3</v>
      </c>
      <c r="F218" s="471">
        <v>3.9</v>
      </c>
      <c r="G218" s="471">
        <v>12.2</v>
      </c>
      <c r="H218" s="471">
        <v>8.6999999999999993</v>
      </c>
      <c r="I218" s="471">
        <v>6</v>
      </c>
      <c r="J218" s="471">
        <v>7.9</v>
      </c>
      <c r="K218" s="471">
        <v>7.8</v>
      </c>
      <c r="L218" s="471">
        <v>8.8000000000000007</v>
      </c>
      <c r="M218" s="471">
        <v>9.1</v>
      </c>
      <c r="N218" s="471">
        <v>11.1</v>
      </c>
      <c r="O218" s="471">
        <v>3.2</v>
      </c>
      <c r="P218" s="471">
        <v>15.5</v>
      </c>
      <c r="Q218" s="471">
        <v>7</v>
      </c>
      <c r="R218" s="471">
        <v>8.9</v>
      </c>
      <c r="S218" s="471">
        <v>7.7</v>
      </c>
      <c r="T218" s="471">
        <v>4.5</v>
      </c>
      <c r="U218" s="471">
        <v>8.6</v>
      </c>
      <c r="V218" s="471">
        <v>9</v>
      </c>
      <c r="W218" s="471">
        <v>7.3</v>
      </c>
      <c r="X218" s="471">
        <v>7.5</v>
      </c>
      <c r="Y218" s="471">
        <v>7.9</v>
      </c>
      <c r="Z218" s="471">
        <v>5</v>
      </c>
      <c r="AA218" s="471">
        <v>4.4000000000000004</v>
      </c>
      <c r="AB218" s="471">
        <v>5.8</v>
      </c>
      <c r="AC218" s="471">
        <v>11</v>
      </c>
      <c r="AD218" s="471">
        <v>16.2</v>
      </c>
      <c r="AE218" s="471">
        <v>8.4</v>
      </c>
      <c r="AF218" s="471">
        <v>15.3</v>
      </c>
      <c r="AG218" s="471">
        <v>11.1</v>
      </c>
    </row>
    <row r="219" spans="2:33" s="469" customFormat="1" x14ac:dyDescent="0.25">
      <c r="B219" s="470">
        <v>0.70833333333333337</v>
      </c>
      <c r="C219" s="471">
        <v>4.0999999999999996</v>
      </c>
      <c r="D219" s="471">
        <v>6.5</v>
      </c>
      <c r="E219" s="471">
        <v>7.4</v>
      </c>
      <c r="F219" s="471">
        <v>3.3</v>
      </c>
      <c r="G219" s="471">
        <v>7.9</v>
      </c>
      <c r="H219" s="471">
        <v>5.4</v>
      </c>
      <c r="I219" s="471">
        <v>2.1</v>
      </c>
      <c r="J219" s="471">
        <v>16.7</v>
      </c>
      <c r="K219" s="471">
        <v>9.9</v>
      </c>
      <c r="L219" s="471">
        <v>9</v>
      </c>
      <c r="M219" s="471">
        <v>16.399999999999999</v>
      </c>
      <c r="N219" s="471">
        <v>9.6</v>
      </c>
      <c r="O219" s="471">
        <v>5.7</v>
      </c>
      <c r="P219" s="471">
        <v>17.8</v>
      </c>
      <c r="Q219" s="471">
        <v>9.6999999999999993</v>
      </c>
      <c r="R219" s="471">
        <v>3.8</v>
      </c>
      <c r="S219" s="471">
        <v>21.3</v>
      </c>
      <c r="T219" s="471">
        <v>6.8</v>
      </c>
      <c r="U219" s="471">
        <v>13.7</v>
      </c>
      <c r="V219" s="471">
        <v>11</v>
      </c>
      <c r="W219" s="471">
        <v>11.6</v>
      </c>
      <c r="X219" s="471">
        <v>7.5</v>
      </c>
      <c r="Y219" s="471">
        <v>6.7</v>
      </c>
      <c r="Z219" s="471">
        <v>4</v>
      </c>
      <c r="AA219" s="471">
        <v>3.5</v>
      </c>
      <c r="AB219" s="471">
        <v>5.8</v>
      </c>
      <c r="AC219" s="471">
        <v>13.8</v>
      </c>
      <c r="AD219" s="471">
        <v>20.9</v>
      </c>
      <c r="AE219" s="471">
        <v>15.1</v>
      </c>
      <c r="AF219" s="471">
        <v>19</v>
      </c>
      <c r="AG219" s="471">
        <v>14.7</v>
      </c>
    </row>
    <row r="220" spans="2:33" s="469" customFormat="1" x14ac:dyDescent="0.25">
      <c r="B220" s="470">
        <v>0.75</v>
      </c>
      <c r="C220" s="471">
        <v>1.6</v>
      </c>
      <c r="D220" s="471">
        <v>7.5</v>
      </c>
      <c r="E220" s="471">
        <v>5.6</v>
      </c>
      <c r="F220" s="471">
        <v>5.5</v>
      </c>
      <c r="G220" s="471">
        <v>5.2</v>
      </c>
      <c r="H220" s="471">
        <v>10</v>
      </c>
      <c r="I220" s="471">
        <v>3.7</v>
      </c>
      <c r="J220" s="471">
        <v>16.7</v>
      </c>
      <c r="K220" s="471">
        <v>14.7</v>
      </c>
      <c r="L220" s="471">
        <v>14.4</v>
      </c>
      <c r="M220" s="471">
        <v>15.4</v>
      </c>
      <c r="N220" s="471">
        <v>10.9</v>
      </c>
      <c r="O220" s="471">
        <v>15.6</v>
      </c>
      <c r="P220" s="471">
        <v>14.5</v>
      </c>
      <c r="Q220" s="471">
        <v>12.2</v>
      </c>
      <c r="R220" s="471">
        <v>7.3</v>
      </c>
      <c r="S220" s="471">
        <v>12.1</v>
      </c>
      <c r="T220" s="471">
        <v>7.5</v>
      </c>
      <c r="U220" s="471">
        <v>22.4</v>
      </c>
      <c r="V220" s="471">
        <v>16.399999999999999</v>
      </c>
      <c r="W220" s="471">
        <v>24.7</v>
      </c>
      <c r="X220" s="471">
        <v>15.5</v>
      </c>
      <c r="Y220" s="471">
        <v>9.1</v>
      </c>
      <c r="Z220" s="471">
        <v>3.1</v>
      </c>
      <c r="AA220" s="471">
        <v>6.7</v>
      </c>
      <c r="AB220" s="471">
        <v>7.4</v>
      </c>
      <c r="AC220" s="471">
        <v>20.2</v>
      </c>
      <c r="AD220" s="471">
        <v>17.899999999999999</v>
      </c>
      <c r="AE220" s="471">
        <v>25.1</v>
      </c>
      <c r="AF220" s="471">
        <v>27</v>
      </c>
      <c r="AG220" s="471">
        <v>22</v>
      </c>
    </row>
    <row r="221" spans="2:33" s="469" customFormat="1" x14ac:dyDescent="0.25">
      <c r="B221" s="470">
        <v>0.79166666666666663</v>
      </c>
      <c r="C221" s="471">
        <v>2.6</v>
      </c>
      <c r="D221" s="471">
        <v>6.3</v>
      </c>
      <c r="E221" s="471">
        <v>3.2</v>
      </c>
      <c r="F221" s="471">
        <v>4.8</v>
      </c>
      <c r="G221" s="471">
        <v>4.8</v>
      </c>
      <c r="H221" s="471">
        <v>11</v>
      </c>
      <c r="I221" s="471">
        <v>5.3</v>
      </c>
      <c r="J221" s="471">
        <v>9.1</v>
      </c>
      <c r="K221" s="471">
        <v>10.8</v>
      </c>
      <c r="L221" s="471">
        <v>14.2</v>
      </c>
      <c r="M221" s="471">
        <v>7</v>
      </c>
      <c r="N221" s="471">
        <v>3.5</v>
      </c>
      <c r="O221" s="471">
        <v>23.3</v>
      </c>
      <c r="P221" s="471">
        <v>9.6999999999999993</v>
      </c>
      <c r="Q221" s="471">
        <v>7.6</v>
      </c>
      <c r="R221" s="471">
        <v>12.7</v>
      </c>
      <c r="S221" s="471">
        <v>14.6</v>
      </c>
      <c r="T221" s="471">
        <v>7</v>
      </c>
      <c r="U221" s="471">
        <v>16.7</v>
      </c>
      <c r="V221" s="471">
        <v>15.2</v>
      </c>
      <c r="W221" s="471">
        <v>19.3</v>
      </c>
      <c r="X221" s="471">
        <v>38.5</v>
      </c>
      <c r="Y221" s="471">
        <v>12.3</v>
      </c>
      <c r="Z221" s="471">
        <v>4.2</v>
      </c>
      <c r="AA221" s="471">
        <v>11</v>
      </c>
      <c r="AB221" s="471">
        <v>7.9</v>
      </c>
      <c r="AC221" s="471">
        <v>26</v>
      </c>
      <c r="AD221" s="471">
        <v>28.8</v>
      </c>
      <c r="AE221" s="471">
        <v>25.7</v>
      </c>
      <c r="AF221" s="471">
        <v>25.3</v>
      </c>
      <c r="AG221" s="471">
        <v>17.2</v>
      </c>
    </row>
    <row r="222" spans="2:33" s="469" customFormat="1" x14ac:dyDescent="0.25">
      <c r="B222" s="470">
        <v>0.83333333333333337</v>
      </c>
      <c r="C222" s="471">
        <v>3.2</v>
      </c>
      <c r="D222" s="471">
        <v>6.3</v>
      </c>
      <c r="E222" s="471">
        <v>7</v>
      </c>
      <c r="F222" s="471">
        <v>7.2</v>
      </c>
      <c r="G222" s="471">
        <v>5.5</v>
      </c>
      <c r="H222" s="471">
        <v>5.4</v>
      </c>
      <c r="I222" s="471">
        <v>4.4000000000000004</v>
      </c>
      <c r="J222" s="471">
        <v>6.5</v>
      </c>
      <c r="K222" s="471">
        <v>7.3</v>
      </c>
      <c r="L222" s="471">
        <v>9</v>
      </c>
      <c r="M222" s="471">
        <v>7.8</v>
      </c>
      <c r="N222" s="471">
        <v>5.5</v>
      </c>
      <c r="O222" s="471">
        <v>18.100000000000001</v>
      </c>
      <c r="P222" s="471">
        <v>10</v>
      </c>
      <c r="Q222" s="471">
        <v>8.6999999999999993</v>
      </c>
      <c r="R222" s="471">
        <v>13.1</v>
      </c>
      <c r="S222" s="471">
        <v>16.399999999999999</v>
      </c>
      <c r="T222" s="471">
        <v>4.2</v>
      </c>
      <c r="U222" s="471">
        <v>14.9</v>
      </c>
      <c r="V222" s="471">
        <v>15</v>
      </c>
      <c r="W222" s="471">
        <v>9.5</v>
      </c>
      <c r="X222" s="471">
        <v>16.899999999999999</v>
      </c>
      <c r="Y222" s="471">
        <v>14.7</v>
      </c>
      <c r="Z222" s="471">
        <v>5.4</v>
      </c>
      <c r="AA222" s="471">
        <v>7.8</v>
      </c>
      <c r="AB222" s="471">
        <v>6.9</v>
      </c>
      <c r="AC222" s="471">
        <v>28.4</v>
      </c>
      <c r="AD222" s="471">
        <v>25.6</v>
      </c>
      <c r="AE222" s="471">
        <v>28.3</v>
      </c>
      <c r="AF222" s="471">
        <v>20.3</v>
      </c>
      <c r="AG222" s="471">
        <v>15.4</v>
      </c>
    </row>
    <row r="223" spans="2:33" s="469" customFormat="1" x14ac:dyDescent="0.25">
      <c r="B223" s="470">
        <v>0.875</v>
      </c>
      <c r="C223" s="471">
        <v>3.2</v>
      </c>
      <c r="D223" s="471">
        <v>5.2</v>
      </c>
      <c r="E223" s="471">
        <v>4.3</v>
      </c>
      <c r="F223" s="471">
        <v>5.6</v>
      </c>
      <c r="G223" s="471">
        <v>3.5</v>
      </c>
      <c r="H223" s="471">
        <v>6.9</v>
      </c>
      <c r="I223" s="471">
        <v>4.0999999999999996</v>
      </c>
      <c r="J223" s="471">
        <v>5.7</v>
      </c>
      <c r="K223" s="471">
        <v>6.4</v>
      </c>
      <c r="L223" s="471">
        <v>7.3</v>
      </c>
      <c r="M223" s="471">
        <v>4.5</v>
      </c>
      <c r="N223" s="471">
        <v>4.0999999999999996</v>
      </c>
      <c r="O223" s="471">
        <v>16.3</v>
      </c>
      <c r="P223" s="471">
        <v>6.3</v>
      </c>
      <c r="Q223" s="471">
        <v>8.1999999999999993</v>
      </c>
      <c r="R223" s="471">
        <v>3.6</v>
      </c>
      <c r="S223" s="471">
        <v>8.8000000000000007</v>
      </c>
      <c r="T223" s="471">
        <v>4.5</v>
      </c>
      <c r="U223" s="471">
        <v>11.7</v>
      </c>
      <c r="V223" s="471">
        <v>9.1</v>
      </c>
      <c r="W223" s="471">
        <v>6</v>
      </c>
      <c r="X223" s="471">
        <v>6</v>
      </c>
      <c r="Y223" s="471">
        <v>13.4</v>
      </c>
      <c r="Z223" s="471">
        <v>4</v>
      </c>
      <c r="AA223" s="471">
        <v>7.5</v>
      </c>
      <c r="AB223" s="471">
        <v>7.4</v>
      </c>
      <c r="AC223" s="471">
        <v>20.8</v>
      </c>
      <c r="AD223" s="471">
        <v>20.5</v>
      </c>
      <c r="AE223" s="471">
        <v>31.9</v>
      </c>
      <c r="AF223" s="471">
        <v>18.7</v>
      </c>
      <c r="AG223" s="471">
        <v>16.7</v>
      </c>
    </row>
    <row r="224" spans="2:33" s="469" customFormat="1" x14ac:dyDescent="0.25">
      <c r="B224" s="470">
        <v>0.91666666666666663</v>
      </c>
      <c r="C224" s="471">
        <v>3.7</v>
      </c>
      <c r="D224" s="471">
        <v>2.7</v>
      </c>
      <c r="E224" s="471">
        <v>2</v>
      </c>
      <c r="F224" s="471">
        <v>5.0999999999999996</v>
      </c>
      <c r="G224" s="471">
        <v>3.9</v>
      </c>
      <c r="H224" s="471">
        <v>4.5</v>
      </c>
      <c r="I224" s="471">
        <v>3</v>
      </c>
      <c r="J224" s="471">
        <v>4.2</v>
      </c>
      <c r="K224" s="471">
        <v>7.3</v>
      </c>
      <c r="L224" s="471">
        <v>4.8</v>
      </c>
      <c r="M224" s="471">
        <v>2.5</v>
      </c>
      <c r="N224" s="471">
        <v>3.1</v>
      </c>
      <c r="O224" s="471">
        <v>12.1</v>
      </c>
      <c r="P224" s="471">
        <v>3</v>
      </c>
      <c r="Q224" s="471">
        <v>6</v>
      </c>
      <c r="R224" s="471">
        <v>4.5</v>
      </c>
      <c r="S224" s="471">
        <v>5.4</v>
      </c>
      <c r="T224" s="471">
        <v>3</v>
      </c>
      <c r="U224" s="471">
        <v>8.5</v>
      </c>
      <c r="V224" s="471">
        <v>8</v>
      </c>
      <c r="W224" s="471">
        <v>6.3</v>
      </c>
      <c r="X224" s="471">
        <v>2.4</v>
      </c>
      <c r="Y224" s="471">
        <v>8.3000000000000007</v>
      </c>
      <c r="Z224" s="471">
        <v>3.8</v>
      </c>
      <c r="AA224" s="471">
        <v>6.8</v>
      </c>
      <c r="AB224" s="471">
        <v>7</v>
      </c>
      <c r="AC224" s="471">
        <v>15.1</v>
      </c>
      <c r="AD224" s="471">
        <v>17</v>
      </c>
      <c r="AE224" s="471">
        <v>19.8</v>
      </c>
      <c r="AF224" s="471">
        <v>14.4</v>
      </c>
      <c r="AG224" s="471">
        <v>12.5</v>
      </c>
    </row>
    <row r="225" spans="2:39" s="469" customFormat="1" x14ac:dyDescent="0.25">
      <c r="B225" s="470">
        <v>0.95833333333333337</v>
      </c>
      <c r="C225" s="471">
        <v>3.9</v>
      </c>
      <c r="D225" s="471">
        <v>2.8</v>
      </c>
      <c r="E225" s="471">
        <v>1.8</v>
      </c>
      <c r="F225" s="471">
        <v>3.1</v>
      </c>
      <c r="G225" s="471">
        <v>2.6</v>
      </c>
      <c r="H225" s="471">
        <v>3.2</v>
      </c>
      <c r="I225" s="471">
        <v>3</v>
      </c>
      <c r="J225" s="471">
        <v>3.3</v>
      </c>
      <c r="K225" s="471">
        <v>8.8000000000000007</v>
      </c>
      <c r="L225" s="471">
        <v>6.4</v>
      </c>
      <c r="M225" s="471">
        <v>3</v>
      </c>
      <c r="N225" s="471">
        <v>3.4</v>
      </c>
      <c r="O225" s="471">
        <v>9.4</v>
      </c>
      <c r="P225" s="471">
        <v>3.2</v>
      </c>
      <c r="Q225" s="471">
        <v>5.3</v>
      </c>
      <c r="R225" s="471">
        <v>2.6</v>
      </c>
      <c r="S225" s="471">
        <v>4.8</v>
      </c>
      <c r="T225" s="471">
        <v>3.2</v>
      </c>
      <c r="U225" s="471">
        <v>7.2</v>
      </c>
      <c r="V225" s="471">
        <v>6.2</v>
      </c>
      <c r="W225" s="471">
        <v>11.2</v>
      </c>
      <c r="X225" s="471">
        <v>2.6</v>
      </c>
      <c r="Y225" s="471">
        <v>6.5</v>
      </c>
      <c r="Z225" s="471">
        <v>3</v>
      </c>
      <c r="AA225" s="471">
        <v>7.2</v>
      </c>
      <c r="AB225" s="471">
        <v>6.9</v>
      </c>
      <c r="AC225" s="471">
        <v>14.6</v>
      </c>
      <c r="AD225" s="471">
        <v>14.9</v>
      </c>
      <c r="AE225" s="471">
        <v>12.8</v>
      </c>
      <c r="AF225" s="471">
        <v>9.9</v>
      </c>
      <c r="AG225" s="471">
        <v>15.1</v>
      </c>
    </row>
    <row r="226" spans="2:39" s="472" customFormat="1" ht="33" customHeight="1" x14ac:dyDescent="0.3">
      <c r="B226" s="467" t="s">
        <v>263</v>
      </c>
      <c r="C226" s="479">
        <v>5.3</v>
      </c>
      <c r="D226" s="479">
        <v>5.6</v>
      </c>
      <c r="E226" s="479">
        <v>6.4</v>
      </c>
      <c r="F226" s="479">
        <v>3.5</v>
      </c>
      <c r="G226" s="479">
        <v>5.0999999999999996</v>
      </c>
      <c r="H226" s="479">
        <v>6.2</v>
      </c>
      <c r="I226" s="479">
        <v>5.0999999999999996</v>
      </c>
      <c r="J226" s="479">
        <v>5.6</v>
      </c>
      <c r="K226" s="479">
        <v>6.9</v>
      </c>
      <c r="L226" s="479">
        <v>9</v>
      </c>
      <c r="M226" s="479">
        <v>7.8</v>
      </c>
      <c r="N226" s="479">
        <v>5.7</v>
      </c>
      <c r="O226" s="479">
        <v>11.6</v>
      </c>
      <c r="P226" s="479">
        <v>8.3000000000000007</v>
      </c>
      <c r="Q226" s="479">
        <v>7.1</v>
      </c>
      <c r="R226" s="479">
        <v>6</v>
      </c>
      <c r="S226" s="479">
        <v>6.2</v>
      </c>
      <c r="T226" s="479">
        <v>6</v>
      </c>
      <c r="U226" s="479">
        <v>8.5</v>
      </c>
      <c r="V226" s="479">
        <v>8.1</v>
      </c>
      <c r="W226" s="479">
        <v>7.4</v>
      </c>
      <c r="X226" s="479">
        <v>8.8000000000000007</v>
      </c>
      <c r="Y226" s="479">
        <v>6.9</v>
      </c>
      <c r="Z226" s="479">
        <v>5</v>
      </c>
      <c r="AA226" s="479">
        <v>5.5</v>
      </c>
      <c r="AB226" s="479">
        <v>5.7</v>
      </c>
      <c r="AC226" s="479">
        <v>12</v>
      </c>
      <c r="AD226" s="479">
        <v>16</v>
      </c>
      <c r="AE226" s="479">
        <v>18.600000000000001</v>
      </c>
      <c r="AF226" s="479">
        <v>16.899999999999999</v>
      </c>
      <c r="AG226" s="479">
        <v>13</v>
      </c>
    </row>
    <row r="227" spans="2:39" s="472" customFormat="1" ht="27" customHeight="1" x14ac:dyDescent="0.3">
      <c r="B227" s="467" t="s">
        <v>264</v>
      </c>
      <c r="C227" s="556" t="s">
        <v>265</v>
      </c>
      <c r="D227" s="556"/>
      <c r="E227" s="556"/>
      <c r="F227" s="556"/>
      <c r="G227" s="556"/>
      <c r="H227" s="556"/>
      <c r="I227" s="556"/>
      <c r="J227" s="556"/>
      <c r="K227" s="556"/>
      <c r="L227" s="556"/>
      <c r="M227" s="556"/>
      <c r="N227" s="556"/>
      <c r="O227" s="556"/>
      <c r="P227" s="556"/>
      <c r="Q227" s="556"/>
      <c r="R227" s="556"/>
      <c r="S227" s="556"/>
      <c r="T227" s="556"/>
      <c r="U227" s="556"/>
      <c r="V227" s="556"/>
      <c r="W227" s="556"/>
      <c r="X227" s="556"/>
      <c r="Y227" s="556"/>
      <c r="Z227" s="556"/>
      <c r="AA227" s="556"/>
      <c r="AB227" s="556"/>
      <c r="AC227" s="556"/>
      <c r="AD227" s="556"/>
      <c r="AE227" s="556"/>
      <c r="AF227" s="556"/>
      <c r="AG227" s="556"/>
    </row>
    <row r="228" spans="2:39" s="462" customFormat="1" x14ac:dyDescent="0.3">
      <c r="B228" s="461" t="s">
        <v>411</v>
      </c>
      <c r="C228" s="473"/>
      <c r="D228" s="473"/>
      <c r="E228" s="473"/>
      <c r="F228" s="473"/>
      <c r="G228" s="473"/>
      <c r="H228" s="474"/>
      <c r="I228" s="474"/>
      <c r="J228" s="474"/>
      <c r="K228" s="474"/>
      <c r="L228" s="474"/>
      <c r="M228" s="474"/>
      <c r="N228" s="474"/>
      <c r="O228" s="474"/>
      <c r="P228" s="474"/>
      <c r="Q228" s="474"/>
      <c r="R228" s="474"/>
      <c r="S228" s="474"/>
      <c r="T228" s="474"/>
      <c r="U228" s="474"/>
      <c r="V228" s="474"/>
      <c r="W228" s="474"/>
      <c r="X228" s="474"/>
      <c r="Y228" s="474"/>
      <c r="Z228" s="474"/>
      <c r="AA228" s="474"/>
      <c r="AB228" s="474"/>
      <c r="AC228" s="474"/>
      <c r="AD228" s="474"/>
      <c r="AE228" s="474"/>
      <c r="AF228" s="474"/>
      <c r="AG228" s="474"/>
      <c r="AH228" s="474"/>
    </row>
    <row r="229" spans="2:39" s="462" customFormat="1" x14ac:dyDescent="0.3">
      <c r="B229" s="475"/>
      <c r="C229" s="474"/>
      <c r="D229" s="474"/>
      <c r="E229" s="474"/>
      <c r="F229" s="474"/>
      <c r="G229" s="474"/>
      <c r="H229" s="474"/>
      <c r="I229" s="474"/>
      <c r="J229" s="474"/>
      <c r="K229" s="474"/>
      <c r="L229" s="474"/>
      <c r="M229" s="474"/>
      <c r="N229" s="474"/>
      <c r="O229" s="474"/>
      <c r="P229" s="474"/>
      <c r="Q229" s="474"/>
      <c r="R229" s="474"/>
      <c r="S229" s="474"/>
      <c r="T229" s="474"/>
      <c r="U229" s="474"/>
      <c r="V229" s="474"/>
      <c r="W229" s="474"/>
      <c r="X229" s="474"/>
      <c r="Y229" s="474"/>
      <c r="Z229" s="474"/>
      <c r="AA229" s="474"/>
      <c r="AB229" s="474"/>
      <c r="AC229" s="474"/>
      <c r="AD229" s="474"/>
      <c r="AE229" s="474"/>
      <c r="AF229" s="474"/>
      <c r="AG229" s="474"/>
      <c r="AH229" s="474"/>
    </row>
    <row r="230" spans="2:39" s="462" customFormat="1" ht="15.75" customHeight="1" x14ac:dyDescent="0.3">
      <c r="AJ230" s="476"/>
      <c r="AK230" s="476"/>
    </row>
    <row r="231" spans="2:39" s="462" customFormat="1" ht="15.75" customHeight="1" x14ac:dyDescent="0.3">
      <c r="B231" s="550"/>
      <c r="C231" s="550"/>
      <c r="D231" s="550"/>
      <c r="E231" s="550"/>
      <c r="F231" s="551" t="s">
        <v>437</v>
      </c>
      <c r="G231" s="551"/>
      <c r="H231" s="551"/>
      <c r="I231" s="551"/>
      <c r="J231" s="551"/>
      <c r="K231" s="551"/>
      <c r="L231" s="551"/>
      <c r="M231" s="551"/>
      <c r="N231" s="551"/>
      <c r="O231" s="551"/>
      <c r="P231" s="551"/>
      <c r="Q231" s="551"/>
      <c r="R231" s="551"/>
      <c r="S231" s="551"/>
      <c r="T231" s="551"/>
      <c r="U231" s="551"/>
      <c r="V231" s="551"/>
      <c r="W231" s="551"/>
      <c r="X231" s="551"/>
      <c r="Y231" s="551"/>
      <c r="Z231" s="551"/>
      <c r="AA231" s="551"/>
      <c r="AB231" s="551"/>
      <c r="AC231" s="551"/>
      <c r="AD231" s="551"/>
      <c r="AE231" s="551"/>
      <c r="AF231" s="551"/>
      <c r="AG231" s="551"/>
      <c r="AJ231" s="476"/>
      <c r="AK231" s="476"/>
    </row>
    <row r="232" spans="2:39" s="462" customFormat="1" ht="15.75" customHeight="1" x14ac:dyDescent="0.3">
      <c r="B232" s="550"/>
      <c r="C232" s="550"/>
      <c r="D232" s="550"/>
      <c r="E232" s="550"/>
      <c r="F232" s="551"/>
      <c r="G232" s="551"/>
      <c r="H232" s="551"/>
      <c r="I232" s="551"/>
      <c r="J232" s="551"/>
      <c r="K232" s="551"/>
      <c r="L232" s="551"/>
      <c r="M232" s="551"/>
      <c r="N232" s="551"/>
      <c r="O232" s="551"/>
      <c r="P232" s="551"/>
      <c r="Q232" s="551"/>
      <c r="R232" s="551"/>
      <c r="S232" s="551"/>
      <c r="T232" s="551"/>
      <c r="U232" s="551"/>
      <c r="V232" s="551"/>
      <c r="W232" s="551"/>
      <c r="X232" s="551"/>
      <c r="Y232" s="551"/>
      <c r="Z232" s="551"/>
      <c r="AA232" s="551"/>
      <c r="AB232" s="551"/>
      <c r="AC232" s="551"/>
      <c r="AD232" s="551"/>
      <c r="AE232" s="551"/>
      <c r="AF232" s="551"/>
      <c r="AG232" s="551"/>
      <c r="AJ232" s="476"/>
      <c r="AK232" s="476"/>
    </row>
    <row r="233" spans="2:39" s="462" customFormat="1" ht="15.75" customHeight="1" x14ac:dyDescent="0.3">
      <c r="B233" s="550"/>
      <c r="C233" s="550"/>
      <c r="D233" s="550"/>
      <c r="E233" s="550"/>
      <c r="F233" s="551"/>
      <c r="G233" s="551"/>
      <c r="H233" s="551"/>
      <c r="I233" s="551"/>
      <c r="J233" s="551"/>
      <c r="K233" s="551"/>
      <c r="L233" s="551"/>
      <c r="M233" s="551"/>
      <c r="N233" s="551"/>
      <c r="O233" s="551"/>
      <c r="P233" s="551"/>
      <c r="Q233" s="551"/>
      <c r="R233" s="551"/>
      <c r="S233" s="551"/>
      <c r="T233" s="551"/>
      <c r="U233" s="551"/>
      <c r="V233" s="551"/>
      <c r="W233" s="551"/>
      <c r="X233" s="551"/>
      <c r="Y233" s="551"/>
      <c r="Z233" s="551"/>
      <c r="AA233" s="551"/>
      <c r="AB233" s="551"/>
      <c r="AC233" s="551"/>
      <c r="AD233" s="551"/>
      <c r="AE233" s="551"/>
      <c r="AF233" s="551"/>
      <c r="AG233" s="551"/>
      <c r="AJ233" s="476"/>
      <c r="AK233" s="476"/>
    </row>
    <row r="234" spans="2:39" s="462" customFormat="1" ht="11.25" customHeight="1" x14ac:dyDescent="0.3">
      <c r="B234" s="463"/>
      <c r="C234" s="463"/>
      <c r="D234" s="463"/>
      <c r="E234" s="463"/>
      <c r="F234" s="464"/>
      <c r="G234" s="464"/>
      <c r="H234" s="464"/>
      <c r="I234" s="464"/>
      <c r="J234" s="464"/>
      <c r="K234" s="464"/>
      <c r="L234" s="464"/>
      <c r="M234" s="464"/>
      <c r="N234" s="464"/>
      <c r="O234" s="464"/>
      <c r="P234" s="464"/>
      <c r="Q234" s="464"/>
      <c r="R234" s="464"/>
      <c r="S234" s="464"/>
      <c r="T234" s="464"/>
      <c r="U234" s="464"/>
      <c r="V234" s="464"/>
      <c r="W234" s="464"/>
      <c r="X234" s="464"/>
      <c r="Y234" s="464"/>
      <c r="Z234" s="464"/>
      <c r="AA234" s="464"/>
      <c r="AB234" s="464"/>
      <c r="AC234" s="464"/>
      <c r="AD234" s="464"/>
      <c r="AE234" s="464"/>
      <c r="AF234" s="464"/>
      <c r="AG234" s="464"/>
      <c r="AJ234" s="476"/>
      <c r="AK234" s="476"/>
    </row>
    <row r="235" spans="2:39" s="462" customFormat="1" ht="29.25" customHeight="1" x14ac:dyDescent="0.3">
      <c r="B235" s="552" t="s">
        <v>188</v>
      </c>
      <c r="C235" s="552"/>
      <c r="D235" s="286"/>
      <c r="E235" s="286"/>
      <c r="F235" s="553" t="s">
        <v>425</v>
      </c>
      <c r="G235" s="553"/>
      <c r="H235" s="553"/>
      <c r="I235" s="553"/>
      <c r="J235" s="553"/>
      <c r="K235" s="553"/>
      <c r="L235" s="553"/>
      <c r="M235" s="553"/>
      <c r="N235" s="553"/>
      <c r="O235" s="553"/>
      <c r="P235" s="553"/>
      <c r="Q235" s="553"/>
      <c r="R235" s="553"/>
      <c r="S235" s="553"/>
      <c r="T235" s="553"/>
      <c r="U235" s="553"/>
      <c r="V235" s="553"/>
      <c r="W235" s="553"/>
      <c r="X235" s="553"/>
      <c r="Y235" s="553"/>
      <c r="Z235" s="553"/>
      <c r="AA235" s="553"/>
      <c r="AB235" s="553"/>
      <c r="AC235" s="553"/>
      <c r="AD235" s="553"/>
      <c r="AE235" s="553"/>
      <c r="AF235" s="553"/>
      <c r="AG235" s="553"/>
      <c r="AJ235" s="476"/>
      <c r="AK235" s="476"/>
    </row>
    <row r="236" spans="2:39" s="462" customFormat="1" ht="8.25" customHeight="1" x14ac:dyDescent="0.3">
      <c r="B236" s="465"/>
      <c r="C236" s="465"/>
      <c r="D236" s="465"/>
      <c r="E236" s="465"/>
      <c r="F236" s="466"/>
      <c r="G236" s="466"/>
      <c r="H236" s="466"/>
      <c r="I236" s="466"/>
      <c r="J236" s="466"/>
      <c r="K236" s="466"/>
      <c r="L236" s="466"/>
      <c r="M236" s="466"/>
      <c r="N236" s="466"/>
      <c r="O236" s="466"/>
      <c r="P236" s="466"/>
      <c r="Q236" s="466"/>
      <c r="R236" s="466"/>
      <c r="S236" s="466"/>
      <c r="T236" s="466"/>
      <c r="U236" s="466"/>
      <c r="V236" s="466"/>
      <c r="W236" s="466"/>
      <c r="X236" s="466"/>
      <c r="Y236" s="466"/>
      <c r="Z236" s="466"/>
      <c r="AA236" s="466"/>
      <c r="AB236" s="466"/>
      <c r="AC236" s="466"/>
      <c r="AD236" s="466"/>
      <c r="AE236" s="466"/>
      <c r="AF236" s="466"/>
      <c r="AG236" s="466"/>
      <c r="AJ236" s="476"/>
      <c r="AK236" s="476"/>
    </row>
    <row r="237" spans="2:39" s="462" customFormat="1" ht="15.75" customHeight="1" x14ac:dyDescent="0.3">
      <c r="B237" s="286" t="s">
        <v>236</v>
      </c>
      <c r="C237" s="286"/>
      <c r="D237" s="286"/>
      <c r="E237" s="286"/>
      <c r="F237" s="287" t="s">
        <v>259</v>
      </c>
      <c r="G237" s="290"/>
      <c r="H237" s="290"/>
      <c r="I237" s="290"/>
      <c r="J237" s="290"/>
      <c r="K237" s="290"/>
      <c r="L237" s="290"/>
      <c r="M237" s="290"/>
      <c r="N237" s="290"/>
      <c r="O237" s="290"/>
      <c r="P237" s="290"/>
      <c r="Q237" s="286" t="s">
        <v>189</v>
      </c>
      <c r="R237" s="286"/>
      <c r="S237" s="286"/>
      <c r="T237" s="286"/>
      <c r="U237" s="286"/>
      <c r="V237" s="291" t="s">
        <v>424</v>
      </c>
      <c r="W237" s="290"/>
      <c r="X237" s="290"/>
      <c r="Y237" s="290"/>
      <c r="Z237" s="290"/>
      <c r="AA237" s="290"/>
      <c r="AB237" s="290"/>
      <c r="AC237" s="290"/>
      <c r="AD237" s="290"/>
      <c r="AE237" s="290"/>
      <c r="AF237" s="290"/>
      <c r="AG237" s="290"/>
      <c r="AJ237" s="476"/>
      <c r="AK237" s="476"/>
    </row>
    <row r="238" spans="2:39" s="462" customFormat="1" ht="7.5" customHeight="1" x14ac:dyDescent="0.3">
      <c r="B238" s="465"/>
      <c r="C238" s="465"/>
      <c r="D238" s="465"/>
      <c r="E238" s="465"/>
      <c r="F238" s="466"/>
      <c r="G238" s="466"/>
      <c r="H238" s="466"/>
      <c r="I238" s="466"/>
      <c r="J238" s="466"/>
      <c r="K238" s="466"/>
      <c r="L238" s="466"/>
      <c r="M238" s="466"/>
      <c r="N238" s="466"/>
      <c r="O238" s="466"/>
      <c r="P238" s="466"/>
      <c r="Q238" s="466"/>
      <c r="R238" s="466"/>
      <c r="S238" s="466"/>
      <c r="T238" s="466"/>
      <c r="U238" s="466"/>
      <c r="V238" s="466"/>
      <c r="W238" s="466"/>
      <c r="X238" s="466"/>
      <c r="Y238" s="466"/>
      <c r="Z238" s="466"/>
      <c r="AA238" s="466"/>
      <c r="AB238" s="466"/>
      <c r="AC238" s="466"/>
      <c r="AD238" s="466"/>
      <c r="AE238" s="466"/>
      <c r="AF238" s="466"/>
      <c r="AG238" s="466"/>
      <c r="AJ238" s="476"/>
      <c r="AK238" s="476"/>
    </row>
    <row r="239" spans="2:39" s="462" customFormat="1" ht="15.75" customHeight="1" x14ac:dyDescent="0.3">
      <c r="B239" s="545" t="s">
        <v>217</v>
      </c>
      <c r="C239" s="545"/>
      <c r="D239" s="545"/>
      <c r="E239" s="545"/>
      <c r="F239" s="545"/>
      <c r="G239" s="545"/>
      <c r="H239" s="545"/>
      <c r="I239" s="545"/>
      <c r="J239" s="545"/>
      <c r="K239" s="545"/>
      <c r="L239" s="545"/>
      <c r="M239" s="545"/>
      <c r="N239" s="545"/>
      <c r="O239" s="545"/>
      <c r="P239" s="545"/>
      <c r="Q239" s="545"/>
      <c r="R239" s="545"/>
      <c r="S239" s="545"/>
      <c r="T239" s="545"/>
      <c r="U239" s="545"/>
      <c r="V239" s="545"/>
      <c r="W239" s="545"/>
      <c r="X239" s="545"/>
      <c r="Y239" s="545"/>
      <c r="Z239" s="545"/>
      <c r="AA239" s="545"/>
      <c r="AB239" s="545"/>
      <c r="AC239" s="545"/>
      <c r="AD239" s="545"/>
      <c r="AE239" s="545"/>
      <c r="AF239" s="545"/>
      <c r="AG239" s="554"/>
      <c r="AJ239" s="476"/>
      <c r="AK239" s="476"/>
    </row>
    <row r="240" spans="2:39" s="462" customFormat="1" ht="7.5" customHeight="1" x14ac:dyDescent="0.3">
      <c r="B240" s="465"/>
      <c r="C240" s="465"/>
      <c r="D240" s="465"/>
      <c r="E240" s="465"/>
      <c r="F240" s="466"/>
      <c r="G240" s="466"/>
      <c r="H240" s="466"/>
      <c r="I240" s="466"/>
      <c r="J240" s="466"/>
      <c r="K240" s="466"/>
      <c r="L240" s="466"/>
      <c r="M240" s="466"/>
      <c r="N240" s="466"/>
      <c r="O240" s="466"/>
      <c r="P240" s="466"/>
      <c r="Q240" s="466"/>
      <c r="R240" s="466"/>
      <c r="S240" s="466"/>
      <c r="T240" s="466"/>
      <c r="U240" s="466"/>
      <c r="V240" s="466"/>
      <c r="W240" s="466"/>
      <c r="X240" s="466"/>
      <c r="Y240" s="466"/>
      <c r="Z240" s="466"/>
      <c r="AA240" s="466"/>
      <c r="AB240" s="466"/>
      <c r="AC240" s="466"/>
      <c r="AD240" s="466"/>
      <c r="AE240" s="466"/>
      <c r="AF240" s="466"/>
      <c r="AG240" s="466"/>
      <c r="AI240"/>
      <c r="AJ240"/>
      <c r="AK240"/>
      <c r="AL240"/>
      <c r="AM240"/>
    </row>
    <row r="241" spans="2:39" s="462" customFormat="1" ht="15.75" customHeight="1" x14ac:dyDescent="0.3">
      <c r="B241" s="286" t="s">
        <v>33</v>
      </c>
      <c r="C241" s="286"/>
      <c r="D241" s="286"/>
      <c r="E241" s="286"/>
      <c r="F241" s="290" t="s">
        <v>260</v>
      </c>
      <c r="G241" s="290"/>
      <c r="H241" s="290"/>
      <c r="I241" s="290"/>
      <c r="J241" s="290"/>
      <c r="K241" s="290"/>
      <c r="L241" s="290"/>
      <c r="M241" s="290"/>
      <c r="N241" s="290"/>
      <c r="O241" s="290"/>
      <c r="P241" s="290"/>
      <c r="Q241" s="286" t="s">
        <v>8</v>
      </c>
      <c r="R241" s="286"/>
      <c r="S241" s="286"/>
      <c r="T241" s="286"/>
      <c r="U241" s="286"/>
      <c r="V241" s="458" t="s">
        <v>257</v>
      </c>
      <c r="W241" s="290"/>
      <c r="X241" s="290"/>
      <c r="Y241" s="290"/>
      <c r="Z241" s="290"/>
      <c r="AA241" s="290"/>
      <c r="AB241" s="290"/>
      <c r="AC241" s="290"/>
      <c r="AD241" s="290"/>
      <c r="AE241" s="290"/>
      <c r="AF241" s="290"/>
      <c r="AG241" s="290"/>
      <c r="AI241"/>
      <c r="AJ241"/>
      <c r="AK241"/>
      <c r="AL241"/>
      <c r="AM241"/>
    </row>
    <row r="242" spans="2:39" s="462" customFormat="1" ht="7.5" customHeight="1" x14ac:dyDescent="0.3">
      <c r="B242" s="465"/>
      <c r="C242" s="465"/>
      <c r="D242" s="465"/>
      <c r="E242" s="465"/>
      <c r="F242" s="466"/>
      <c r="G242" s="466"/>
      <c r="H242" s="466"/>
      <c r="I242" s="466"/>
      <c r="J242" s="466"/>
      <c r="K242" s="466"/>
      <c r="L242" s="466"/>
      <c r="M242" s="466"/>
      <c r="N242" s="466"/>
      <c r="O242" s="466"/>
      <c r="P242" s="466"/>
      <c r="Q242" s="466"/>
      <c r="R242" s="466"/>
      <c r="S242" s="466"/>
      <c r="T242" s="466"/>
      <c r="U242" s="466"/>
      <c r="V242" s="466"/>
      <c r="W242" s="466"/>
      <c r="X242" s="466"/>
      <c r="Y242" s="466"/>
      <c r="Z242" s="466"/>
      <c r="AA242" s="466"/>
      <c r="AB242" s="466"/>
      <c r="AC242" s="466"/>
      <c r="AD242" s="466"/>
      <c r="AE242" s="466"/>
      <c r="AF242" s="466"/>
      <c r="AG242" s="466"/>
      <c r="AI242"/>
      <c r="AJ242"/>
      <c r="AK242"/>
      <c r="AL242"/>
      <c r="AM242"/>
    </row>
    <row r="243" spans="2:39" s="462" customFormat="1" ht="15.75" customHeight="1" x14ac:dyDescent="0.3">
      <c r="B243" s="286" t="s">
        <v>9</v>
      </c>
      <c r="C243" s="286"/>
      <c r="D243" s="286"/>
      <c r="E243" s="286"/>
      <c r="F243" s="290" t="s">
        <v>261</v>
      </c>
      <c r="G243" s="290"/>
      <c r="H243" s="290"/>
      <c r="I243" s="290"/>
      <c r="J243" s="290"/>
      <c r="K243" s="290"/>
      <c r="L243" s="290"/>
      <c r="M243" s="290"/>
      <c r="N243" s="290"/>
      <c r="O243" s="290"/>
      <c r="P243" s="290"/>
      <c r="Q243" s="286" t="s">
        <v>10</v>
      </c>
      <c r="R243" s="286"/>
      <c r="S243" s="286"/>
      <c r="T243" s="286"/>
      <c r="U243" s="286"/>
      <c r="V243" s="290" t="s">
        <v>262</v>
      </c>
      <c r="W243" s="290"/>
      <c r="X243" s="290"/>
      <c r="Y243" s="290"/>
      <c r="Z243" s="290"/>
      <c r="AA243" s="290"/>
      <c r="AB243" s="290"/>
      <c r="AC243" s="290"/>
      <c r="AD243" s="290"/>
      <c r="AE243" s="290"/>
      <c r="AF243" s="290"/>
      <c r="AG243" s="290"/>
      <c r="AI243"/>
      <c r="AJ243"/>
      <c r="AK243"/>
      <c r="AL243"/>
      <c r="AM243"/>
    </row>
    <row r="244" spans="2:39" s="462" customFormat="1" ht="11.25" customHeight="1" x14ac:dyDescent="0.3">
      <c r="B244" s="463"/>
      <c r="C244" s="463"/>
      <c r="D244" s="463"/>
      <c r="E244" s="463"/>
      <c r="F244" s="464"/>
      <c r="G244" s="464"/>
      <c r="H244" s="464"/>
      <c r="I244" s="464"/>
      <c r="J244" s="464"/>
      <c r="K244" s="464"/>
      <c r="L244" s="464"/>
      <c r="M244" s="464"/>
      <c r="N244" s="464"/>
      <c r="O244" s="464"/>
      <c r="P244" s="464"/>
      <c r="Q244" s="464"/>
      <c r="R244" s="464"/>
      <c r="S244" s="464"/>
      <c r="T244" s="464"/>
      <c r="U244" s="464"/>
      <c r="V244" s="464"/>
      <c r="W244" s="464"/>
      <c r="X244" s="464"/>
      <c r="Y244" s="464"/>
      <c r="Z244" s="464"/>
      <c r="AA244" s="464"/>
      <c r="AB244" s="464"/>
      <c r="AC244" s="464"/>
      <c r="AD244" s="464"/>
      <c r="AE244" s="464"/>
      <c r="AF244" s="464"/>
      <c r="AG244" s="464"/>
      <c r="AI244"/>
      <c r="AJ244"/>
      <c r="AK244"/>
      <c r="AL244"/>
      <c r="AM244"/>
    </row>
    <row r="245" spans="2:39" s="462" customFormat="1" ht="29.4" customHeight="1" x14ac:dyDescent="0.3">
      <c r="B245" s="467" t="s">
        <v>258</v>
      </c>
      <c r="C245" s="468">
        <v>1</v>
      </c>
      <c r="D245" s="468">
        <v>2</v>
      </c>
      <c r="E245" s="468">
        <v>3</v>
      </c>
      <c r="F245" s="468">
        <v>4</v>
      </c>
      <c r="G245" s="468">
        <v>5</v>
      </c>
      <c r="H245" s="468">
        <v>6</v>
      </c>
      <c r="I245" s="468">
        <v>7</v>
      </c>
      <c r="J245" s="468">
        <v>8</v>
      </c>
      <c r="K245" s="468">
        <v>9</v>
      </c>
      <c r="L245" s="468">
        <v>10</v>
      </c>
      <c r="M245" s="468">
        <v>11</v>
      </c>
      <c r="N245" s="468">
        <v>12</v>
      </c>
      <c r="O245" s="468">
        <v>13</v>
      </c>
      <c r="P245" s="468">
        <v>14</v>
      </c>
      <c r="Q245" s="468">
        <v>15</v>
      </c>
      <c r="R245" s="468">
        <v>16</v>
      </c>
      <c r="S245" s="468">
        <v>17</v>
      </c>
      <c r="T245" s="468">
        <v>18</v>
      </c>
      <c r="U245" s="468">
        <v>19</v>
      </c>
      <c r="V245" s="468">
        <v>20</v>
      </c>
      <c r="W245" s="468">
        <v>21</v>
      </c>
      <c r="X245" s="468">
        <v>22</v>
      </c>
      <c r="Y245" s="468">
        <v>23</v>
      </c>
      <c r="Z245" s="468">
        <v>24</v>
      </c>
      <c r="AA245" s="468">
        <v>25</v>
      </c>
      <c r="AB245" s="468">
        <v>26</v>
      </c>
      <c r="AC245" s="468">
        <v>27</v>
      </c>
      <c r="AD245" s="468">
        <v>28</v>
      </c>
      <c r="AE245" s="468">
        <v>29</v>
      </c>
      <c r="AF245" s="468">
        <v>30</v>
      </c>
      <c r="AG245"/>
      <c r="AI245"/>
      <c r="AJ245"/>
      <c r="AK245"/>
      <c r="AL245"/>
      <c r="AM245"/>
    </row>
    <row r="246" spans="2:39" s="469" customFormat="1" x14ac:dyDescent="0.25">
      <c r="B246" s="470">
        <v>0</v>
      </c>
      <c r="C246" s="471">
        <v>10.199999999999999</v>
      </c>
      <c r="D246" s="471">
        <v>8.6</v>
      </c>
      <c r="E246" s="471">
        <v>6.1</v>
      </c>
      <c r="F246" s="471">
        <v>3.9</v>
      </c>
      <c r="G246" s="471">
        <v>2.4</v>
      </c>
      <c r="H246" s="471">
        <v>2.4</v>
      </c>
      <c r="I246" s="471">
        <v>4.5999999999999996</v>
      </c>
      <c r="J246" s="471">
        <v>7</v>
      </c>
      <c r="K246" s="471">
        <v>9.4</v>
      </c>
      <c r="L246" s="471">
        <v>13.5</v>
      </c>
      <c r="M246" s="471">
        <v>12.2</v>
      </c>
      <c r="N246" s="471">
        <v>10.1</v>
      </c>
      <c r="O246" s="471">
        <v>8.9</v>
      </c>
      <c r="P246" s="471">
        <v>7.8</v>
      </c>
      <c r="Q246" s="471">
        <v>9.5</v>
      </c>
      <c r="R246" s="471">
        <v>4</v>
      </c>
      <c r="S246" s="471">
        <v>8.5</v>
      </c>
      <c r="T246" s="471">
        <v>6.5</v>
      </c>
      <c r="U246" s="471">
        <v>5.5</v>
      </c>
      <c r="V246" s="471">
        <v>16.399999999999999</v>
      </c>
      <c r="W246" s="471">
        <v>11.4</v>
      </c>
      <c r="X246" s="471">
        <v>11</v>
      </c>
      <c r="Y246" s="471">
        <v>8.6999999999999993</v>
      </c>
      <c r="Z246" s="471">
        <v>8.8000000000000007</v>
      </c>
      <c r="AA246" s="471">
        <v>15.1</v>
      </c>
      <c r="AB246" s="471">
        <v>9</v>
      </c>
      <c r="AC246" s="471">
        <v>12.5</v>
      </c>
      <c r="AD246" s="471">
        <v>14.5</v>
      </c>
      <c r="AE246" s="471">
        <v>12.1</v>
      </c>
      <c r="AF246" s="471">
        <v>11.1</v>
      </c>
      <c r="AG246"/>
      <c r="AI246"/>
      <c r="AJ246"/>
      <c r="AK246"/>
      <c r="AL246"/>
      <c r="AM246"/>
    </row>
    <row r="247" spans="2:39" s="469" customFormat="1" x14ac:dyDescent="0.25">
      <c r="B247" s="470">
        <v>4.1666666666666664E-2</v>
      </c>
      <c r="C247" s="471">
        <v>10</v>
      </c>
      <c r="D247" s="471">
        <v>8.1</v>
      </c>
      <c r="E247" s="471">
        <v>6.2</v>
      </c>
      <c r="F247" s="471">
        <v>2.7</v>
      </c>
      <c r="G247" s="471">
        <v>3.3</v>
      </c>
      <c r="H247" s="471">
        <v>4</v>
      </c>
      <c r="I247" s="471">
        <v>2.4</v>
      </c>
      <c r="J247" s="471">
        <v>8</v>
      </c>
      <c r="K247" s="471">
        <v>9.6</v>
      </c>
      <c r="L247" s="471">
        <v>15.1</v>
      </c>
      <c r="M247" s="471">
        <v>13.5</v>
      </c>
      <c r="N247" s="471">
        <v>9.1999999999999993</v>
      </c>
      <c r="O247" s="471">
        <v>9.8000000000000007</v>
      </c>
      <c r="P247" s="471">
        <v>6.8</v>
      </c>
      <c r="Q247" s="471">
        <v>5.7</v>
      </c>
      <c r="R247" s="471">
        <v>10.8</v>
      </c>
      <c r="S247" s="471">
        <v>7.3</v>
      </c>
      <c r="T247" s="471">
        <v>6.7</v>
      </c>
      <c r="U247" s="471">
        <v>7.5</v>
      </c>
      <c r="V247" s="471">
        <v>13.5</v>
      </c>
      <c r="W247" s="471">
        <v>9.1</v>
      </c>
      <c r="X247" s="471">
        <v>11.3</v>
      </c>
      <c r="Y247" s="471">
        <v>7.8</v>
      </c>
      <c r="Z247" s="471">
        <v>11.3</v>
      </c>
      <c r="AA247" s="471">
        <v>15.5</v>
      </c>
      <c r="AB247" s="471">
        <v>7</v>
      </c>
      <c r="AC247" s="471">
        <v>12.2</v>
      </c>
      <c r="AD247" s="471">
        <v>13.9</v>
      </c>
      <c r="AE247" s="471">
        <v>9</v>
      </c>
      <c r="AF247" s="471">
        <v>14.2</v>
      </c>
      <c r="AG247"/>
      <c r="AI247"/>
      <c r="AJ247"/>
      <c r="AK247"/>
      <c r="AL247"/>
      <c r="AM247"/>
    </row>
    <row r="248" spans="2:39" s="469" customFormat="1" x14ac:dyDescent="0.25">
      <c r="B248" s="470">
        <v>8.3333333333333329E-2</v>
      </c>
      <c r="C248" s="471">
        <v>9.4</v>
      </c>
      <c r="D248" s="471">
        <v>9.1</v>
      </c>
      <c r="E248" s="471">
        <v>3.9</v>
      </c>
      <c r="F248" s="471">
        <v>2.4</v>
      </c>
      <c r="G248" s="471">
        <v>1.6</v>
      </c>
      <c r="H248" s="471">
        <v>2</v>
      </c>
      <c r="I248" s="471">
        <v>3</v>
      </c>
      <c r="J248" s="471">
        <v>6.4</v>
      </c>
      <c r="K248" s="471">
        <v>8.1999999999999993</v>
      </c>
      <c r="L248" s="471">
        <v>9.8000000000000007</v>
      </c>
      <c r="M248" s="471">
        <v>12</v>
      </c>
      <c r="N248" s="471">
        <v>8.6</v>
      </c>
      <c r="O248" s="471">
        <v>12.8</v>
      </c>
      <c r="P248" s="471">
        <v>7.8</v>
      </c>
      <c r="Q248" s="471">
        <v>5.8</v>
      </c>
      <c r="R248" s="471">
        <v>5.2</v>
      </c>
      <c r="S248" s="471">
        <v>6.2</v>
      </c>
      <c r="T248" s="471">
        <v>6.1</v>
      </c>
      <c r="U248" s="471">
        <v>6.7</v>
      </c>
      <c r="V248" s="471">
        <v>15.2</v>
      </c>
      <c r="W248" s="471">
        <v>6.4</v>
      </c>
      <c r="X248" s="471">
        <v>14</v>
      </c>
      <c r="Y248" s="471">
        <v>5.5</v>
      </c>
      <c r="Z248" s="471">
        <v>9.9</v>
      </c>
      <c r="AA248" s="471">
        <v>13.3</v>
      </c>
      <c r="AB248" s="471">
        <v>7.6</v>
      </c>
      <c r="AC248" s="471">
        <v>6.2</v>
      </c>
      <c r="AD248" s="471">
        <v>11.7</v>
      </c>
      <c r="AE248" s="471">
        <v>9.9</v>
      </c>
      <c r="AF248" s="471">
        <v>15.1</v>
      </c>
      <c r="AG248"/>
      <c r="AI248"/>
      <c r="AJ248"/>
      <c r="AK248"/>
      <c r="AL248"/>
      <c r="AM248"/>
    </row>
    <row r="249" spans="2:39" s="469" customFormat="1" x14ac:dyDescent="0.25">
      <c r="B249" s="470">
        <v>0.125</v>
      </c>
      <c r="C249" s="471">
        <v>9</v>
      </c>
      <c r="D249" s="471">
        <v>6.9</v>
      </c>
      <c r="E249" s="471">
        <v>2.4</v>
      </c>
      <c r="F249" s="471">
        <v>2.6</v>
      </c>
      <c r="G249" s="471">
        <v>2.6</v>
      </c>
      <c r="H249" s="471">
        <v>1.2</v>
      </c>
      <c r="I249" s="471">
        <v>6.9</v>
      </c>
      <c r="J249" s="471">
        <v>9.6999999999999993</v>
      </c>
      <c r="K249" s="471">
        <v>3.9</v>
      </c>
      <c r="L249" s="471">
        <v>10.3</v>
      </c>
      <c r="M249" s="471">
        <v>11.1</v>
      </c>
      <c r="N249" s="471">
        <v>6.7</v>
      </c>
      <c r="O249" s="471">
        <v>11.2</v>
      </c>
      <c r="P249" s="471">
        <v>5.8</v>
      </c>
      <c r="Q249" s="471">
        <v>3.7</v>
      </c>
      <c r="R249" s="471">
        <v>4.5</v>
      </c>
      <c r="S249" s="471">
        <v>6.9</v>
      </c>
      <c r="T249" s="471">
        <v>4.3</v>
      </c>
      <c r="U249" s="471">
        <v>6.8</v>
      </c>
      <c r="V249" s="471">
        <v>17.899999999999999</v>
      </c>
      <c r="W249" s="471">
        <v>9.1999999999999993</v>
      </c>
      <c r="X249" s="471">
        <v>9</v>
      </c>
      <c r="Y249" s="471">
        <v>7.3</v>
      </c>
      <c r="Z249" s="471">
        <v>8.1999999999999993</v>
      </c>
      <c r="AA249" s="471">
        <v>9.1</v>
      </c>
      <c r="AB249" s="471">
        <v>5.5</v>
      </c>
      <c r="AC249" s="471">
        <v>6.7</v>
      </c>
      <c r="AD249" s="471">
        <v>11</v>
      </c>
      <c r="AE249" s="471">
        <v>11.8</v>
      </c>
      <c r="AF249" s="471">
        <v>15</v>
      </c>
      <c r="AG249"/>
      <c r="AI249"/>
      <c r="AJ249"/>
      <c r="AK249"/>
      <c r="AL249"/>
      <c r="AM249"/>
    </row>
    <row r="250" spans="2:39" s="469" customFormat="1" x14ac:dyDescent="0.25">
      <c r="B250" s="470">
        <v>0.16666666666666666</v>
      </c>
      <c r="C250" s="471">
        <v>9.1</v>
      </c>
      <c r="D250" s="471">
        <v>5.4</v>
      </c>
      <c r="E250" s="471">
        <v>4.0999999999999996</v>
      </c>
      <c r="F250" s="471">
        <v>3.3</v>
      </c>
      <c r="G250" s="471">
        <v>3.8</v>
      </c>
      <c r="H250" s="471">
        <v>2.4</v>
      </c>
      <c r="I250" s="471">
        <v>7</v>
      </c>
      <c r="J250" s="471">
        <v>9.4</v>
      </c>
      <c r="K250" s="471">
        <v>3.8</v>
      </c>
      <c r="L250" s="471">
        <v>11.8</v>
      </c>
      <c r="M250" s="471">
        <v>10.1</v>
      </c>
      <c r="N250" s="471">
        <v>7.1</v>
      </c>
      <c r="O250" s="471">
        <v>11.4</v>
      </c>
      <c r="P250" s="471">
        <v>5</v>
      </c>
      <c r="Q250" s="471">
        <v>4</v>
      </c>
      <c r="R250" s="471">
        <v>3.7</v>
      </c>
      <c r="S250" s="471">
        <v>6.7</v>
      </c>
      <c r="T250" s="471">
        <v>9.1</v>
      </c>
      <c r="U250" s="471">
        <v>7.7</v>
      </c>
      <c r="V250" s="471">
        <v>9</v>
      </c>
      <c r="W250" s="471">
        <v>13.7</v>
      </c>
      <c r="X250" s="471">
        <v>9.3000000000000007</v>
      </c>
      <c r="Y250" s="471">
        <v>7.3</v>
      </c>
      <c r="Z250" s="471">
        <v>9.3000000000000007</v>
      </c>
      <c r="AA250" s="471">
        <v>8</v>
      </c>
      <c r="AB250" s="471">
        <v>8.3000000000000007</v>
      </c>
      <c r="AC250" s="471">
        <v>8.8000000000000007</v>
      </c>
      <c r="AD250" s="471">
        <v>13.2</v>
      </c>
      <c r="AE250" s="471">
        <v>12.5</v>
      </c>
      <c r="AF250" s="471">
        <v>12.8</v>
      </c>
      <c r="AG250"/>
      <c r="AI250"/>
      <c r="AJ250"/>
      <c r="AK250"/>
      <c r="AL250"/>
      <c r="AM250"/>
    </row>
    <row r="251" spans="2:39" s="469" customFormat="1" x14ac:dyDescent="0.25">
      <c r="B251" s="470">
        <v>0.20833333333333334</v>
      </c>
      <c r="C251" s="471">
        <v>8.4</v>
      </c>
      <c r="D251" s="471">
        <v>5.0999999999999996</v>
      </c>
      <c r="E251" s="471">
        <v>8.6999999999999993</v>
      </c>
      <c r="F251" s="471">
        <v>4</v>
      </c>
      <c r="G251" s="471">
        <v>3.5</v>
      </c>
      <c r="H251" s="471">
        <v>3.5</v>
      </c>
      <c r="I251" s="471">
        <v>6.1</v>
      </c>
      <c r="J251" s="471">
        <v>4.9000000000000004</v>
      </c>
      <c r="K251" s="471">
        <v>5.4</v>
      </c>
      <c r="L251" s="471">
        <v>12.1</v>
      </c>
      <c r="M251" s="471">
        <v>7.5</v>
      </c>
      <c r="N251" s="471">
        <v>8</v>
      </c>
      <c r="O251" s="471">
        <v>16.5</v>
      </c>
      <c r="P251" s="471">
        <v>8.3000000000000007</v>
      </c>
      <c r="Q251" s="471">
        <v>7.8</v>
      </c>
      <c r="R251" s="471">
        <v>7.3</v>
      </c>
      <c r="S251" s="471">
        <v>7.1</v>
      </c>
      <c r="T251" s="471">
        <v>9.1</v>
      </c>
      <c r="U251" s="471">
        <v>5.8</v>
      </c>
      <c r="V251" s="471">
        <v>9</v>
      </c>
      <c r="W251" s="471">
        <v>10.6</v>
      </c>
      <c r="X251" s="471">
        <v>8.3000000000000007</v>
      </c>
      <c r="Y251" s="471">
        <v>7.9</v>
      </c>
      <c r="Z251" s="471">
        <v>14.9</v>
      </c>
      <c r="AA251" s="471">
        <v>7.5</v>
      </c>
      <c r="AB251" s="471">
        <v>15.5</v>
      </c>
      <c r="AC251" s="471">
        <v>8.1</v>
      </c>
      <c r="AD251" s="471">
        <v>16.3</v>
      </c>
      <c r="AE251" s="471">
        <v>10.4</v>
      </c>
      <c r="AF251" s="471">
        <v>13.2</v>
      </c>
      <c r="AG251"/>
      <c r="AI251"/>
      <c r="AJ251"/>
      <c r="AK251"/>
      <c r="AL251"/>
      <c r="AM251"/>
    </row>
    <row r="252" spans="2:39" s="469" customFormat="1" x14ac:dyDescent="0.25">
      <c r="B252" s="470">
        <v>0.25</v>
      </c>
      <c r="C252" s="471">
        <v>12.3</v>
      </c>
      <c r="D252" s="471">
        <v>5.4</v>
      </c>
      <c r="E252" s="471">
        <v>6</v>
      </c>
      <c r="F252" s="471">
        <v>5.8</v>
      </c>
      <c r="G252" s="471">
        <v>6.2</v>
      </c>
      <c r="H252" s="471">
        <v>3.9</v>
      </c>
      <c r="I252" s="471">
        <v>3.4</v>
      </c>
      <c r="J252" s="471">
        <v>4.5999999999999996</v>
      </c>
      <c r="K252" s="471">
        <v>5.2</v>
      </c>
      <c r="L252" s="471">
        <v>9</v>
      </c>
      <c r="M252" s="471">
        <v>10.199999999999999</v>
      </c>
      <c r="N252" s="471">
        <v>8.1999999999999993</v>
      </c>
      <c r="O252" s="471">
        <v>14.1</v>
      </c>
      <c r="P252" s="471">
        <v>11.3</v>
      </c>
      <c r="Q252" s="471">
        <v>14.9</v>
      </c>
      <c r="R252" s="471">
        <v>6.8</v>
      </c>
      <c r="S252" s="471">
        <v>7</v>
      </c>
      <c r="T252" s="471">
        <v>9.4</v>
      </c>
      <c r="U252" s="471">
        <v>10.8</v>
      </c>
      <c r="V252" s="471">
        <v>6.3</v>
      </c>
      <c r="W252" s="471">
        <v>15.5</v>
      </c>
      <c r="X252" s="471">
        <v>8.8000000000000007</v>
      </c>
      <c r="Y252" s="471">
        <v>10.199999999999999</v>
      </c>
      <c r="Z252" s="471">
        <v>13.6</v>
      </c>
      <c r="AA252" s="471">
        <v>4.2</v>
      </c>
      <c r="AB252" s="471">
        <v>30.6</v>
      </c>
      <c r="AC252" s="471">
        <v>9.4</v>
      </c>
      <c r="AD252" s="471">
        <v>15.4</v>
      </c>
      <c r="AE252" s="471">
        <v>17.100000000000001</v>
      </c>
      <c r="AF252" s="471">
        <v>12.9</v>
      </c>
      <c r="AG252"/>
      <c r="AI252"/>
      <c r="AJ252"/>
      <c r="AK252"/>
      <c r="AL252"/>
      <c r="AM252"/>
    </row>
    <row r="253" spans="2:39" s="469" customFormat="1" x14ac:dyDescent="0.25">
      <c r="B253" s="470">
        <v>0.29166666666666669</v>
      </c>
      <c r="C253" s="471">
        <v>25</v>
      </c>
      <c r="D253" s="471">
        <v>10</v>
      </c>
      <c r="E253" s="471">
        <v>9.4</v>
      </c>
      <c r="F253" s="471">
        <v>5.4</v>
      </c>
      <c r="G253" s="471">
        <v>7</v>
      </c>
      <c r="H253" s="471">
        <v>5.3</v>
      </c>
      <c r="I253" s="471">
        <v>4.8</v>
      </c>
      <c r="J253" s="471">
        <v>4.8</v>
      </c>
      <c r="K253" s="471">
        <v>19.8</v>
      </c>
      <c r="L253" s="471">
        <v>10.199999999999999</v>
      </c>
      <c r="M253" s="471">
        <v>12</v>
      </c>
      <c r="N253" s="471">
        <v>11.1</v>
      </c>
      <c r="O253" s="471">
        <v>14.6</v>
      </c>
      <c r="P253" s="471">
        <v>11.7</v>
      </c>
      <c r="Q253" s="471">
        <v>26.2</v>
      </c>
      <c r="R253" s="471">
        <v>12.2</v>
      </c>
      <c r="S253" s="471">
        <v>8.1999999999999993</v>
      </c>
      <c r="T253" s="471">
        <v>17.600000000000001</v>
      </c>
      <c r="U253" s="471">
        <v>17</v>
      </c>
      <c r="V253" s="471">
        <v>7.2</v>
      </c>
      <c r="W253" s="471">
        <v>19.8</v>
      </c>
      <c r="X253" s="471">
        <v>12.4</v>
      </c>
      <c r="Y253" s="471">
        <v>15.8</v>
      </c>
      <c r="Z253" s="471">
        <v>19.600000000000001</v>
      </c>
      <c r="AA253" s="471">
        <v>34.1</v>
      </c>
      <c r="AB253" s="471">
        <v>40.299999999999997</v>
      </c>
      <c r="AC253" s="471">
        <v>11.3</v>
      </c>
      <c r="AD253" s="471">
        <v>16.399999999999999</v>
      </c>
      <c r="AE253" s="471">
        <v>16.399999999999999</v>
      </c>
      <c r="AF253" s="471">
        <v>12.2</v>
      </c>
      <c r="AG253"/>
      <c r="AI253"/>
      <c r="AJ253"/>
      <c r="AK253"/>
      <c r="AL253"/>
      <c r="AM253"/>
    </row>
    <row r="254" spans="2:39" s="469" customFormat="1" x14ac:dyDescent="0.25">
      <c r="B254" s="470">
        <v>0.33333333333333331</v>
      </c>
      <c r="C254" s="471">
        <v>28</v>
      </c>
      <c r="D254" s="471">
        <v>7.9</v>
      </c>
      <c r="E254" s="471">
        <v>6.5</v>
      </c>
      <c r="F254" s="471">
        <v>9.1999999999999993</v>
      </c>
      <c r="G254" s="471">
        <v>7.4</v>
      </c>
      <c r="H254" s="471">
        <v>7.3</v>
      </c>
      <c r="I254" s="471">
        <v>10.8</v>
      </c>
      <c r="J254" s="471">
        <v>12.1</v>
      </c>
      <c r="K254" s="471">
        <v>22.6</v>
      </c>
      <c r="L254" s="471">
        <v>20.9</v>
      </c>
      <c r="M254" s="471">
        <v>14.7</v>
      </c>
      <c r="N254" s="471">
        <v>10.199999999999999</v>
      </c>
      <c r="O254" s="471">
        <v>13.1</v>
      </c>
      <c r="P254" s="471">
        <v>5.7</v>
      </c>
      <c r="Q254" s="471">
        <v>16.100000000000001</v>
      </c>
      <c r="R254" s="471">
        <v>11.6</v>
      </c>
      <c r="S254" s="471">
        <v>14.2</v>
      </c>
      <c r="T254" s="471">
        <v>17.2</v>
      </c>
      <c r="U254" s="471">
        <v>19.2</v>
      </c>
      <c r="V254" s="471">
        <v>11.4</v>
      </c>
      <c r="W254" s="471">
        <v>19.3</v>
      </c>
      <c r="X254" s="471">
        <v>21.1</v>
      </c>
      <c r="Y254" s="471">
        <v>12.9</v>
      </c>
      <c r="Z254" s="471">
        <v>18.399999999999999</v>
      </c>
      <c r="AA254" s="471">
        <v>40.4</v>
      </c>
      <c r="AB254" s="471">
        <v>21.7</v>
      </c>
      <c r="AC254" s="471">
        <v>17.2</v>
      </c>
      <c r="AD254" s="471">
        <v>22</v>
      </c>
      <c r="AE254" s="471">
        <v>25.3</v>
      </c>
      <c r="AF254" s="471">
        <v>13.5</v>
      </c>
      <c r="AG254"/>
      <c r="AI254"/>
      <c r="AJ254"/>
      <c r="AK254"/>
      <c r="AL254"/>
      <c r="AM254"/>
    </row>
    <row r="255" spans="2:39" s="469" customFormat="1" x14ac:dyDescent="0.25">
      <c r="B255" s="470">
        <v>0.375</v>
      </c>
      <c r="C255" s="471">
        <v>13.8</v>
      </c>
      <c r="D255" s="471">
        <v>5.8</v>
      </c>
      <c r="E255" s="471">
        <v>9.4</v>
      </c>
      <c r="F255" s="471">
        <v>9.8000000000000007</v>
      </c>
      <c r="G255" s="471">
        <v>10.7</v>
      </c>
      <c r="H255" s="471">
        <v>8.6999999999999993</v>
      </c>
      <c r="I255" s="471" t="s">
        <v>397</v>
      </c>
      <c r="J255" s="471">
        <v>16.5</v>
      </c>
      <c r="K255" s="471">
        <v>16.8</v>
      </c>
      <c r="L255" s="471">
        <v>23.5</v>
      </c>
      <c r="M255" s="471">
        <v>20.9</v>
      </c>
      <c r="N255" s="471">
        <v>19.399999999999999</v>
      </c>
      <c r="O255" s="471">
        <v>16.8</v>
      </c>
      <c r="P255" s="471">
        <v>6.5</v>
      </c>
      <c r="Q255" s="471">
        <v>21.8</v>
      </c>
      <c r="R255" s="471">
        <v>6.9</v>
      </c>
      <c r="S255" s="471">
        <v>23.2</v>
      </c>
      <c r="T255" s="471">
        <v>16.399999999999999</v>
      </c>
      <c r="U255" s="471">
        <v>12.2</v>
      </c>
      <c r="V255" s="471">
        <v>14.2</v>
      </c>
      <c r="W255" s="471">
        <v>17.100000000000001</v>
      </c>
      <c r="X255" s="471">
        <v>19.2</v>
      </c>
      <c r="Y255" s="471">
        <v>14</v>
      </c>
      <c r="Z255" s="471">
        <v>15.9</v>
      </c>
      <c r="AA255" s="471">
        <v>36.6</v>
      </c>
      <c r="AB255" s="471">
        <v>23.9</v>
      </c>
      <c r="AC255" s="471">
        <v>31.5</v>
      </c>
      <c r="AD255" s="471">
        <v>20.7</v>
      </c>
      <c r="AE255" s="471">
        <v>22.9</v>
      </c>
      <c r="AF255" s="471">
        <v>20.7</v>
      </c>
      <c r="AG255"/>
      <c r="AI255"/>
      <c r="AJ255"/>
      <c r="AK255"/>
      <c r="AL255"/>
      <c r="AM255"/>
    </row>
    <row r="256" spans="2:39" s="469" customFormat="1" x14ac:dyDescent="0.25">
      <c r="B256" s="470">
        <v>0.41666666666666669</v>
      </c>
      <c r="C256" s="471">
        <v>14.3</v>
      </c>
      <c r="D256" s="471">
        <v>10.9</v>
      </c>
      <c r="E256" s="471">
        <v>12.6</v>
      </c>
      <c r="F256" s="471">
        <v>14.6</v>
      </c>
      <c r="G256" s="471">
        <v>8.4</v>
      </c>
      <c r="H256" s="471">
        <v>10.3</v>
      </c>
      <c r="I256" s="471">
        <v>13.6</v>
      </c>
      <c r="J256" s="471">
        <v>25.7</v>
      </c>
      <c r="K256" s="471">
        <v>30.8</v>
      </c>
      <c r="L256" s="471">
        <v>33</v>
      </c>
      <c r="M256" s="471">
        <v>21.2</v>
      </c>
      <c r="N256" s="471">
        <v>15.8</v>
      </c>
      <c r="O256" s="471">
        <v>17.100000000000001</v>
      </c>
      <c r="P256" s="471">
        <v>11.6</v>
      </c>
      <c r="Q256" s="471">
        <v>18.600000000000001</v>
      </c>
      <c r="R256" s="471">
        <v>14.6</v>
      </c>
      <c r="S256" s="471">
        <v>33.4</v>
      </c>
      <c r="T256" s="471">
        <v>26.4</v>
      </c>
      <c r="U256" s="471">
        <v>20.5</v>
      </c>
      <c r="V256" s="471">
        <v>24.9</v>
      </c>
      <c r="W256" s="471">
        <v>26.6</v>
      </c>
      <c r="X256" s="471">
        <v>23.8</v>
      </c>
      <c r="Y256" s="471">
        <v>10.9</v>
      </c>
      <c r="Z256" s="471">
        <v>16.7</v>
      </c>
      <c r="AA256" s="471">
        <v>38.9</v>
      </c>
      <c r="AB256" s="471">
        <v>18.399999999999999</v>
      </c>
      <c r="AC256" s="471">
        <v>32</v>
      </c>
      <c r="AD256" s="471">
        <v>20.5</v>
      </c>
      <c r="AE256" s="471">
        <v>24.9</v>
      </c>
      <c r="AF256" s="471">
        <v>20.100000000000001</v>
      </c>
      <c r="AG256"/>
      <c r="AI256"/>
      <c r="AJ256"/>
      <c r="AK256"/>
      <c r="AL256"/>
      <c r="AM256"/>
    </row>
    <row r="257" spans="2:39" s="469" customFormat="1" x14ac:dyDescent="0.25">
      <c r="B257" s="470">
        <v>0.45833333333333331</v>
      </c>
      <c r="C257" s="471">
        <v>9.6999999999999993</v>
      </c>
      <c r="D257" s="471">
        <v>11.9</v>
      </c>
      <c r="E257" s="471">
        <v>11.2</v>
      </c>
      <c r="F257" s="471">
        <v>13.3</v>
      </c>
      <c r="G257" s="471">
        <v>4.2</v>
      </c>
      <c r="H257" s="471">
        <v>8.1999999999999993</v>
      </c>
      <c r="I257" s="471">
        <v>4.8</v>
      </c>
      <c r="J257" s="471">
        <v>16.3</v>
      </c>
      <c r="K257" s="471">
        <v>26.8</v>
      </c>
      <c r="L257" s="471">
        <v>16.600000000000001</v>
      </c>
      <c r="M257" s="471">
        <v>13.2</v>
      </c>
      <c r="N257" s="471">
        <v>13.7</v>
      </c>
      <c r="O257" s="471">
        <v>16</v>
      </c>
      <c r="P257" s="471">
        <v>7</v>
      </c>
      <c r="Q257" s="471">
        <v>10.5</v>
      </c>
      <c r="R257" s="471">
        <v>15.7</v>
      </c>
      <c r="S257" s="471">
        <v>19.100000000000001</v>
      </c>
      <c r="T257" s="471">
        <v>8.3000000000000007</v>
      </c>
      <c r="U257" s="471">
        <v>13.4</v>
      </c>
      <c r="V257" s="471">
        <v>14.5</v>
      </c>
      <c r="W257" s="471">
        <v>12.9</v>
      </c>
      <c r="X257" s="471">
        <v>16.399999999999999</v>
      </c>
      <c r="Y257" s="471">
        <v>14.8</v>
      </c>
      <c r="Z257" s="471">
        <v>17.5</v>
      </c>
      <c r="AA257" s="471">
        <v>29.6</v>
      </c>
      <c r="AB257" s="471">
        <v>15.6</v>
      </c>
      <c r="AC257" s="471">
        <v>18.3</v>
      </c>
      <c r="AD257" s="471">
        <v>14.1</v>
      </c>
      <c r="AE257" s="471">
        <v>13.5</v>
      </c>
      <c r="AF257" s="471">
        <v>25.4</v>
      </c>
      <c r="AG257"/>
      <c r="AI257"/>
      <c r="AJ257"/>
      <c r="AK257"/>
      <c r="AL257"/>
      <c r="AM257"/>
    </row>
    <row r="258" spans="2:39" s="469" customFormat="1" x14ac:dyDescent="0.25">
      <c r="B258" s="470">
        <v>0.5</v>
      </c>
      <c r="C258" s="471">
        <v>10.199999999999999</v>
      </c>
      <c r="D258" s="471">
        <v>9.4</v>
      </c>
      <c r="E258" s="471">
        <v>10.199999999999999</v>
      </c>
      <c r="F258" s="471">
        <v>8.4</v>
      </c>
      <c r="G258" s="471">
        <v>6</v>
      </c>
      <c r="H258" s="471">
        <v>8</v>
      </c>
      <c r="I258" s="471">
        <v>6.7</v>
      </c>
      <c r="J258" s="471">
        <v>13</v>
      </c>
      <c r="K258" s="471">
        <v>9.1999999999999993</v>
      </c>
      <c r="L258" s="471">
        <v>11.9</v>
      </c>
      <c r="M258" s="471">
        <v>8.6999999999999993</v>
      </c>
      <c r="N258" s="471">
        <v>5.9</v>
      </c>
      <c r="O258" s="471">
        <v>15.9</v>
      </c>
      <c r="P258" s="471">
        <v>8.1999999999999993</v>
      </c>
      <c r="Q258" s="471">
        <v>12</v>
      </c>
      <c r="R258" s="471">
        <v>15.2</v>
      </c>
      <c r="S258" s="471">
        <v>15.1</v>
      </c>
      <c r="T258" s="471">
        <v>4.5999999999999996</v>
      </c>
      <c r="U258" s="471">
        <v>7.9</v>
      </c>
      <c r="V258" s="471" t="s">
        <v>397</v>
      </c>
      <c r="W258" s="471">
        <v>10.9</v>
      </c>
      <c r="X258" s="471">
        <v>10.8</v>
      </c>
      <c r="Y258" s="471">
        <v>17.3</v>
      </c>
      <c r="Z258" s="471">
        <v>14.3</v>
      </c>
      <c r="AA258" s="471">
        <v>10.6</v>
      </c>
      <c r="AB258" s="471">
        <v>15.8</v>
      </c>
      <c r="AC258" s="471">
        <v>9.4</v>
      </c>
      <c r="AD258" s="471">
        <v>13.1</v>
      </c>
      <c r="AE258" s="471">
        <v>11.9</v>
      </c>
      <c r="AF258" s="471">
        <v>19.7</v>
      </c>
      <c r="AG258"/>
      <c r="AI258"/>
      <c r="AJ258"/>
      <c r="AK258"/>
      <c r="AL258"/>
      <c r="AM258"/>
    </row>
    <row r="259" spans="2:39" s="469" customFormat="1" x14ac:dyDescent="0.25">
      <c r="B259" s="470">
        <v>0.54166666666666663</v>
      </c>
      <c r="C259" s="471">
        <v>9.6</v>
      </c>
      <c r="D259" s="471">
        <v>9.1</v>
      </c>
      <c r="E259" s="471">
        <v>10.7</v>
      </c>
      <c r="F259" s="471">
        <v>7.3</v>
      </c>
      <c r="G259" s="471">
        <v>6.6</v>
      </c>
      <c r="H259" s="471">
        <v>7.7</v>
      </c>
      <c r="I259" s="471">
        <v>4.2</v>
      </c>
      <c r="J259" s="471" t="s">
        <v>397</v>
      </c>
      <c r="K259" s="471">
        <v>11</v>
      </c>
      <c r="L259" s="471">
        <v>11.8</v>
      </c>
      <c r="M259" s="471">
        <v>7.4</v>
      </c>
      <c r="N259" s="471">
        <v>10.8</v>
      </c>
      <c r="O259" s="471">
        <v>14.8</v>
      </c>
      <c r="P259" s="471">
        <v>8.8000000000000007</v>
      </c>
      <c r="Q259" s="471">
        <v>10.6</v>
      </c>
      <c r="R259" s="471">
        <v>9.9</v>
      </c>
      <c r="S259" s="471">
        <v>22.5</v>
      </c>
      <c r="T259" s="471">
        <v>6.4</v>
      </c>
      <c r="U259" s="471">
        <v>8.1</v>
      </c>
      <c r="V259" s="471">
        <v>14.2</v>
      </c>
      <c r="W259" s="471">
        <v>20.3</v>
      </c>
      <c r="X259" s="471">
        <v>15.2</v>
      </c>
      <c r="Y259" s="471">
        <v>12.3</v>
      </c>
      <c r="Z259" s="471">
        <v>13.7</v>
      </c>
      <c r="AA259" s="471">
        <v>15.1</v>
      </c>
      <c r="AB259" s="471">
        <v>17.600000000000001</v>
      </c>
      <c r="AC259" s="471">
        <v>11.3</v>
      </c>
      <c r="AD259" s="471">
        <v>12.2</v>
      </c>
      <c r="AE259" s="471">
        <v>13.9</v>
      </c>
      <c r="AF259" s="471">
        <v>17.100000000000001</v>
      </c>
      <c r="AG259"/>
      <c r="AI259"/>
      <c r="AJ259"/>
      <c r="AK259"/>
      <c r="AL259"/>
      <c r="AM259"/>
    </row>
    <row r="260" spans="2:39" s="469" customFormat="1" x14ac:dyDescent="0.25">
      <c r="B260" s="470">
        <v>0.58333333333333337</v>
      </c>
      <c r="C260" s="471">
        <v>13.3</v>
      </c>
      <c r="D260" s="471">
        <v>9.9</v>
      </c>
      <c r="E260" s="471">
        <v>9.1999999999999993</v>
      </c>
      <c r="F260" s="471">
        <v>8</v>
      </c>
      <c r="G260" s="471">
        <v>5.5</v>
      </c>
      <c r="H260" s="471">
        <v>5.9</v>
      </c>
      <c r="I260" s="471">
        <v>6.7</v>
      </c>
      <c r="J260" s="471">
        <v>10.1</v>
      </c>
      <c r="K260" s="471">
        <v>10</v>
      </c>
      <c r="L260" s="471">
        <v>15.7</v>
      </c>
      <c r="M260" s="471">
        <v>9.1</v>
      </c>
      <c r="N260" s="471">
        <v>12.4</v>
      </c>
      <c r="O260" s="471">
        <v>14.4</v>
      </c>
      <c r="P260" s="471">
        <v>6</v>
      </c>
      <c r="Q260" s="471">
        <v>10.3</v>
      </c>
      <c r="R260" s="471">
        <v>6.3</v>
      </c>
      <c r="S260" s="471">
        <v>18.100000000000001</v>
      </c>
      <c r="T260" s="471">
        <v>9.3000000000000007</v>
      </c>
      <c r="U260" s="471">
        <v>8.3000000000000007</v>
      </c>
      <c r="V260" s="471">
        <v>10.8</v>
      </c>
      <c r="W260" s="471">
        <v>15.5</v>
      </c>
      <c r="X260" s="471">
        <v>10.1</v>
      </c>
      <c r="Y260" s="471">
        <v>13.2</v>
      </c>
      <c r="Z260" s="471">
        <v>24</v>
      </c>
      <c r="AA260" s="471">
        <v>18.2</v>
      </c>
      <c r="AB260" s="471">
        <v>16.600000000000001</v>
      </c>
      <c r="AC260" s="471">
        <v>16.2</v>
      </c>
      <c r="AD260" s="471">
        <v>11.3</v>
      </c>
      <c r="AE260" s="471">
        <v>17.3</v>
      </c>
      <c r="AF260" s="471" t="s">
        <v>397</v>
      </c>
      <c r="AG260"/>
      <c r="AI260"/>
      <c r="AJ260"/>
      <c r="AK260"/>
      <c r="AL260"/>
      <c r="AM260"/>
    </row>
    <row r="261" spans="2:39" s="469" customFormat="1" x14ac:dyDescent="0.25">
      <c r="B261" s="470">
        <v>0.625</v>
      </c>
      <c r="C261" s="471">
        <v>12.1</v>
      </c>
      <c r="D261" s="471">
        <v>11</v>
      </c>
      <c r="E261" s="471">
        <v>11.3</v>
      </c>
      <c r="F261" s="471">
        <v>9.1999999999999993</v>
      </c>
      <c r="G261" s="471">
        <v>5.8</v>
      </c>
      <c r="H261" s="471">
        <v>5.8</v>
      </c>
      <c r="I261" s="471">
        <v>4.5999999999999996</v>
      </c>
      <c r="J261" s="471">
        <v>7.8</v>
      </c>
      <c r="K261" s="471">
        <v>11.5</v>
      </c>
      <c r="L261" s="471">
        <v>12.9</v>
      </c>
      <c r="M261" s="471">
        <v>12.6</v>
      </c>
      <c r="N261" s="471">
        <v>17.8</v>
      </c>
      <c r="O261" s="471">
        <v>15.6</v>
      </c>
      <c r="P261" s="471">
        <v>11.8</v>
      </c>
      <c r="Q261" s="471">
        <v>12.1</v>
      </c>
      <c r="R261" s="471">
        <v>16.7</v>
      </c>
      <c r="S261" s="471">
        <v>33.9</v>
      </c>
      <c r="T261" s="471">
        <v>11.1</v>
      </c>
      <c r="U261" s="471">
        <v>11.8</v>
      </c>
      <c r="V261" s="471">
        <v>12.3</v>
      </c>
      <c r="W261" s="471">
        <v>19.399999999999999</v>
      </c>
      <c r="X261" s="471">
        <v>13.9</v>
      </c>
      <c r="Y261" s="471">
        <v>17</v>
      </c>
      <c r="Z261" s="471">
        <v>23.5</v>
      </c>
      <c r="AA261" s="471">
        <v>21.8</v>
      </c>
      <c r="AB261" s="471">
        <v>16.8</v>
      </c>
      <c r="AC261" s="471">
        <v>16.3</v>
      </c>
      <c r="AD261" s="471">
        <v>9.8000000000000007</v>
      </c>
      <c r="AE261" s="471">
        <v>34.1</v>
      </c>
      <c r="AF261" s="471">
        <v>17</v>
      </c>
      <c r="AG261"/>
      <c r="AI261"/>
      <c r="AJ261"/>
      <c r="AK261"/>
      <c r="AL261"/>
      <c r="AM261"/>
    </row>
    <row r="262" spans="2:39" s="469" customFormat="1" x14ac:dyDescent="0.25">
      <c r="B262" s="470">
        <v>0.66666666666666663</v>
      </c>
      <c r="C262" s="471">
        <v>18</v>
      </c>
      <c r="D262" s="471">
        <v>13.8</v>
      </c>
      <c r="E262" s="471">
        <v>12.2</v>
      </c>
      <c r="F262" s="471">
        <v>10.1</v>
      </c>
      <c r="G262" s="471">
        <v>8.3000000000000007</v>
      </c>
      <c r="H262" s="471">
        <v>6.2</v>
      </c>
      <c r="I262" s="471">
        <v>7.6</v>
      </c>
      <c r="J262" s="471">
        <v>12</v>
      </c>
      <c r="K262" s="471">
        <v>18.7</v>
      </c>
      <c r="L262" s="471">
        <v>14.7</v>
      </c>
      <c r="M262" s="471">
        <v>15.6</v>
      </c>
      <c r="N262" s="471">
        <v>20</v>
      </c>
      <c r="O262" s="471">
        <v>15.6</v>
      </c>
      <c r="P262" s="471">
        <v>7.9</v>
      </c>
      <c r="Q262" s="471">
        <v>11.7</v>
      </c>
      <c r="R262" s="471">
        <v>16.2</v>
      </c>
      <c r="S262" s="471">
        <v>12</v>
      </c>
      <c r="T262" s="471">
        <v>24.8</v>
      </c>
      <c r="U262" s="471">
        <v>14.1</v>
      </c>
      <c r="V262" s="471">
        <v>19.399999999999999</v>
      </c>
      <c r="W262" s="471">
        <v>11.7</v>
      </c>
      <c r="X262" s="471">
        <v>23.3</v>
      </c>
      <c r="Y262" s="471">
        <v>18.3</v>
      </c>
      <c r="Z262" s="471">
        <v>24.8</v>
      </c>
      <c r="AA262" s="471">
        <v>25</v>
      </c>
      <c r="AB262" s="471">
        <v>19.100000000000001</v>
      </c>
      <c r="AC262" s="471">
        <v>27.9</v>
      </c>
      <c r="AD262" s="471">
        <v>18.2</v>
      </c>
      <c r="AE262" s="471">
        <v>14.9</v>
      </c>
      <c r="AF262" s="471">
        <v>21.8</v>
      </c>
      <c r="AG262"/>
      <c r="AI262"/>
      <c r="AJ262"/>
      <c r="AK262"/>
      <c r="AL262"/>
      <c r="AM262"/>
    </row>
    <row r="263" spans="2:39" s="469" customFormat="1" x14ac:dyDescent="0.25">
      <c r="B263" s="470">
        <v>0.70833333333333337</v>
      </c>
      <c r="C263" s="471">
        <v>21.9</v>
      </c>
      <c r="D263" s="471">
        <v>15.9</v>
      </c>
      <c r="E263" s="471">
        <v>12.9</v>
      </c>
      <c r="F263" s="471">
        <v>12.9</v>
      </c>
      <c r="G263" s="471">
        <v>6.4</v>
      </c>
      <c r="H263" s="471">
        <v>6.7</v>
      </c>
      <c r="I263" s="471">
        <v>10.4</v>
      </c>
      <c r="J263" s="471">
        <v>16.3</v>
      </c>
      <c r="K263" s="471">
        <v>25.1</v>
      </c>
      <c r="L263" s="471">
        <v>22.6</v>
      </c>
      <c r="M263" s="471">
        <v>19.100000000000001</v>
      </c>
      <c r="N263" s="471">
        <v>20.8</v>
      </c>
      <c r="O263" s="471">
        <v>18.3</v>
      </c>
      <c r="P263" s="471">
        <v>14</v>
      </c>
      <c r="Q263" s="471">
        <v>15.6</v>
      </c>
      <c r="R263" s="471">
        <v>19.600000000000001</v>
      </c>
      <c r="S263" s="471">
        <v>15.1</v>
      </c>
      <c r="T263" s="471">
        <v>30.3</v>
      </c>
      <c r="U263" s="471">
        <v>20.100000000000001</v>
      </c>
      <c r="V263" s="471">
        <v>25.4</v>
      </c>
      <c r="W263" s="471">
        <v>15.5</v>
      </c>
      <c r="X263" s="471">
        <v>30.1</v>
      </c>
      <c r="Y263" s="471">
        <v>22.7</v>
      </c>
      <c r="Z263" s="471">
        <v>27.5</v>
      </c>
      <c r="AA263" s="471">
        <v>24.5</v>
      </c>
      <c r="AB263" s="471">
        <v>26.2</v>
      </c>
      <c r="AC263" s="471">
        <v>30.2</v>
      </c>
      <c r="AD263" s="471">
        <v>29.7</v>
      </c>
      <c r="AE263" s="471">
        <v>12.2</v>
      </c>
      <c r="AF263" s="471">
        <v>28.8</v>
      </c>
      <c r="AG263"/>
      <c r="AI263"/>
      <c r="AJ263"/>
      <c r="AK263"/>
      <c r="AL263"/>
      <c r="AM263"/>
    </row>
    <row r="264" spans="2:39" s="469" customFormat="1" x14ac:dyDescent="0.25">
      <c r="B264" s="470">
        <v>0.75</v>
      </c>
      <c r="C264" s="471">
        <v>22.9</v>
      </c>
      <c r="D264" s="471">
        <v>16.100000000000001</v>
      </c>
      <c r="E264" s="471">
        <v>19.399999999999999</v>
      </c>
      <c r="F264" s="471">
        <v>14.5</v>
      </c>
      <c r="G264" s="471">
        <v>5.7</v>
      </c>
      <c r="H264" s="471">
        <v>10.4</v>
      </c>
      <c r="I264" s="471">
        <v>17.600000000000001</v>
      </c>
      <c r="J264" s="471">
        <v>24.9</v>
      </c>
      <c r="K264" s="471">
        <v>34.9</v>
      </c>
      <c r="L264" s="471">
        <v>29.1</v>
      </c>
      <c r="M264" s="471">
        <v>29</v>
      </c>
      <c r="N264" s="471">
        <v>24.4</v>
      </c>
      <c r="O264" s="471">
        <v>26.6</v>
      </c>
      <c r="P264" s="471">
        <v>14</v>
      </c>
      <c r="Q264" s="471">
        <v>22</v>
      </c>
      <c r="R264" s="471">
        <v>14.2</v>
      </c>
      <c r="S264" s="471">
        <v>16</v>
      </c>
      <c r="T264" s="471">
        <v>36.700000000000003</v>
      </c>
      <c r="U264" s="471">
        <v>23.2</v>
      </c>
      <c r="V264" s="471">
        <v>26.4</v>
      </c>
      <c r="W264" s="471">
        <v>23.3</v>
      </c>
      <c r="X264" s="471">
        <v>20.100000000000001</v>
      </c>
      <c r="Y264" s="471">
        <v>26.9</v>
      </c>
      <c r="Z264" s="471">
        <v>24.4</v>
      </c>
      <c r="AA264" s="471">
        <v>27.7</v>
      </c>
      <c r="AB264" s="471">
        <v>27.7</v>
      </c>
      <c r="AC264" s="471">
        <v>33</v>
      </c>
      <c r="AD264" s="471">
        <v>32.5</v>
      </c>
      <c r="AE264" s="471">
        <v>22</v>
      </c>
      <c r="AF264" s="471">
        <v>24.7</v>
      </c>
      <c r="AG264"/>
      <c r="AI264"/>
      <c r="AJ264"/>
      <c r="AK264"/>
      <c r="AL264"/>
      <c r="AM264"/>
    </row>
    <row r="265" spans="2:39" s="469" customFormat="1" x14ac:dyDescent="0.25">
      <c r="B265" s="470">
        <v>0.79166666666666663</v>
      </c>
      <c r="C265" s="471">
        <v>19.7</v>
      </c>
      <c r="D265" s="471">
        <v>15.3</v>
      </c>
      <c r="E265" s="471">
        <v>14.7</v>
      </c>
      <c r="F265" s="471">
        <v>12</v>
      </c>
      <c r="G265" s="471">
        <v>5.8</v>
      </c>
      <c r="H265" s="471">
        <v>10.6</v>
      </c>
      <c r="I265" s="471">
        <v>16.600000000000001</v>
      </c>
      <c r="J265" s="471">
        <v>24.2</v>
      </c>
      <c r="K265" s="471">
        <v>28.3</v>
      </c>
      <c r="L265" s="471">
        <v>23.2</v>
      </c>
      <c r="M265" s="471">
        <v>17.600000000000001</v>
      </c>
      <c r="N265" s="471">
        <v>19</v>
      </c>
      <c r="O265" s="471">
        <v>19</v>
      </c>
      <c r="P265" s="471">
        <v>18.8</v>
      </c>
      <c r="Q265" s="471">
        <v>20.100000000000001</v>
      </c>
      <c r="R265" s="471">
        <v>13</v>
      </c>
      <c r="S265" s="471">
        <v>15</v>
      </c>
      <c r="T265" s="471">
        <v>34.9</v>
      </c>
      <c r="U265" s="471">
        <v>30.1</v>
      </c>
      <c r="V265" s="471">
        <v>23.7</v>
      </c>
      <c r="W265" s="471">
        <v>19.7</v>
      </c>
      <c r="X265" s="471">
        <v>15.5</v>
      </c>
      <c r="Y265" s="471">
        <v>35.299999999999997</v>
      </c>
      <c r="Z265" s="471">
        <v>29.3</v>
      </c>
      <c r="AA265" s="471">
        <v>31.2</v>
      </c>
      <c r="AB265" s="471">
        <v>26.6</v>
      </c>
      <c r="AC265" s="471">
        <v>36.299999999999997</v>
      </c>
      <c r="AD265" s="471">
        <v>34.4</v>
      </c>
      <c r="AE265" s="471">
        <v>20.9</v>
      </c>
      <c r="AF265" s="471">
        <v>27.1</v>
      </c>
      <c r="AG265"/>
      <c r="AI265"/>
      <c r="AJ265"/>
      <c r="AK265"/>
      <c r="AL265"/>
      <c r="AM265"/>
    </row>
    <row r="266" spans="2:39" s="469" customFormat="1" x14ac:dyDescent="0.25">
      <c r="B266" s="470">
        <v>0.83333333333333337</v>
      </c>
      <c r="C266" s="471">
        <v>14.9</v>
      </c>
      <c r="D266" s="471">
        <v>15.3</v>
      </c>
      <c r="E266" s="471">
        <v>9.4</v>
      </c>
      <c r="F266" s="471">
        <v>12.3</v>
      </c>
      <c r="G266" s="471">
        <v>4.9000000000000004</v>
      </c>
      <c r="H266" s="471">
        <v>7.8</v>
      </c>
      <c r="I266" s="471">
        <v>15.4</v>
      </c>
      <c r="J266" s="471">
        <v>21.6</v>
      </c>
      <c r="K266" s="471">
        <v>26.6</v>
      </c>
      <c r="L266" s="471">
        <v>23</v>
      </c>
      <c r="M266" s="471">
        <v>23.3</v>
      </c>
      <c r="N266" s="471">
        <v>18</v>
      </c>
      <c r="O266" s="471">
        <v>17.899999999999999</v>
      </c>
      <c r="P266" s="471">
        <v>22.6</v>
      </c>
      <c r="Q266" s="471">
        <v>18</v>
      </c>
      <c r="R266" s="471">
        <v>16.7</v>
      </c>
      <c r="S266" s="471">
        <v>21.9</v>
      </c>
      <c r="T266" s="471">
        <v>20.9</v>
      </c>
      <c r="U266" s="471">
        <v>26.5</v>
      </c>
      <c r="V266" s="471">
        <v>38</v>
      </c>
      <c r="W266" s="471">
        <v>24</v>
      </c>
      <c r="X266" s="471">
        <v>16.100000000000001</v>
      </c>
      <c r="Y266" s="471">
        <v>24.2</v>
      </c>
      <c r="Z266" s="471">
        <v>29.9</v>
      </c>
      <c r="AA266" s="471">
        <v>33.700000000000003</v>
      </c>
      <c r="AB266" s="471">
        <v>26.2</v>
      </c>
      <c r="AC266" s="471">
        <v>32.9</v>
      </c>
      <c r="AD266" s="471">
        <v>29.8</v>
      </c>
      <c r="AE266" s="471">
        <v>12.1</v>
      </c>
      <c r="AF266" s="471">
        <v>26.3</v>
      </c>
      <c r="AG266"/>
      <c r="AI266"/>
      <c r="AJ266"/>
      <c r="AK266"/>
      <c r="AL266"/>
      <c r="AM266"/>
    </row>
    <row r="267" spans="2:39" s="469" customFormat="1" x14ac:dyDescent="0.25">
      <c r="B267" s="470">
        <v>0.875</v>
      </c>
      <c r="C267" s="471">
        <v>8</v>
      </c>
      <c r="D267" s="471">
        <v>17.2</v>
      </c>
      <c r="E267" s="471">
        <v>7.6</v>
      </c>
      <c r="F267" s="471">
        <v>9.5</v>
      </c>
      <c r="G267" s="471">
        <v>3.3</v>
      </c>
      <c r="H267" s="471">
        <v>6.4</v>
      </c>
      <c r="I267" s="471">
        <v>12.2</v>
      </c>
      <c r="J267" s="471">
        <v>17.5</v>
      </c>
      <c r="K267" s="471">
        <v>29.7</v>
      </c>
      <c r="L267" s="471">
        <v>20.7</v>
      </c>
      <c r="M267" s="471">
        <v>25.8</v>
      </c>
      <c r="N267" s="471">
        <v>13</v>
      </c>
      <c r="O267" s="471">
        <v>14.2</v>
      </c>
      <c r="P267" s="471">
        <v>20.9</v>
      </c>
      <c r="Q267" s="471">
        <v>14.3</v>
      </c>
      <c r="R267" s="471">
        <v>23.6</v>
      </c>
      <c r="S267" s="471">
        <v>21.2</v>
      </c>
      <c r="T267" s="471">
        <v>29.1</v>
      </c>
      <c r="U267" s="471">
        <v>25.8</v>
      </c>
      <c r="V267" s="471">
        <v>27</v>
      </c>
      <c r="W267" s="471">
        <v>25.8</v>
      </c>
      <c r="X267" s="471">
        <v>14.6</v>
      </c>
      <c r="Y267" s="471">
        <v>19</v>
      </c>
      <c r="Z267" s="471">
        <v>22.5</v>
      </c>
      <c r="AA267" s="471">
        <v>24.9</v>
      </c>
      <c r="AB267" s="471">
        <v>18</v>
      </c>
      <c r="AC267" s="471">
        <v>31.5</v>
      </c>
      <c r="AD267" s="471">
        <v>20.6</v>
      </c>
      <c r="AE267" s="471">
        <v>18.100000000000001</v>
      </c>
      <c r="AF267" s="471">
        <v>31.6</v>
      </c>
      <c r="AG267"/>
      <c r="AI267"/>
      <c r="AJ267"/>
      <c r="AK267"/>
      <c r="AL267"/>
      <c r="AM267"/>
    </row>
    <row r="268" spans="2:39" s="469" customFormat="1" x14ac:dyDescent="0.25">
      <c r="B268" s="470">
        <v>0.91666666666666663</v>
      </c>
      <c r="C268" s="471">
        <v>5.8</v>
      </c>
      <c r="D268" s="471">
        <v>14.8</v>
      </c>
      <c r="E268" s="471">
        <v>3.1</v>
      </c>
      <c r="F268" s="471">
        <v>8</v>
      </c>
      <c r="G268" s="471">
        <v>2.5</v>
      </c>
      <c r="H268" s="471">
        <v>6.9</v>
      </c>
      <c r="I268" s="471">
        <v>7.3</v>
      </c>
      <c r="J268" s="471">
        <v>9.6999999999999993</v>
      </c>
      <c r="K268" s="471">
        <v>18.5</v>
      </c>
      <c r="L268" s="471">
        <v>15.6</v>
      </c>
      <c r="M268" s="471">
        <v>15</v>
      </c>
      <c r="N268" s="471">
        <v>8.8000000000000007</v>
      </c>
      <c r="O268" s="471">
        <v>12.9</v>
      </c>
      <c r="P268" s="471">
        <v>14.7</v>
      </c>
      <c r="Q268" s="471">
        <v>9.3000000000000007</v>
      </c>
      <c r="R268" s="471">
        <v>14.5</v>
      </c>
      <c r="S268" s="471">
        <v>12.4</v>
      </c>
      <c r="T268" s="471">
        <v>16.600000000000001</v>
      </c>
      <c r="U268" s="471">
        <v>18.2</v>
      </c>
      <c r="V268" s="471">
        <v>17.5</v>
      </c>
      <c r="W268" s="471">
        <v>18.8</v>
      </c>
      <c r="X268" s="471">
        <v>8.6</v>
      </c>
      <c r="Y268" s="471">
        <v>17.600000000000001</v>
      </c>
      <c r="Z268" s="471">
        <v>21</v>
      </c>
      <c r="AA268" s="471">
        <v>13.4</v>
      </c>
      <c r="AB268" s="471">
        <v>14.4</v>
      </c>
      <c r="AC268" s="471">
        <v>27.2</v>
      </c>
      <c r="AD268" s="471">
        <v>15.2</v>
      </c>
      <c r="AE268" s="471">
        <v>14.2</v>
      </c>
      <c r="AF268" s="471">
        <v>20</v>
      </c>
      <c r="AG268"/>
      <c r="AI268"/>
      <c r="AJ268"/>
      <c r="AK268"/>
      <c r="AL268"/>
      <c r="AM268"/>
    </row>
    <row r="269" spans="2:39" s="469" customFormat="1" x14ac:dyDescent="0.25">
      <c r="B269" s="470">
        <v>0.95833333333333337</v>
      </c>
      <c r="C269" s="471">
        <v>8.6999999999999993</v>
      </c>
      <c r="D269" s="471">
        <v>9.6</v>
      </c>
      <c r="E269" s="471">
        <v>4.3</v>
      </c>
      <c r="F269" s="471">
        <v>4.5999999999999996</v>
      </c>
      <c r="G269" s="471">
        <v>3.1</v>
      </c>
      <c r="H269" s="471">
        <v>14</v>
      </c>
      <c r="I269" s="471">
        <v>3.8</v>
      </c>
      <c r="J269" s="471">
        <v>6.6</v>
      </c>
      <c r="K269" s="471">
        <v>15.8</v>
      </c>
      <c r="L269" s="471">
        <v>13.3</v>
      </c>
      <c r="M269" s="471">
        <v>14</v>
      </c>
      <c r="N269" s="471">
        <v>7.8</v>
      </c>
      <c r="O269" s="471">
        <v>11.5</v>
      </c>
      <c r="P269" s="471">
        <v>5.8</v>
      </c>
      <c r="Q269" s="471">
        <v>5.4</v>
      </c>
      <c r="R269" s="471">
        <v>12.6</v>
      </c>
      <c r="S269" s="471">
        <v>9.6</v>
      </c>
      <c r="T269" s="471">
        <v>12.2</v>
      </c>
      <c r="U269" s="471">
        <v>16.7</v>
      </c>
      <c r="V269" s="471">
        <v>13.2</v>
      </c>
      <c r="W269" s="471">
        <v>18.100000000000001</v>
      </c>
      <c r="X269" s="471">
        <v>9.1</v>
      </c>
      <c r="Y269" s="471">
        <v>6.7</v>
      </c>
      <c r="Z269" s="471">
        <v>14.6</v>
      </c>
      <c r="AA269" s="471">
        <v>11.3</v>
      </c>
      <c r="AB269" s="471">
        <v>16</v>
      </c>
      <c r="AC269" s="471">
        <v>21.6</v>
      </c>
      <c r="AD269" s="471">
        <v>13.8</v>
      </c>
      <c r="AE269" s="471">
        <v>13.4</v>
      </c>
      <c r="AF269" s="471">
        <v>19.5</v>
      </c>
      <c r="AG269"/>
      <c r="AI269"/>
      <c r="AJ269"/>
      <c r="AK269"/>
      <c r="AL269"/>
      <c r="AM269"/>
    </row>
    <row r="270" spans="2:39" s="472" customFormat="1" ht="33" customHeight="1" x14ac:dyDescent="0.3">
      <c r="B270" s="467" t="s">
        <v>263</v>
      </c>
      <c r="C270" s="479">
        <v>13.512499999999998</v>
      </c>
      <c r="D270" s="479">
        <v>10.520833333333334</v>
      </c>
      <c r="E270" s="479">
        <v>8.8125</v>
      </c>
      <c r="F270" s="479">
        <v>8.0750000000000011</v>
      </c>
      <c r="G270" s="479">
        <v>5.208333333333333</v>
      </c>
      <c r="H270" s="479">
        <v>6.4833333333333343</v>
      </c>
      <c r="I270" s="479">
        <v>7.8478260869565233</v>
      </c>
      <c r="J270" s="479">
        <v>12.569565217391302</v>
      </c>
      <c r="K270" s="479">
        <v>16.733333333333334</v>
      </c>
      <c r="L270" s="479">
        <v>16.679166666666667</v>
      </c>
      <c r="M270" s="479">
        <v>14.825000000000001</v>
      </c>
      <c r="N270" s="479">
        <v>12.783333333333337</v>
      </c>
      <c r="O270" s="479">
        <v>14.95833333333333</v>
      </c>
      <c r="P270" s="479">
        <v>10.366666666666667</v>
      </c>
      <c r="Q270" s="479">
        <v>12.75</v>
      </c>
      <c r="R270" s="479">
        <v>11.741666666666665</v>
      </c>
      <c r="S270" s="479">
        <v>15.024999999999999</v>
      </c>
      <c r="T270" s="479">
        <v>15.583333333333336</v>
      </c>
      <c r="U270" s="479">
        <v>14.329166666666666</v>
      </c>
      <c r="V270" s="479">
        <v>16.843478260869563</v>
      </c>
      <c r="W270" s="479">
        <v>16.441666666666666</v>
      </c>
      <c r="X270" s="479">
        <v>14.666666666666671</v>
      </c>
      <c r="Y270" s="479">
        <v>14.733333333333334</v>
      </c>
      <c r="Z270" s="479">
        <v>18.066666666666666</v>
      </c>
      <c r="AA270" s="479">
        <v>21.237500000000001</v>
      </c>
      <c r="AB270" s="479">
        <v>18.516666666666666</v>
      </c>
      <c r="AC270" s="479">
        <v>19.500000000000004</v>
      </c>
      <c r="AD270" s="479">
        <v>17.929166666666667</v>
      </c>
      <c r="AE270" s="479">
        <v>16.283333333333335</v>
      </c>
      <c r="AF270" s="479">
        <v>19.121739130434786</v>
      </c>
      <c r="AG270"/>
      <c r="AI270"/>
      <c r="AJ270"/>
      <c r="AK270"/>
      <c r="AL270"/>
      <c r="AM270"/>
    </row>
    <row r="271" spans="2:39" s="472" customFormat="1" ht="27" customHeight="1" x14ac:dyDescent="0.3">
      <c r="B271" s="467" t="s">
        <v>264</v>
      </c>
      <c r="C271" s="547" t="s">
        <v>265</v>
      </c>
      <c r="D271" s="548"/>
      <c r="E271" s="548"/>
      <c r="F271" s="548"/>
      <c r="G271" s="548"/>
      <c r="H271" s="548"/>
      <c r="I271" s="548"/>
      <c r="J271" s="548"/>
      <c r="K271" s="548"/>
      <c r="L271" s="548"/>
      <c r="M271" s="548"/>
      <c r="N271" s="548"/>
      <c r="O271" s="548"/>
      <c r="P271" s="548"/>
      <c r="Q271" s="548"/>
      <c r="R271" s="548"/>
      <c r="S271" s="548"/>
      <c r="T271" s="548"/>
      <c r="U271" s="548"/>
      <c r="V271" s="548"/>
      <c r="W271" s="548"/>
      <c r="X271" s="548"/>
      <c r="Y271" s="548"/>
      <c r="Z271" s="548"/>
      <c r="AA271" s="548"/>
      <c r="AB271" s="548"/>
      <c r="AC271" s="548"/>
      <c r="AD271" s="548"/>
      <c r="AE271" s="548"/>
      <c r="AF271" s="549"/>
      <c r="AG271"/>
      <c r="AI271"/>
      <c r="AJ271"/>
      <c r="AK271"/>
      <c r="AL271"/>
      <c r="AM271"/>
    </row>
    <row r="272" spans="2:39" s="462" customFormat="1" x14ac:dyDescent="0.3">
      <c r="B272" s="555" t="s">
        <v>411</v>
      </c>
      <c r="C272" s="555"/>
      <c r="D272" s="555"/>
      <c r="E272" s="555"/>
      <c r="F272" s="555"/>
      <c r="G272" s="555"/>
      <c r="H272" s="555"/>
      <c r="I272" s="555"/>
      <c r="J272" s="555"/>
      <c r="K272" s="555"/>
      <c r="L272" s="555"/>
      <c r="M272" s="555"/>
      <c r="N272" s="555"/>
      <c r="O272" s="555"/>
      <c r="P272" s="555"/>
      <c r="Q272" s="555"/>
      <c r="R272" s="555"/>
      <c r="S272" s="555"/>
      <c r="T272" s="555"/>
      <c r="U272" s="555"/>
      <c r="V272" s="555"/>
      <c r="W272" s="555"/>
      <c r="X272" s="555"/>
      <c r="Y272" s="555"/>
      <c r="Z272" s="555"/>
      <c r="AA272" s="555"/>
      <c r="AB272" s="555"/>
      <c r="AC272" s="555"/>
      <c r="AD272" s="555"/>
      <c r="AE272" s="555"/>
      <c r="AF272" s="555"/>
      <c r="AG272" s="474"/>
      <c r="AH272" s="474"/>
      <c r="AJ272" s="476"/>
      <c r="AK272" s="476"/>
    </row>
    <row r="273" spans="2:37" s="462" customFormat="1" x14ac:dyDescent="0.3">
      <c r="B273" s="477"/>
      <c r="C273" s="477"/>
      <c r="D273" s="477"/>
      <c r="E273" s="477"/>
      <c r="F273" s="477"/>
      <c r="G273" s="477"/>
      <c r="H273" s="477"/>
      <c r="I273" s="477"/>
      <c r="J273" s="477"/>
      <c r="K273" s="477"/>
      <c r="L273" s="477"/>
      <c r="M273" s="477"/>
      <c r="N273" s="477"/>
      <c r="O273" s="477"/>
      <c r="P273" s="477"/>
      <c r="Q273" s="477"/>
      <c r="R273" s="477"/>
      <c r="S273" s="477"/>
      <c r="T273" s="477"/>
      <c r="U273" s="477"/>
      <c r="V273" s="477"/>
      <c r="W273" s="477"/>
      <c r="X273" s="477"/>
      <c r="Y273" s="477"/>
      <c r="Z273" s="477"/>
      <c r="AA273" s="477"/>
      <c r="AB273" s="477"/>
      <c r="AC273" s="477"/>
      <c r="AD273" s="477"/>
      <c r="AE273" s="477"/>
      <c r="AF273" s="477"/>
      <c r="AG273" s="474"/>
      <c r="AH273" s="474"/>
      <c r="AJ273" s="476"/>
      <c r="AK273" s="476"/>
    </row>
    <row r="274" spans="2:37" s="462" customFormat="1" x14ac:dyDescent="0.3">
      <c r="B274" s="477"/>
      <c r="C274" s="477"/>
      <c r="D274" s="477"/>
      <c r="E274" s="477"/>
      <c r="F274" s="477"/>
      <c r="G274" s="477"/>
      <c r="H274" s="477"/>
      <c r="I274" s="477"/>
      <c r="J274" s="477"/>
      <c r="K274" s="477"/>
      <c r="L274" s="477"/>
      <c r="M274" s="477"/>
      <c r="N274" s="477"/>
      <c r="O274" s="477"/>
      <c r="P274" s="477"/>
      <c r="Q274" s="477"/>
      <c r="R274" s="477"/>
      <c r="S274" s="477"/>
      <c r="T274" s="477"/>
      <c r="U274" s="477"/>
      <c r="V274" s="477"/>
      <c r="W274" s="477"/>
      <c r="X274" s="477"/>
      <c r="Y274" s="477"/>
      <c r="Z274" s="477"/>
      <c r="AA274" s="477"/>
      <c r="AB274" s="477"/>
      <c r="AC274" s="477"/>
      <c r="AD274" s="477"/>
      <c r="AE274" s="477"/>
      <c r="AF274" s="477"/>
      <c r="AG274" s="474"/>
      <c r="AH274" s="474"/>
      <c r="AJ274" s="476"/>
      <c r="AK274" s="476"/>
    </row>
    <row r="275" spans="2:37" s="462" customFormat="1" ht="15.75" customHeight="1" x14ac:dyDescent="0.3"/>
    <row r="276" spans="2:37" s="462" customFormat="1" ht="15.75" customHeight="1" x14ac:dyDescent="0.3">
      <c r="B276" s="550"/>
      <c r="C276" s="550"/>
      <c r="D276" s="550"/>
      <c r="E276" s="550"/>
      <c r="F276" s="551" t="s">
        <v>438</v>
      </c>
      <c r="G276" s="551"/>
      <c r="H276" s="551"/>
      <c r="I276" s="551"/>
      <c r="J276" s="551"/>
      <c r="K276" s="551"/>
      <c r="L276" s="551"/>
      <c r="M276" s="551"/>
      <c r="N276" s="551"/>
      <c r="O276" s="551"/>
      <c r="P276" s="551"/>
      <c r="Q276" s="551"/>
      <c r="R276" s="551"/>
      <c r="S276" s="551"/>
      <c r="T276" s="551"/>
      <c r="U276" s="551"/>
      <c r="V276" s="551"/>
      <c r="W276" s="551"/>
      <c r="X276" s="551"/>
      <c r="Y276" s="551"/>
      <c r="Z276" s="551"/>
      <c r="AA276" s="551"/>
      <c r="AB276" s="551"/>
      <c r="AC276" s="551"/>
      <c r="AD276" s="551"/>
      <c r="AE276" s="551"/>
      <c r="AF276" s="551"/>
      <c r="AG276" s="551"/>
    </row>
    <row r="277" spans="2:37" s="462" customFormat="1" ht="15.75" customHeight="1" x14ac:dyDescent="0.3">
      <c r="B277" s="550"/>
      <c r="C277" s="550"/>
      <c r="D277" s="550"/>
      <c r="E277" s="550"/>
      <c r="F277" s="551"/>
      <c r="G277" s="551"/>
      <c r="H277" s="551"/>
      <c r="I277" s="551"/>
      <c r="J277" s="551"/>
      <c r="K277" s="551"/>
      <c r="L277" s="551"/>
      <c r="M277" s="551"/>
      <c r="N277" s="551"/>
      <c r="O277" s="551"/>
      <c r="P277" s="551"/>
      <c r="Q277" s="551"/>
      <c r="R277" s="551"/>
      <c r="S277" s="551"/>
      <c r="T277" s="551"/>
      <c r="U277" s="551"/>
      <c r="V277" s="551"/>
      <c r="W277" s="551"/>
      <c r="X277" s="551"/>
      <c r="Y277" s="551"/>
      <c r="Z277" s="551"/>
      <c r="AA277" s="551"/>
      <c r="AB277" s="551"/>
      <c r="AC277" s="551"/>
      <c r="AD277" s="551"/>
      <c r="AE277" s="551"/>
      <c r="AF277" s="551"/>
      <c r="AG277" s="551"/>
    </row>
    <row r="278" spans="2:37" s="462" customFormat="1" ht="15.75" customHeight="1" x14ac:dyDescent="0.3">
      <c r="B278" s="550"/>
      <c r="C278" s="550"/>
      <c r="D278" s="550"/>
      <c r="E278" s="550"/>
      <c r="F278" s="551"/>
      <c r="G278" s="551"/>
      <c r="H278" s="551"/>
      <c r="I278" s="551"/>
      <c r="J278" s="551"/>
      <c r="K278" s="551"/>
      <c r="L278" s="551"/>
      <c r="M278" s="551"/>
      <c r="N278" s="551"/>
      <c r="O278" s="551"/>
      <c r="P278" s="551"/>
      <c r="Q278" s="551"/>
      <c r="R278" s="551"/>
      <c r="S278" s="551"/>
      <c r="T278" s="551"/>
      <c r="U278" s="551"/>
      <c r="V278" s="551"/>
      <c r="W278" s="551"/>
      <c r="X278" s="551"/>
      <c r="Y278" s="551"/>
      <c r="Z278" s="551"/>
      <c r="AA278" s="551"/>
      <c r="AB278" s="551"/>
      <c r="AC278" s="551"/>
      <c r="AD278" s="551"/>
      <c r="AE278" s="551"/>
      <c r="AF278" s="551"/>
      <c r="AG278" s="551"/>
    </row>
    <row r="279" spans="2:37" s="462" customFormat="1" ht="11.25" customHeight="1" x14ac:dyDescent="0.3">
      <c r="B279" s="463"/>
      <c r="C279" s="463"/>
      <c r="D279" s="463"/>
      <c r="E279" s="463"/>
      <c r="F279" s="464"/>
      <c r="G279" s="464"/>
      <c r="H279" s="464"/>
      <c r="I279" s="464"/>
      <c r="J279" s="464"/>
      <c r="K279" s="464"/>
      <c r="L279" s="464"/>
      <c r="M279" s="464"/>
      <c r="N279" s="464"/>
      <c r="O279" s="464"/>
      <c r="P279" s="464"/>
      <c r="Q279" s="464"/>
      <c r="R279" s="464"/>
      <c r="S279" s="464"/>
      <c r="T279" s="464"/>
      <c r="U279" s="464"/>
      <c r="V279" s="464"/>
      <c r="W279" s="464"/>
      <c r="X279" s="464"/>
      <c r="Y279" s="464"/>
      <c r="Z279" s="464"/>
      <c r="AA279" s="464"/>
      <c r="AB279" s="464"/>
      <c r="AC279" s="464"/>
      <c r="AD279" s="464"/>
      <c r="AE279" s="464"/>
      <c r="AF279" s="464"/>
      <c r="AG279" s="464"/>
    </row>
    <row r="280" spans="2:37" s="462" customFormat="1" ht="27.6" customHeight="1" x14ac:dyDescent="0.3">
      <c r="B280" s="552" t="s">
        <v>188</v>
      </c>
      <c r="C280" s="552"/>
      <c r="D280" s="286"/>
      <c r="E280" s="286"/>
      <c r="F280" s="553" t="s">
        <v>426</v>
      </c>
      <c r="G280" s="553"/>
      <c r="H280" s="553"/>
      <c r="I280" s="553"/>
      <c r="J280" s="553"/>
      <c r="K280" s="553"/>
      <c r="L280" s="553"/>
      <c r="M280" s="553"/>
      <c r="N280" s="553"/>
      <c r="O280" s="553"/>
      <c r="P280" s="553"/>
      <c r="Q280" s="553"/>
      <c r="R280" s="553"/>
      <c r="S280" s="553"/>
      <c r="T280" s="553"/>
      <c r="U280" s="553"/>
      <c r="V280" s="553"/>
      <c r="W280" s="553"/>
      <c r="X280" s="553"/>
      <c r="Y280" s="553"/>
      <c r="Z280" s="553"/>
      <c r="AA280" s="553"/>
      <c r="AB280" s="553"/>
      <c r="AC280" s="553"/>
      <c r="AD280" s="553"/>
      <c r="AE280" s="553"/>
      <c r="AF280" s="553"/>
      <c r="AG280" s="553"/>
    </row>
    <row r="281" spans="2:37" s="462" customFormat="1" ht="8.25" customHeight="1" x14ac:dyDescent="0.3">
      <c r="B281" s="465"/>
      <c r="C281" s="465"/>
      <c r="D281" s="465"/>
      <c r="E281" s="465"/>
      <c r="F281" s="466"/>
      <c r="G281" s="466"/>
      <c r="H281" s="466"/>
      <c r="I281" s="466"/>
      <c r="J281" s="466"/>
      <c r="K281" s="466"/>
      <c r="L281" s="466"/>
      <c r="M281" s="466"/>
      <c r="N281" s="466"/>
      <c r="O281" s="466"/>
      <c r="P281" s="466"/>
      <c r="Q281" s="466"/>
      <c r="R281" s="466"/>
      <c r="S281" s="466"/>
      <c r="T281" s="466"/>
      <c r="U281" s="466"/>
      <c r="V281" s="466"/>
      <c r="W281" s="466"/>
      <c r="X281" s="466"/>
      <c r="Y281" s="466"/>
      <c r="Z281" s="466"/>
      <c r="AA281" s="466"/>
      <c r="AB281" s="466"/>
      <c r="AC281" s="466"/>
      <c r="AD281" s="466"/>
      <c r="AE281" s="466"/>
      <c r="AF281" s="466"/>
      <c r="AG281" s="466"/>
    </row>
    <row r="282" spans="2:37" s="462" customFormat="1" ht="15.75" customHeight="1" x14ac:dyDescent="0.3">
      <c r="B282" s="286" t="s">
        <v>236</v>
      </c>
      <c r="C282" s="286"/>
      <c r="D282" s="286"/>
      <c r="E282" s="286"/>
      <c r="F282" s="287" t="s">
        <v>259</v>
      </c>
      <c r="G282" s="290"/>
      <c r="H282" s="290"/>
      <c r="I282" s="290"/>
      <c r="J282" s="290"/>
      <c r="K282" s="290"/>
      <c r="L282" s="290"/>
      <c r="M282" s="290"/>
      <c r="N282" s="290"/>
      <c r="O282" s="290"/>
      <c r="P282" s="290"/>
      <c r="Q282" s="139" t="s">
        <v>189</v>
      </c>
      <c r="R282" s="286"/>
      <c r="S282" s="286"/>
      <c r="T282" s="286"/>
      <c r="U282" s="286"/>
      <c r="V282" s="291" t="s">
        <v>424</v>
      </c>
      <c r="W282" s="290"/>
      <c r="X282" s="290"/>
      <c r="Y282" s="290"/>
      <c r="Z282" s="290"/>
      <c r="AA282" s="290"/>
      <c r="AB282" s="290"/>
      <c r="AC282" s="290"/>
      <c r="AD282" s="290"/>
      <c r="AE282" s="290"/>
      <c r="AF282" s="290"/>
      <c r="AG282" s="290"/>
    </row>
    <row r="283" spans="2:37" s="462" customFormat="1" ht="7.5" customHeight="1" x14ac:dyDescent="0.3">
      <c r="B283" s="465"/>
      <c r="C283" s="465"/>
      <c r="D283" s="465"/>
      <c r="E283" s="465"/>
      <c r="F283" s="466"/>
      <c r="G283" s="466"/>
      <c r="H283" s="466"/>
      <c r="I283" s="466"/>
      <c r="J283" s="466"/>
      <c r="K283" s="466"/>
      <c r="L283" s="466"/>
      <c r="M283" s="466"/>
      <c r="N283" s="466"/>
      <c r="O283" s="466"/>
      <c r="P283" s="466"/>
      <c r="Q283" s="466"/>
      <c r="R283" s="466"/>
      <c r="S283" s="466"/>
      <c r="T283" s="466"/>
      <c r="U283" s="466"/>
      <c r="V283" s="466"/>
      <c r="W283" s="466"/>
      <c r="X283" s="466"/>
      <c r="Y283" s="466"/>
      <c r="Z283" s="466"/>
      <c r="AA283" s="466"/>
      <c r="AB283" s="466"/>
      <c r="AC283" s="466"/>
      <c r="AD283" s="466"/>
      <c r="AE283" s="466"/>
      <c r="AF283" s="466"/>
      <c r="AG283" s="466"/>
    </row>
    <row r="284" spans="2:37" s="462" customFormat="1" ht="15.75" customHeight="1" x14ac:dyDescent="0.3">
      <c r="B284" s="545" t="s">
        <v>217</v>
      </c>
      <c r="C284" s="545"/>
      <c r="D284" s="545"/>
      <c r="E284" s="545"/>
      <c r="F284" s="545"/>
      <c r="G284" s="545"/>
      <c r="H284" s="545"/>
      <c r="I284" s="545"/>
      <c r="J284" s="545"/>
      <c r="K284" s="545"/>
      <c r="L284" s="545"/>
      <c r="M284" s="545"/>
      <c r="N284" s="545"/>
      <c r="O284" s="545"/>
      <c r="P284" s="545"/>
      <c r="Q284" s="545"/>
      <c r="R284" s="545"/>
      <c r="S284" s="545"/>
      <c r="T284" s="545"/>
      <c r="U284" s="545"/>
      <c r="V284" s="545"/>
      <c r="W284" s="545"/>
      <c r="X284" s="545"/>
      <c r="Y284" s="545"/>
      <c r="Z284" s="545"/>
      <c r="AA284" s="545"/>
      <c r="AB284" s="545"/>
      <c r="AC284" s="545"/>
      <c r="AD284" s="545"/>
      <c r="AE284" s="545"/>
      <c r="AF284" s="545"/>
      <c r="AG284" s="545"/>
    </row>
    <row r="285" spans="2:37" s="462" customFormat="1" ht="7.5" customHeight="1" x14ac:dyDescent="0.3">
      <c r="B285" s="465"/>
      <c r="C285" s="465"/>
      <c r="D285" s="465"/>
      <c r="E285" s="465"/>
      <c r="F285" s="466"/>
      <c r="G285" s="466"/>
      <c r="H285" s="466"/>
      <c r="I285" s="466"/>
      <c r="J285" s="466"/>
      <c r="K285" s="466"/>
      <c r="L285" s="466"/>
      <c r="M285" s="466"/>
      <c r="N285" s="466"/>
      <c r="O285" s="466"/>
      <c r="P285" s="466"/>
      <c r="Q285" s="466"/>
      <c r="R285" s="466"/>
      <c r="S285" s="466"/>
      <c r="T285" s="466"/>
      <c r="U285" s="466"/>
      <c r="V285" s="466"/>
      <c r="W285" s="466"/>
      <c r="X285" s="466"/>
      <c r="Y285" s="466"/>
      <c r="Z285" s="466"/>
      <c r="AA285" s="466"/>
      <c r="AB285" s="466"/>
      <c r="AC285" s="466"/>
      <c r="AD285" s="466"/>
      <c r="AE285" s="466"/>
      <c r="AF285" s="466"/>
      <c r="AG285" s="466"/>
    </row>
    <row r="286" spans="2:37" s="462" customFormat="1" ht="15.75" customHeight="1" x14ac:dyDescent="0.3">
      <c r="B286" s="286" t="s">
        <v>33</v>
      </c>
      <c r="C286" s="286"/>
      <c r="D286" s="286"/>
      <c r="E286" s="286"/>
      <c r="F286" s="290" t="s">
        <v>260</v>
      </c>
      <c r="G286" s="290"/>
      <c r="H286" s="290"/>
      <c r="I286" s="290"/>
      <c r="J286" s="290"/>
      <c r="K286" s="290"/>
      <c r="L286" s="290"/>
      <c r="M286" s="290"/>
      <c r="N286" s="290"/>
      <c r="O286" s="290"/>
      <c r="P286" s="290"/>
      <c r="Q286" s="286" t="s">
        <v>8</v>
      </c>
      <c r="R286" s="286"/>
      <c r="S286" s="286"/>
      <c r="T286" s="286"/>
      <c r="U286" s="286"/>
      <c r="V286" s="290" t="s">
        <v>257</v>
      </c>
      <c r="W286" s="290"/>
      <c r="X286" s="290"/>
      <c r="Y286" s="290"/>
      <c r="Z286" s="290"/>
      <c r="AA286" s="290"/>
      <c r="AB286" s="290"/>
      <c r="AC286" s="290"/>
      <c r="AD286" s="290"/>
      <c r="AE286" s="290"/>
      <c r="AF286" s="290"/>
      <c r="AG286" s="290"/>
    </row>
    <row r="287" spans="2:37" s="462" customFormat="1" ht="7.5" customHeight="1" x14ac:dyDescent="0.3">
      <c r="B287" s="465"/>
      <c r="C287" s="465"/>
      <c r="D287" s="465"/>
      <c r="E287" s="465"/>
      <c r="F287" s="466"/>
      <c r="G287" s="466"/>
      <c r="H287" s="466"/>
      <c r="I287" s="466"/>
      <c r="J287" s="466"/>
      <c r="K287" s="466"/>
      <c r="L287" s="466"/>
      <c r="M287" s="466"/>
      <c r="N287" s="466"/>
      <c r="O287" s="466"/>
      <c r="P287" s="466"/>
      <c r="Q287" s="466"/>
      <c r="R287" s="466"/>
      <c r="S287" s="466"/>
      <c r="T287" s="466"/>
      <c r="U287" s="466"/>
      <c r="V287" s="466"/>
      <c r="W287" s="466"/>
      <c r="X287" s="466"/>
      <c r="Y287" s="466"/>
      <c r="Z287" s="466"/>
      <c r="AA287" s="466"/>
      <c r="AB287" s="466"/>
      <c r="AC287" s="466"/>
      <c r="AD287" s="466"/>
      <c r="AE287" s="466"/>
      <c r="AF287" s="466"/>
      <c r="AG287" s="466"/>
    </row>
    <row r="288" spans="2:37" s="462" customFormat="1" ht="15.75" customHeight="1" x14ac:dyDescent="0.3">
      <c r="B288" s="286" t="s">
        <v>9</v>
      </c>
      <c r="C288" s="286"/>
      <c r="D288" s="286"/>
      <c r="E288" s="286"/>
      <c r="F288" s="290" t="s">
        <v>261</v>
      </c>
      <c r="G288" s="290"/>
      <c r="H288" s="290"/>
      <c r="I288" s="290"/>
      <c r="J288" s="290"/>
      <c r="K288" s="290"/>
      <c r="L288" s="290"/>
      <c r="M288" s="290"/>
      <c r="N288" s="290"/>
      <c r="O288" s="290"/>
      <c r="P288" s="290"/>
      <c r="Q288" s="286" t="s">
        <v>10</v>
      </c>
      <c r="R288" s="286"/>
      <c r="S288" s="286"/>
      <c r="T288" s="286"/>
      <c r="U288" s="286"/>
      <c r="V288" s="290" t="s">
        <v>262</v>
      </c>
      <c r="W288" s="290"/>
      <c r="X288" s="290"/>
      <c r="Y288" s="290"/>
      <c r="Z288" s="290"/>
      <c r="AA288" s="290"/>
      <c r="AB288" s="290"/>
      <c r="AC288" s="290"/>
      <c r="AD288" s="290"/>
      <c r="AE288" s="290"/>
      <c r="AF288" s="290"/>
      <c r="AG288" s="290"/>
    </row>
    <row r="289" spans="2:33" s="462" customFormat="1" ht="11.25" customHeight="1" x14ac:dyDescent="0.3">
      <c r="B289" s="463"/>
      <c r="C289" s="463"/>
      <c r="D289" s="463"/>
      <c r="E289" s="463"/>
      <c r="F289" s="464"/>
      <c r="G289" s="464"/>
      <c r="H289" s="464"/>
      <c r="I289" s="464"/>
      <c r="J289" s="464"/>
      <c r="K289" s="464"/>
      <c r="L289" s="464"/>
      <c r="M289" s="464"/>
      <c r="N289" s="464"/>
      <c r="O289" s="464"/>
      <c r="P289" s="464"/>
      <c r="Q289" s="464"/>
      <c r="R289" s="464"/>
      <c r="S289" s="464"/>
      <c r="T289" s="464"/>
      <c r="U289" s="464"/>
      <c r="V289" s="464"/>
      <c r="W289" s="464"/>
      <c r="X289" s="464"/>
      <c r="Y289" s="464"/>
      <c r="Z289" s="464"/>
      <c r="AA289" s="464"/>
      <c r="AB289" s="464"/>
      <c r="AC289" s="464"/>
      <c r="AD289" s="464"/>
      <c r="AE289" s="464"/>
      <c r="AF289" s="464"/>
      <c r="AG289" s="464"/>
    </row>
    <row r="290" spans="2:33" s="462" customFormat="1" ht="29.4" customHeight="1" x14ac:dyDescent="0.3">
      <c r="B290" s="467" t="s">
        <v>258</v>
      </c>
      <c r="C290" s="468">
        <v>1</v>
      </c>
      <c r="D290" s="468">
        <v>2</v>
      </c>
      <c r="E290" s="468">
        <v>3</v>
      </c>
      <c r="F290" s="468">
        <v>4</v>
      </c>
      <c r="G290" s="468">
        <v>5</v>
      </c>
      <c r="H290" s="468">
        <v>6</v>
      </c>
      <c r="I290" s="468">
        <v>7</v>
      </c>
      <c r="J290" s="468">
        <v>8</v>
      </c>
      <c r="K290" s="468">
        <v>9</v>
      </c>
      <c r="L290" s="468">
        <v>10</v>
      </c>
      <c r="M290" s="468">
        <v>11</v>
      </c>
      <c r="N290" s="468">
        <v>12</v>
      </c>
      <c r="O290" s="468">
        <v>13</v>
      </c>
      <c r="P290" s="468">
        <v>14</v>
      </c>
      <c r="Q290" s="468">
        <v>15</v>
      </c>
      <c r="R290" s="468">
        <v>16</v>
      </c>
      <c r="S290" s="468">
        <v>17</v>
      </c>
      <c r="T290" s="468">
        <v>18</v>
      </c>
      <c r="U290" s="468">
        <v>19</v>
      </c>
      <c r="V290" s="468">
        <v>20</v>
      </c>
      <c r="W290" s="468">
        <v>21</v>
      </c>
      <c r="X290" s="468">
        <v>22</v>
      </c>
      <c r="Y290" s="468">
        <v>23</v>
      </c>
      <c r="Z290" s="468">
        <v>24</v>
      </c>
      <c r="AA290" s="468">
        <v>25</v>
      </c>
      <c r="AB290" s="468">
        <v>26</v>
      </c>
      <c r="AC290" s="468">
        <v>27</v>
      </c>
      <c r="AD290" s="468">
        <v>28</v>
      </c>
      <c r="AE290" s="468">
        <v>29</v>
      </c>
      <c r="AF290" s="468">
        <v>30</v>
      </c>
      <c r="AG290" s="468">
        <v>31</v>
      </c>
    </row>
    <row r="291" spans="2:33" s="469" customFormat="1" x14ac:dyDescent="0.25">
      <c r="B291" s="470">
        <v>0</v>
      </c>
      <c r="C291" s="471">
        <v>23</v>
      </c>
      <c r="D291" s="471">
        <v>22</v>
      </c>
      <c r="E291" s="471">
        <v>20.399999999999999</v>
      </c>
      <c r="F291" s="471">
        <v>20.9</v>
      </c>
      <c r="G291" s="471">
        <v>14.2</v>
      </c>
      <c r="H291" s="471">
        <v>2.4</v>
      </c>
      <c r="I291" s="471">
        <v>10.8</v>
      </c>
      <c r="J291" s="471">
        <v>13.4</v>
      </c>
      <c r="K291" s="471">
        <v>7.9</v>
      </c>
      <c r="L291" s="471">
        <v>4.0999999999999996</v>
      </c>
      <c r="M291" s="471">
        <v>5</v>
      </c>
      <c r="N291" s="471">
        <v>8.1999999999999993</v>
      </c>
      <c r="O291" s="471">
        <v>5.8</v>
      </c>
      <c r="P291" s="471">
        <v>4.7</v>
      </c>
      <c r="Q291" s="471" t="s">
        <v>397</v>
      </c>
      <c r="R291" s="471">
        <v>11.7</v>
      </c>
      <c r="S291" s="471">
        <v>6.8</v>
      </c>
      <c r="T291" s="471">
        <v>7.7</v>
      </c>
      <c r="U291" s="471">
        <v>11.9</v>
      </c>
      <c r="V291" s="471">
        <v>36.5</v>
      </c>
      <c r="W291" s="471">
        <v>22</v>
      </c>
      <c r="X291" s="471">
        <v>22</v>
      </c>
      <c r="Y291" s="471">
        <v>25.8</v>
      </c>
      <c r="Z291" s="471">
        <v>11.6</v>
      </c>
      <c r="AA291" s="471">
        <v>20.399999999999999</v>
      </c>
      <c r="AB291" s="471">
        <v>5.3</v>
      </c>
      <c r="AC291" s="471">
        <v>4.5999999999999996</v>
      </c>
      <c r="AD291" s="471" t="s">
        <v>406</v>
      </c>
      <c r="AE291" s="471">
        <v>18.2</v>
      </c>
      <c r="AF291" s="471">
        <v>16.899999999999999</v>
      </c>
      <c r="AG291" s="471">
        <v>16.100000000000001</v>
      </c>
    </row>
    <row r="292" spans="2:33" s="469" customFormat="1" x14ac:dyDescent="0.25">
      <c r="B292" s="470">
        <v>4.1666666666666664E-2</v>
      </c>
      <c r="C292" s="471">
        <v>22</v>
      </c>
      <c r="D292" s="471">
        <v>27.2</v>
      </c>
      <c r="E292" s="471">
        <v>19.899999999999999</v>
      </c>
      <c r="F292" s="471">
        <v>18.3</v>
      </c>
      <c r="G292" s="471">
        <v>17.100000000000001</v>
      </c>
      <c r="H292" s="471">
        <v>2.2999999999999998</v>
      </c>
      <c r="I292" s="471">
        <v>7.9</v>
      </c>
      <c r="J292" s="471">
        <v>11.7</v>
      </c>
      <c r="K292" s="471">
        <v>4.9000000000000004</v>
      </c>
      <c r="L292" s="471">
        <v>3.5</v>
      </c>
      <c r="M292" s="471">
        <v>2.8</v>
      </c>
      <c r="N292" s="471" t="s">
        <v>397</v>
      </c>
      <c r="O292" s="471">
        <v>5</v>
      </c>
      <c r="P292" s="471" t="s">
        <v>397</v>
      </c>
      <c r="Q292" s="471">
        <v>4.5999999999999996</v>
      </c>
      <c r="R292" s="471">
        <v>8</v>
      </c>
      <c r="S292" s="471">
        <v>8.6999999999999993</v>
      </c>
      <c r="T292" s="471">
        <v>7.6</v>
      </c>
      <c r="U292" s="471">
        <v>12.8</v>
      </c>
      <c r="V292" s="471">
        <v>34.4</v>
      </c>
      <c r="W292" s="471">
        <v>19.2</v>
      </c>
      <c r="X292" s="471">
        <v>21.9</v>
      </c>
      <c r="Y292" s="471">
        <v>22.3</v>
      </c>
      <c r="Z292" s="471">
        <v>18</v>
      </c>
      <c r="AA292" s="471">
        <v>9.1</v>
      </c>
      <c r="AB292" s="471">
        <v>6.9</v>
      </c>
      <c r="AC292" s="471">
        <v>7.5</v>
      </c>
      <c r="AD292" s="471" t="s">
        <v>406</v>
      </c>
      <c r="AE292" s="471">
        <v>17.399999999999999</v>
      </c>
      <c r="AF292" s="471">
        <v>13.8</v>
      </c>
      <c r="AG292" s="471">
        <v>13.5</v>
      </c>
    </row>
    <row r="293" spans="2:33" s="469" customFormat="1" x14ac:dyDescent="0.25">
      <c r="B293" s="470">
        <v>8.3333333333333329E-2</v>
      </c>
      <c r="C293" s="471">
        <v>12.9</v>
      </c>
      <c r="D293" s="471">
        <v>25</v>
      </c>
      <c r="E293" s="471">
        <v>13.3</v>
      </c>
      <c r="F293" s="471">
        <v>15.1</v>
      </c>
      <c r="G293" s="471">
        <v>12</v>
      </c>
      <c r="H293" s="471">
        <v>3.1</v>
      </c>
      <c r="I293" s="471">
        <v>7.5</v>
      </c>
      <c r="J293" s="471">
        <v>11.8</v>
      </c>
      <c r="K293" s="471">
        <v>3.5</v>
      </c>
      <c r="L293" s="471">
        <v>2.6</v>
      </c>
      <c r="M293" s="471">
        <v>1.6</v>
      </c>
      <c r="N293" s="471">
        <v>6</v>
      </c>
      <c r="O293" s="471">
        <v>6</v>
      </c>
      <c r="P293" s="471">
        <v>6.8</v>
      </c>
      <c r="Q293" s="471">
        <v>7.2</v>
      </c>
      <c r="R293" s="471">
        <v>17.2</v>
      </c>
      <c r="S293" s="471">
        <v>13.3</v>
      </c>
      <c r="T293" s="471">
        <v>4.9000000000000004</v>
      </c>
      <c r="U293" s="471" t="s">
        <v>397</v>
      </c>
      <c r="V293" s="471">
        <v>27.4</v>
      </c>
      <c r="W293" s="471">
        <v>19.399999999999999</v>
      </c>
      <c r="X293" s="471">
        <v>14.4</v>
      </c>
      <c r="Y293" s="471">
        <v>17.8</v>
      </c>
      <c r="Z293" s="471">
        <v>10.1</v>
      </c>
      <c r="AA293" s="471">
        <v>10.1</v>
      </c>
      <c r="AB293" s="471">
        <v>3</v>
      </c>
      <c r="AC293" s="471">
        <v>8.6999999999999993</v>
      </c>
      <c r="AD293" s="471" t="s">
        <v>406</v>
      </c>
      <c r="AE293" s="471">
        <v>11.3</v>
      </c>
      <c r="AF293" s="471">
        <v>11.8</v>
      </c>
      <c r="AG293" s="471">
        <v>8.4</v>
      </c>
    </row>
    <row r="294" spans="2:33" s="469" customFormat="1" x14ac:dyDescent="0.25">
      <c r="B294" s="470">
        <v>0.125</v>
      </c>
      <c r="C294" s="471">
        <v>11.8</v>
      </c>
      <c r="D294" s="471">
        <v>20.3</v>
      </c>
      <c r="E294" s="471">
        <v>17.899999999999999</v>
      </c>
      <c r="F294" s="471">
        <v>15.1</v>
      </c>
      <c r="G294" s="471">
        <v>11.5</v>
      </c>
      <c r="H294" s="471">
        <v>2.1</v>
      </c>
      <c r="I294" s="471">
        <v>4.5999999999999996</v>
      </c>
      <c r="J294" s="471">
        <v>7.3</v>
      </c>
      <c r="K294" s="471">
        <v>1.8</v>
      </c>
      <c r="L294" s="471">
        <v>2.8</v>
      </c>
      <c r="M294" s="471">
        <v>7.1</v>
      </c>
      <c r="N294" s="471">
        <v>5.2</v>
      </c>
      <c r="O294" s="471">
        <v>5.6</v>
      </c>
      <c r="P294" s="471">
        <v>8.1</v>
      </c>
      <c r="Q294" s="471">
        <v>8.8000000000000007</v>
      </c>
      <c r="R294" s="471">
        <v>8.6</v>
      </c>
      <c r="S294" s="471">
        <v>12.4</v>
      </c>
      <c r="T294" s="471">
        <v>8.1</v>
      </c>
      <c r="U294" s="471">
        <v>12.6</v>
      </c>
      <c r="V294" s="471">
        <v>21.6</v>
      </c>
      <c r="W294" s="471">
        <v>16.5</v>
      </c>
      <c r="X294" s="471">
        <v>13.4</v>
      </c>
      <c r="Y294" s="471">
        <v>14.3</v>
      </c>
      <c r="Z294" s="471">
        <v>7.9</v>
      </c>
      <c r="AA294" s="471">
        <v>9.6999999999999993</v>
      </c>
      <c r="AB294" s="471">
        <v>4.7</v>
      </c>
      <c r="AC294" s="471">
        <v>12.8</v>
      </c>
      <c r="AD294" s="471" t="s">
        <v>406</v>
      </c>
      <c r="AE294" s="471">
        <v>12.5</v>
      </c>
      <c r="AF294" s="471">
        <v>14.5</v>
      </c>
      <c r="AG294" s="471">
        <v>9.1999999999999993</v>
      </c>
    </row>
    <row r="295" spans="2:33" s="469" customFormat="1" x14ac:dyDescent="0.25">
      <c r="B295" s="470">
        <v>0.16666666666666666</v>
      </c>
      <c r="C295" s="471">
        <v>15</v>
      </c>
      <c r="D295" s="471">
        <v>17.899999999999999</v>
      </c>
      <c r="E295" s="471">
        <v>10.5</v>
      </c>
      <c r="F295" s="471">
        <v>16.8</v>
      </c>
      <c r="G295" s="471">
        <v>9.8000000000000007</v>
      </c>
      <c r="H295" s="471">
        <v>2.4</v>
      </c>
      <c r="I295" s="471">
        <v>5.3</v>
      </c>
      <c r="J295" s="471">
        <v>10.3</v>
      </c>
      <c r="K295" s="471">
        <v>6.2</v>
      </c>
      <c r="L295" s="471">
        <v>7.1</v>
      </c>
      <c r="M295" s="471">
        <v>8.9</v>
      </c>
      <c r="N295" s="471">
        <v>4.5999999999999996</v>
      </c>
      <c r="O295" s="471">
        <v>7.8</v>
      </c>
      <c r="P295" s="471">
        <v>9.5</v>
      </c>
      <c r="Q295" s="471">
        <v>7.5</v>
      </c>
      <c r="R295" s="471">
        <v>14.1</v>
      </c>
      <c r="S295" s="471">
        <v>9.6999999999999993</v>
      </c>
      <c r="T295" s="471">
        <v>8.8000000000000007</v>
      </c>
      <c r="U295" s="471">
        <v>9.4</v>
      </c>
      <c r="V295" s="471">
        <v>16.399999999999999</v>
      </c>
      <c r="W295" s="471">
        <v>12.3</v>
      </c>
      <c r="X295" s="471">
        <v>10.6</v>
      </c>
      <c r="Y295" s="471">
        <v>13.2</v>
      </c>
      <c r="Z295" s="471">
        <v>10.1</v>
      </c>
      <c r="AA295" s="471">
        <v>15</v>
      </c>
      <c r="AB295" s="471">
        <v>5.2</v>
      </c>
      <c r="AC295" s="471">
        <v>11.5</v>
      </c>
      <c r="AD295" s="471" t="s">
        <v>406</v>
      </c>
      <c r="AE295" s="471">
        <v>14.2</v>
      </c>
      <c r="AF295" s="471">
        <v>17.3</v>
      </c>
      <c r="AG295" s="471">
        <v>14.1</v>
      </c>
    </row>
    <row r="296" spans="2:33" s="469" customFormat="1" x14ac:dyDescent="0.25">
      <c r="B296" s="470">
        <v>0.20833333333333334</v>
      </c>
      <c r="C296" s="471">
        <v>20</v>
      </c>
      <c r="D296" s="471">
        <v>17.2</v>
      </c>
      <c r="E296" s="471">
        <v>10.6</v>
      </c>
      <c r="F296" s="471">
        <v>12.8</v>
      </c>
      <c r="G296" s="471">
        <v>9.6</v>
      </c>
      <c r="H296" s="471">
        <v>5.7</v>
      </c>
      <c r="I296" s="471">
        <v>10.8</v>
      </c>
      <c r="J296" s="471">
        <v>7</v>
      </c>
      <c r="K296" s="471">
        <v>7.3</v>
      </c>
      <c r="L296" s="471">
        <v>6</v>
      </c>
      <c r="M296" s="471">
        <v>5.9</v>
      </c>
      <c r="N296" s="471">
        <v>7.3</v>
      </c>
      <c r="O296" s="471">
        <v>5.2</v>
      </c>
      <c r="P296" s="471">
        <v>10.199999999999999</v>
      </c>
      <c r="Q296" s="471">
        <v>6.8</v>
      </c>
      <c r="R296" s="471">
        <v>9.5</v>
      </c>
      <c r="S296" s="471">
        <v>8</v>
      </c>
      <c r="T296" s="471">
        <v>8.4</v>
      </c>
      <c r="U296" s="471">
        <v>9</v>
      </c>
      <c r="V296" s="471">
        <v>16.899999999999999</v>
      </c>
      <c r="W296" s="471">
        <v>13.6</v>
      </c>
      <c r="X296" s="471">
        <v>7.6</v>
      </c>
      <c r="Y296" s="471">
        <v>13.8</v>
      </c>
      <c r="Z296" s="471">
        <v>10.1</v>
      </c>
      <c r="AA296" s="471">
        <v>18</v>
      </c>
      <c r="AB296" s="471">
        <v>5.3</v>
      </c>
      <c r="AC296" s="471">
        <v>10.6</v>
      </c>
      <c r="AD296" s="471" t="s">
        <v>406</v>
      </c>
      <c r="AE296" s="471">
        <v>13.9</v>
      </c>
      <c r="AF296" s="471">
        <v>15.6</v>
      </c>
      <c r="AG296" s="471">
        <v>13</v>
      </c>
    </row>
    <row r="297" spans="2:33" s="469" customFormat="1" x14ac:dyDescent="0.25">
      <c r="B297" s="470">
        <v>0.25</v>
      </c>
      <c r="C297" s="471">
        <v>33.299999999999997</v>
      </c>
      <c r="D297" s="471">
        <v>19.2</v>
      </c>
      <c r="E297" s="471">
        <v>11.7</v>
      </c>
      <c r="F297" s="471">
        <v>10.7</v>
      </c>
      <c r="G297" s="471">
        <v>8.9</v>
      </c>
      <c r="H297" s="471">
        <v>7.8</v>
      </c>
      <c r="I297" s="471">
        <v>5.0999999999999996</v>
      </c>
      <c r="J297" s="471">
        <v>7.3</v>
      </c>
      <c r="K297" s="471">
        <v>8.4</v>
      </c>
      <c r="L297" s="471">
        <v>6.9</v>
      </c>
      <c r="M297" s="471">
        <v>6</v>
      </c>
      <c r="N297" s="471">
        <v>9</v>
      </c>
      <c r="O297" s="471">
        <v>8.4</v>
      </c>
      <c r="P297" s="471">
        <v>9.1</v>
      </c>
      <c r="Q297" s="471">
        <v>6.2</v>
      </c>
      <c r="R297" s="471">
        <v>12.8</v>
      </c>
      <c r="S297" s="471">
        <v>8.1</v>
      </c>
      <c r="T297" s="471">
        <v>7.2</v>
      </c>
      <c r="U297" s="471">
        <v>18.399999999999999</v>
      </c>
      <c r="V297" s="471">
        <v>23.7</v>
      </c>
      <c r="W297" s="471">
        <v>14.6</v>
      </c>
      <c r="X297" s="471">
        <v>6.6</v>
      </c>
      <c r="Y297" s="471">
        <v>22.5</v>
      </c>
      <c r="Z297" s="471">
        <v>9</v>
      </c>
      <c r="AA297" s="471">
        <v>13.3</v>
      </c>
      <c r="AB297" s="471">
        <v>6.4</v>
      </c>
      <c r="AC297" s="471">
        <v>11.3</v>
      </c>
      <c r="AD297" s="471" t="s">
        <v>406</v>
      </c>
      <c r="AE297" s="471">
        <v>10.7</v>
      </c>
      <c r="AF297" s="471">
        <v>15.4</v>
      </c>
      <c r="AG297" s="471">
        <v>14.7</v>
      </c>
    </row>
    <row r="298" spans="2:33" s="469" customFormat="1" x14ac:dyDescent="0.25">
      <c r="B298" s="470">
        <v>0.29166666666666669</v>
      </c>
      <c r="C298" s="471">
        <v>44</v>
      </c>
      <c r="D298" s="471">
        <v>25.4</v>
      </c>
      <c r="E298" s="471">
        <v>14.4</v>
      </c>
      <c r="F298" s="471">
        <v>16</v>
      </c>
      <c r="G298" s="471">
        <v>12.7</v>
      </c>
      <c r="H298" s="471">
        <v>10.3</v>
      </c>
      <c r="I298" s="471">
        <v>6.9</v>
      </c>
      <c r="J298" s="471">
        <v>13.2</v>
      </c>
      <c r="K298" s="471">
        <v>10.9</v>
      </c>
      <c r="L298" s="471">
        <v>9.9</v>
      </c>
      <c r="M298" s="471">
        <v>13.1</v>
      </c>
      <c r="N298" s="471">
        <v>8.6</v>
      </c>
      <c r="O298" s="471">
        <v>22.1</v>
      </c>
      <c r="P298" s="471">
        <v>8.6</v>
      </c>
      <c r="Q298" s="471">
        <v>10.7</v>
      </c>
      <c r="R298" s="471">
        <v>12.8</v>
      </c>
      <c r="S298" s="471">
        <v>9.1999999999999993</v>
      </c>
      <c r="T298" s="471">
        <v>11</v>
      </c>
      <c r="U298" s="471">
        <v>10.3</v>
      </c>
      <c r="V298" s="471">
        <v>27.9</v>
      </c>
      <c r="W298" s="471">
        <v>25.4</v>
      </c>
      <c r="X298" s="471">
        <v>16.7</v>
      </c>
      <c r="Y298" s="471">
        <v>22.5</v>
      </c>
      <c r="Z298" s="471">
        <v>13.4</v>
      </c>
      <c r="AA298" s="471">
        <v>18.600000000000001</v>
      </c>
      <c r="AB298" s="471">
        <v>14.8</v>
      </c>
      <c r="AC298" s="471">
        <v>14</v>
      </c>
      <c r="AD298" s="471" t="s">
        <v>406</v>
      </c>
      <c r="AE298" s="471">
        <v>12</v>
      </c>
      <c r="AF298" s="471">
        <v>23.6</v>
      </c>
      <c r="AG298" s="471">
        <v>19</v>
      </c>
    </row>
    <row r="299" spans="2:33" s="469" customFormat="1" x14ac:dyDescent="0.25">
      <c r="B299" s="470">
        <v>0.33333333333333331</v>
      </c>
      <c r="C299" s="471">
        <v>41.5</v>
      </c>
      <c r="D299" s="471">
        <v>27.8</v>
      </c>
      <c r="E299" s="471">
        <v>30.8</v>
      </c>
      <c r="F299" s="471">
        <v>24.1</v>
      </c>
      <c r="G299" s="471">
        <v>20.6</v>
      </c>
      <c r="H299" s="471">
        <v>12.8</v>
      </c>
      <c r="I299" s="471">
        <v>10.9</v>
      </c>
      <c r="J299" s="471">
        <v>16.2</v>
      </c>
      <c r="K299" s="471">
        <v>20.7</v>
      </c>
      <c r="L299" s="471">
        <v>16.100000000000001</v>
      </c>
      <c r="M299" s="471">
        <v>17.399999999999999</v>
      </c>
      <c r="N299" s="471">
        <v>9.8000000000000007</v>
      </c>
      <c r="O299" s="471">
        <v>17.5</v>
      </c>
      <c r="P299" s="471">
        <v>17.3</v>
      </c>
      <c r="Q299" s="471">
        <v>24.5</v>
      </c>
      <c r="R299" s="471">
        <v>17.3</v>
      </c>
      <c r="S299" s="471">
        <v>13.7</v>
      </c>
      <c r="T299" s="471">
        <v>18.7</v>
      </c>
      <c r="U299" s="471">
        <v>18.7</v>
      </c>
      <c r="V299" s="471">
        <v>31.9</v>
      </c>
      <c r="W299" s="471">
        <v>39</v>
      </c>
      <c r="X299" s="471">
        <v>22.3</v>
      </c>
      <c r="Y299" s="471">
        <v>34</v>
      </c>
      <c r="Z299" s="471">
        <v>13</v>
      </c>
      <c r="AA299" s="471">
        <v>24</v>
      </c>
      <c r="AB299" s="471">
        <v>12.3</v>
      </c>
      <c r="AC299" s="471">
        <v>19.5</v>
      </c>
      <c r="AD299" s="471" t="s">
        <v>406</v>
      </c>
      <c r="AE299" s="471">
        <v>19.5</v>
      </c>
      <c r="AF299" s="471">
        <v>29</v>
      </c>
      <c r="AG299" s="471">
        <v>28.1</v>
      </c>
    </row>
    <row r="300" spans="2:33" s="469" customFormat="1" x14ac:dyDescent="0.25">
      <c r="B300" s="470">
        <v>0.375</v>
      </c>
      <c r="C300" s="471">
        <v>35.5</v>
      </c>
      <c r="D300" s="471">
        <v>37.700000000000003</v>
      </c>
      <c r="E300" s="471">
        <v>27</v>
      </c>
      <c r="F300" s="471">
        <v>28.9</v>
      </c>
      <c r="G300" s="471">
        <v>35.299999999999997</v>
      </c>
      <c r="H300" s="471">
        <v>14.5</v>
      </c>
      <c r="I300" s="471">
        <v>13.7</v>
      </c>
      <c r="J300" s="471">
        <v>18.8</v>
      </c>
      <c r="K300" s="471">
        <v>16.399999999999999</v>
      </c>
      <c r="L300" s="471">
        <v>15.1</v>
      </c>
      <c r="M300" s="471">
        <v>18.600000000000001</v>
      </c>
      <c r="N300" s="471">
        <v>16.600000000000001</v>
      </c>
      <c r="O300" s="471" t="s">
        <v>397</v>
      </c>
      <c r="P300" s="471">
        <v>17.3</v>
      </c>
      <c r="Q300" s="471">
        <v>25.9</v>
      </c>
      <c r="R300" s="471">
        <v>21.5</v>
      </c>
      <c r="S300" s="471">
        <v>14.1</v>
      </c>
      <c r="T300" s="471">
        <v>103.2</v>
      </c>
      <c r="U300" s="471">
        <v>18.2</v>
      </c>
      <c r="V300" s="471">
        <v>38.5</v>
      </c>
      <c r="W300" s="471">
        <v>14.4</v>
      </c>
      <c r="X300" s="471">
        <v>30.8</v>
      </c>
      <c r="Y300" s="471">
        <v>32.700000000000003</v>
      </c>
      <c r="Z300" s="471">
        <v>15</v>
      </c>
      <c r="AA300" s="471">
        <v>17.7</v>
      </c>
      <c r="AB300" s="471">
        <v>9.5</v>
      </c>
      <c r="AC300" s="471">
        <v>19.399999999999999</v>
      </c>
      <c r="AD300" s="471" t="s">
        <v>406</v>
      </c>
      <c r="AE300" s="471">
        <v>32.799999999999997</v>
      </c>
      <c r="AF300" s="471">
        <v>24.1</v>
      </c>
      <c r="AG300" s="471">
        <v>30.4</v>
      </c>
    </row>
    <row r="301" spans="2:33" s="469" customFormat="1" x14ac:dyDescent="0.25">
      <c r="B301" s="470">
        <v>0.41666666666666669</v>
      </c>
      <c r="C301" s="471">
        <v>29.4</v>
      </c>
      <c r="D301" s="471">
        <v>23.8</v>
      </c>
      <c r="E301" s="471">
        <v>33.5</v>
      </c>
      <c r="F301" s="471">
        <v>35.9</v>
      </c>
      <c r="G301" s="471">
        <v>38.700000000000003</v>
      </c>
      <c r="H301" s="471">
        <v>9.1</v>
      </c>
      <c r="I301" s="471">
        <v>12</v>
      </c>
      <c r="J301" s="471">
        <v>27.1</v>
      </c>
      <c r="K301" s="471">
        <v>10.3</v>
      </c>
      <c r="L301" s="471">
        <v>11.2</v>
      </c>
      <c r="M301" s="471">
        <v>15.9</v>
      </c>
      <c r="N301" s="471">
        <v>21.2</v>
      </c>
      <c r="O301" s="471">
        <v>12.2</v>
      </c>
      <c r="P301" s="471">
        <v>18.600000000000001</v>
      </c>
      <c r="Q301" s="471">
        <v>74.099999999999994</v>
      </c>
      <c r="R301" s="471">
        <v>28.7</v>
      </c>
      <c r="S301" s="471">
        <v>16.7</v>
      </c>
      <c r="T301" s="471">
        <v>80.599999999999994</v>
      </c>
      <c r="U301" s="471">
        <v>18.3</v>
      </c>
      <c r="V301" s="471">
        <v>28.6</v>
      </c>
      <c r="W301" s="471">
        <v>19.3</v>
      </c>
      <c r="X301" s="471">
        <v>32.6</v>
      </c>
      <c r="Y301" s="471">
        <v>24.9</v>
      </c>
      <c r="Z301" s="471">
        <v>1.4</v>
      </c>
      <c r="AA301" s="471">
        <v>16.7</v>
      </c>
      <c r="AB301" s="471">
        <v>11.8</v>
      </c>
      <c r="AC301" s="471">
        <v>20</v>
      </c>
      <c r="AD301" s="471" t="s">
        <v>406</v>
      </c>
      <c r="AE301" s="471">
        <v>26.7</v>
      </c>
      <c r="AF301" s="471">
        <v>13</v>
      </c>
      <c r="AG301" s="471">
        <v>25.3</v>
      </c>
    </row>
    <row r="302" spans="2:33" s="469" customFormat="1" x14ac:dyDescent="0.25">
      <c r="B302" s="470">
        <v>0.45833333333333331</v>
      </c>
      <c r="C302" s="471">
        <v>12.3</v>
      </c>
      <c r="D302" s="471">
        <v>26.4</v>
      </c>
      <c r="E302" s="471">
        <v>21.1</v>
      </c>
      <c r="F302" s="471">
        <v>32.9</v>
      </c>
      <c r="G302" s="471">
        <v>19.8</v>
      </c>
      <c r="H302" s="471">
        <v>7.1</v>
      </c>
      <c r="I302" s="471" t="s">
        <v>397</v>
      </c>
      <c r="J302" s="471">
        <v>12.6</v>
      </c>
      <c r="K302" s="471">
        <v>14.3</v>
      </c>
      <c r="L302" s="471">
        <v>6.1</v>
      </c>
      <c r="M302" s="471">
        <v>11.1</v>
      </c>
      <c r="N302" s="471">
        <v>11.3</v>
      </c>
      <c r="O302" s="471">
        <v>6.9</v>
      </c>
      <c r="P302" s="471">
        <v>16.7</v>
      </c>
      <c r="Q302" s="471">
        <v>76.8</v>
      </c>
      <c r="R302" s="471">
        <v>54.8</v>
      </c>
      <c r="S302" s="471">
        <v>13.2</v>
      </c>
      <c r="T302" s="471">
        <v>215.2</v>
      </c>
      <c r="U302" s="471">
        <v>13.6</v>
      </c>
      <c r="V302" s="471" t="s">
        <v>397</v>
      </c>
      <c r="W302" s="471">
        <v>13.2</v>
      </c>
      <c r="X302" s="471">
        <v>39.6</v>
      </c>
      <c r="Y302" s="471">
        <v>22.7</v>
      </c>
      <c r="Z302" s="471">
        <v>4.8</v>
      </c>
      <c r="AA302" s="471">
        <v>15.3</v>
      </c>
      <c r="AB302" s="471">
        <v>16.2</v>
      </c>
      <c r="AC302" s="471" t="s">
        <v>397</v>
      </c>
      <c r="AD302" s="471" t="s">
        <v>406</v>
      </c>
      <c r="AE302" s="471" t="s">
        <v>397</v>
      </c>
      <c r="AF302" s="471">
        <v>11.6</v>
      </c>
      <c r="AG302" s="471">
        <v>18.8</v>
      </c>
    </row>
    <row r="303" spans="2:33" s="469" customFormat="1" x14ac:dyDescent="0.25">
      <c r="B303" s="470">
        <v>0.5</v>
      </c>
      <c r="C303" s="471">
        <v>18.100000000000001</v>
      </c>
      <c r="D303" s="471">
        <v>13.2</v>
      </c>
      <c r="E303" s="471">
        <v>17.600000000000001</v>
      </c>
      <c r="F303" s="471">
        <v>15.8</v>
      </c>
      <c r="G303" s="471">
        <v>9.5</v>
      </c>
      <c r="H303" s="471">
        <v>8.6</v>
      </c>
      <c r="I303" s="471" t="s">
        <v>397</v>
      </c>
      <c r="J303" s="471">
        <v>14.6</v>
      </c>
      <c r="K303" s="471">
        <v>14.1</v>
      </c>
      <c r="L303" s="471">
        <v>1.4</v>
      </c>
      <c r="M303" s="471">
        <v>7.8</v>
      </c>
      <c r="N303" s="471">
        <v>9.5</v>
      </c>
      <c r="O303" s="471">
        <v>10.3</v>
      </c>
      <c r="P303" s="471">
        <v>10.8</v>
      </c>
      <c r="Q303" s="471">
        <v>207.2</v>
      </c>
      <c r="R303" s="471">
        <v>25.4</v>
      </c>
      <c r="S303" s="471">
        <v>20.5</v>
      </c>
      <c r="T303" s="471">
        <v>205.2</v>
      </c>
      <c r="U303" s="471">
        <v>17.7</v>
      </c>
      <c r="V303" s="471">
        <v>20.2</v>
      </c>
      <c r="W303" s="471" t="s">
        <v>397</v>
      </c>
      <c r="X303" s="471">
        <v>55.8</v>
      </c>
      <c r="Y303" s="471">
        <v>18.600000000000001</v>
      </c>
      <c r="Z303" s="471">
        <v>8.9</v>
      </c>
      <c r="AA303" s="471">
        <v>14.2</v>
      </c>
      <c r="AB303" s="471">
        <v>11.2</v>
      </c>
      <c r="AC303" s="471">
        <v>7</v>
      </c>
      <c r="AD303" s="471" t="s">
        <v>406</v>
      </c>
      <c r="AE303" s="471">
        <v>17</v>
      </c>
      <c r="AF303" s="471">
        <v>15.2</v>
      </c>
      <c r="AG303" s="471">
        <v>8.9</v>
      </c>
    </row>
    <row r="304" spans="2:33" s="469" customFormat="1" x14ac:dyDescent="0.25">
      <c r="B304" s="470">
        <v>0.54166666666666663</v>
      </c>
      <c r="C304" s="471">
        <v>17.100000000000001</v>
      </c>
      <c r="D304" s="471">
        <v>11.8</v>
      </c>
      <c r="E304" s="471" t="s">
        <v>397</v>
      </c>
      <c r="F304" s="471">
        <v>9.5</v>
      </c>
      <c r="G304" s="471">
        <v>6.1</v>
      </c>
      <c r="H304" s="471">
        <v>4.5</v>
      </c>
      <c r="I304" s="471">
        <v>3.6</v>
      </c>
      <c r="J304" s="471" t="s">
        <v>397</v>
      </c>
      <c r="K304" s="471">
        <v>6.4</v>
      </c>
      <c r="L304" s="471">
        <v>14.5</v>
      </c>
      <c r="M304" s="471">
        <v>5.4</v>
      </c>
      <c r="N304" s="471">
        <v>14</v>
      </c>
      <c r="O304" s="471">
        <v>12.3</v>
      </c>
      <c r="P304" s="471">
        <v>33.9</v>
      </c>
      <c r="Q304" s="471">
        <v>28.4</v>
      </c>
      <c r="R304" s="471">
        <v>34.200000000000003</v>
      </c>
      <c r="S304" s="471">
        <v>14</v>
      </c>
      <c r="T304" s="471">
        <v>84.5</v>
      </c>
      <c r="U304" s="471" t="s">
        <v>397</v>
      </c>
      <c r="V304" s="471">
        <v>16.2</v>
      </c>
      <c r="W304" s="471">
        <v>13.7</v>
      </c>
      <c r="X304" s="471">
        <v>21</v>
      </c>
      <c r="Y304" s="471">
        <v>13.7</v>
      </c>
      <c r="Z304" s="471">
        <v>27.1</v>
      </c>
      <c r="AA304" s="471">
        <v>12.8</v>
      </c>
      <c r="AB304" s="471">
        <v>14</v>
      </c>
      <c r="AC304" s="471">
        <v>6.5</v>
      </c>
      <c r="AD304" s="471" t="s">
        <v>406</v>
      </c>
      <c r="AE304" s="471">
        <v>11.4</v>
      </c>
      <c r="AF304" s="471">
        <v>13</v>
      </c>
      <c r="AG304" s="471">
        <v>16.399999999999999</v>
      </c>
    </row>
    <row r="305" spans="2:37" s="469" customFormat="1" x14ac:dyDescent="0.25">
      <c r="B305" s="470">
        <v>0.58333333333333337</v>
      </c>
      <c r="C305" s="471">
        <v>23</v>
      </c>
      <c r="D305" s="471">
        <v>14</v>
      </c>
      <c r="E305" s="471">
        <v>10.9</v>
      </c>
      <c r="F305" s="471">
        <v>27.9</v>
      </c>
      <c r="G305" s="471">
        <v>14.5</v>
      </c>
      <c r="H305" s="471">
        <v>8.3000000000000007</v>
      </c>
      <c r="I305" s="471">
        <v>7</v>
      </c>
      <c r="J305" s="471">
        <v>7.6</v>
      </c>
      <c r="K305" s="471">
        <v>3.6</v>
      </c>
      <c r="L305" s="471">
        <v>11.1</v>
      </c>
      <c r="M305" s="471">
        <v>13.8</v>
      </c>
      <c r="N305" s="471">
        <v>14.6</v>
      </c>
      <c r="O305" s="471">
        <v>9</v>
      </c>
      <c r="P305" s="471">
        <v>25</v>
      </c>
      <c r="Q305" s="471">
        <v>9.5</v>
      </c>
      <c r="R305" s="471">
        <v>13.2</v>
      </c>
      <c r="S305" s="471">
        <v>15.4</v>
      </c>
      <c r="T305" s="471">
        <v>21.2</v>
      </c>
      <c r="U305" s="471">
        <v>8.1</v>
      </c>
      <c r="V305" s="471">
        <v>12.7</v>
      </c>
      <c r="W305" s="471">
        <v>19.3</v>
      </c>
      <c r="X305" s="471">
        <v>22.1</v>
      </c>
      <c r="Y305" s="471">
        <v>18.7</v>
      </c>
      <c r="Z305" s="471">
        <v>10.4</v>
      </c>
      <c r="AA305" s="471">
        <v>13.6</v>
      </c>
      <c r="AB305" s="471">
        <v>11.5</v>
      </c>
      <c r="AC305" s="471" t="s">
        <v>406</v>
      </c>
      <c r="AD305" s="471" t="s">
        <v>406</v>
      </c>
      <c r="AE305" s="471">
        <v>17.399999999999999</v>
      </c>
      <c r="AF305" s="471">
        <v>11.8</v>
      </c>
      <c r="AG305" s="471">
        <v>19.399999999999999</v>
      </c>
    </row>
    <row r="306" spans="2:37" s="469" customFormat="1" x14ac:dyDescent="0.25">
      <c r="B306" s="470">
        <v>0.625</v>
      </c>
      <c r="C306" s="471">
        <v>18.600000000000001</v>
      </c>
      <c r="D306" s="471">
        <v>17.5</v>
      </c>
      <c r="E306" s="471">
        <v>13.5</v>
      </c>
      <c r="F306" s="471">
        <v>30.9</v>
      </c>
      <c r="G306" s="471">
        <v>26</v>
      </c>
      <c r="H306" s="471">
        <v>10.3</v>
      </c>
      <c r="I306" s="471">
        <v>17.100000000000001</v>
      </c>
      <c r="J306" s="471">
        <v>15.1</v>
      </c>
      <c r="K306" s="471">
        <v>7.4</v>
      </c>
      <c r="L306" s="471">
        <v>5.2</v>
      </c>
      <c r="M306" s="471">
        <v>7.2</v>
      </c>
      <c r="N306" s="471">
        <v>11.3</v>
      </c>
      <c r="O306" s="471">
        <v>8</v>
      </c>
      <c r="P306" s="471">
        <v>61.5</v>
      </c>
      <c r="Q306" s="471">
        <v>18.100000000000001</v>
      </c>
      <c r="R306" s="471">
        <v>23.6</v>
      </c>
      <c r="S306" s="471">
        <v>13.5</v>
      </c>
      <c r="T306" s="471">
        <v>34.799999999999997</v>
      </c>
      <c r="U306" s="471">
        <v>15.2</v>
      </c>
      <c r="V306" s="471">
        <v>19.600000000000001</v>
      </c>
      <c r="W306" s="471">
        <v>22.4</v>
      </c>
      <c r="X306" s="471">
        <v>24.9</v>
      </c>
      <c r="Y306" s="471">
        <v>34.6</v>
      </c>
      <c r="Z306" s="471">
        <v>11.7</v>
      </c>
      <c r="AA306" s="471">
        <v>16.399999999999999</v>
      </c>
      <c r="AB306" s="471">
        <v>8.1999999999999993</v>
      </c>
      <c r="AC306" s="471" t="s">
        <v>406</v>
      </c>
      <c r="AD306" s="471" t="s">
        <v>406</v>
      </c>
      <c r="AE306" s="471">
        <v>21.7</v>
      </c>
      <c r="AF306" s="471">
        <v>14.5</v>
      </c>
      <c r="AG306" s="471">
        <v>14.7</v>
      </c>
    </row>
    <row r="307" spans="2:37" s="469" customFormat="1" x14ac:dyDescent="0.25">
      <c r="B307" s="470">
        <v>0.66666666666666663</v>
      </c>
      <c r="C307" s="471">
        <v>28.2</v>
      </c>
      <c r="D307" s="471">
        <v>28</v>
      </c>
      <c r="E307" s="471">
        <v>24.6</v>
      </c>
      <c r="F307" s="471">
        <v>25.4</v>
      </c>
      <c r="G307" s="471">
        <v>22</v>
      </c>
      <c r="H307" s="471">
        <v>4.9000000000000004</v>
      </c>
      <c r="I307" s="471">
        <v>20.6</v>
      </c>
      <c r="J307" s="471">
        <v>28</v>
      </c>
      <c r="K307" s="471">
        <v>9.8000000000000007</v>
      </c>
      <c r="L307" s="471">
        <v>14.6</v>
      </c>
      <c r="M307" s="471">
        <v>17.100000000000001</v>
      </c>
      <c r="N307" s="471">
        <v>15</v>
      </c>
      <c r="O307" s="471">
        <v>16.899999999999999</v>
      </c>
      <c r="P307" s="471">
        <v>67.5</v>
      </c>
      <c r="Q307" s="471">
        <v>31</v>
      </c>
      <c r="R307" s="471">
        <v>30.6</v>
      </c>
      <c r="S307" s="471">
        <v>22.1</v>
      </c>
      <c r="T307" s="471">
        <v>42.1</v>
      </c>
      <c r="U307" s="471">
        <v>17.600000000000001</v>
      </c>
      <c r="V307" s="471">
        <v>21.6</v>
      </c>
      <c r="W307" s="471">
        <v>25.9</v>
      </c>
      <c r="X307" s="471">
        <v>28.8</v>
      </c>
      <c r="Y307" s="471">
        <v>17.7</v>
      </c>
      <c r="Z307" s="471">
        <v>13.8</v>
      </c>
      <c r="AA307" s="471">
        <v>26.5</v>
      </c>
      <c r="AB307" s="471">
        <v>10.3</v>
      </c>
      <c r="AC307" s="471" t="s">
        <v>406</v>
      </c>
      <c r="AD307" s="471" t="s">
        <v>406</v>
      </c>
      <c r="AE307" s="471">
        <v>24.8</v>
      </c>
      <c r="AF307" s="471">
        <v>29.3</v>
      </c>
      <c r="AG307" s="471">
        <v>15.3</v>
      </c>
    </row>
    <row r="308" spans="2:37" s="469" customFormat="1" x14ac:dyDescent="0.25">
      <c r="B308" s="470">
        <v>0.70833333333333337</v>
      </c>
      <c r="C308" s="471">
        <v>27.3</v>
      </c>
      <c r="D308" s="471">
        <v>29</v>
      </c>
      <c r="E308" s="471">
        <v>23.1</v>
      </c>
      <c r="F308" s="471">
        <v>29.7</v>
      </c>
      <c r="G308" s="471">
        <v>22.7</v>
      </c>
      <c r="H308" s="471">
        <v>4.5999999999999996</v>
      </c>
      <c r="I308" s="471">
        <v>12.5</v>
      </c>
      <c r="J308" s="471">
        <v>21.9</v>
      </c>
      <c r="K308" s="471">
        <v>10.1</v>
      </c>
      <c r="L308" s="471">
        <v>7.6</v>
      </c>
      <c r="M308" s="471">
        <v>15.6</v>
      </c>
      <c r="N308" s="471">
        <v>22.2</v>
      </c>
      <c r="O308" s="471">
        <v>18.3</v>
      </c>
      <c r="P308" s="471">
        <v>26.7</v>
      </c>
      <c r="Q308" s="471">
        <v>33.299999999999997</v>
      </c>
      <c r="R308" s="471">
        <v>23.3</v>
      </c>
      <c r="S308" s="471">
        <v>31.2</v>
      </c>
      <c r="T308" s="471">
        <v>30.1</v>
      </c>
      <c r="U308" s="471">
        <v>15.6</v>
      </c>
      <c r="V308" s="471">
        <v>29.1</v>
      </c>
      <c r="W308" s="471">
        <v>33.4</v>
      </c>
      <c r="X308" s="471">
        <v>32</v>
      </c>
      <c r="Y308" s="471">
        <v>11.6</v>
      </c>
      <c r="Z308" s="471">
        <v>21.9</v>
      </c>
      <c r="AA308" s="471">
        <v>24.3</v>
      </c>
      <c r="AB308" s="471">
        <v>15.5</v>
      </c>
      <c r="AC308" s="471" t="s">
        <v>406</v>
      </c>
      <c r="AD308" s="471" t="s">
        <v>406</v>
      </c>
      <c r="AE308" s="471">
        <v>26.5</v>
      </c>
      <c r="AF308" s="471">
        <v>28.6</v>
      </c>
      <c r="AG308" s="471">
        <v>28.7</v>
      </c>
    </row>
    <row r="309" spans="2:37" s="469" customFormat="1" x14ac:dyDescent="0.25">
      <c r="B309" s="470">
        <v>0.75</v>
      </c>
      <c r="C309" s="471">
        <v>25.4</v>
      </c>
      <c r="D309" s="471">
        <v>39.5</v>
      </c>
      <c r="E309" s="471">
        <v>29.2</v>
      </c>
      <c r="F309" s="471">
        <v>33.6</v>
      </c>
      <c r="G309" s="471">
        <v>22</v>
      </c>
      <c r="H309" s="471" t="s">
        <v>397</v>
      </c>
      <c r="I309" s="471">
        <v>17.399999999999999</v>
      </c>
      <c r="J309" s="471">
        <v>18.7</v>
      </c>
      <c r="K309" s="471" t="s">
        <v>397</v>
      </c>
      <c r="L309" s="471">
        <v>12.3</v>
      </c>
      <c r="M309" s="471">
        <v>21.2</v>
      </c>
      <c r="N309" s="471">
        <v>15.8</v>
      </c>
      <c r="O309" s="471">
        <v>19.899999999999999</v>
      </c>
      <c r="P309" s="471">
        <v>31.4</v>
      </c>
      <c r="Q309" s="471">
        <v>28</v>
      </c>
      <c r="R309" s="471">
        <v>30.2</v>
      </c>
      <c r="S309" s="471">
        <v>29.2</v>
      </c>
      <c r="T309" s="471">
        <v>36.700000000000003</v>
      </c>
      <c r="U309" s="471">
        <v>27.6</v>
      </c>
      <c r="V309" s="471">
        <v>36.1</v>
      </c>
      <c r="W309" s="471">
        <v>33.200000000000003</v>
      </c>
      <c r="X309" s="471">
        <v>39.1</v>
      </c>
      <c r="Y309" s="471">
        <v>11.2</v>
      </c>
      <c r="Z309" s="471">
        <v>26.4</v>
      </c>
      <c r="AA309" s="471">
        <v>22.2</v>
      </c>
      <c r="AB309" s="471">
        <v>24.5</v>
      </c>
      <c r="AC309" s="471" t="s">
        <v>406</v>
      </c>
      <c r="AD309" s="471" t="s">
        <v>397</v>
      </c>
      <c r="AE309" s="471">
        <v>32.299999999999997</v>
      </c>
      <c r="AF309" s="471">
        <v>38.200000000000003</v>
      </c>
      <c r="AG309" s="471">
        <v>44.7</v>
      </c>
      <c r="AK309"/>
    </row>
    <row r="310" spans="2:37" s="469" customFormat="1" x14ac:dyDescent="0.25">
      <c r="B310" s="470">
        <v>0.79166666666666663</v>
      </c>
      <c r="C310" s="471">
        <v>30</v>
      </c>
      <c r="D310" s="471">
        <v>51.1</v>
      </c>
      <c r="E310" s="471">
        <v>30.7</v>
      </c>
      <c r="F310" s="471">
        <v>33.4</v>
      </c>
      <c r="G310" s="471">
        <v>26.9</v>
      </c>
      <c r="H310" s="471">
        <v>14.1</v>
      </c>
      <c r="I310" s="471">
        <v>22</v>
      </c>
      <c r="J310" s="471">
        <v>13.2</v>
      </c>
      <c r="K310" s="471">
        <v>4.9000000000000004</v>
      </c>
      <c r="L310" s="471">
        <v>19.899999999999999</v>
      </c>
      <c r="M310" s="471">
        <v>29.5</v>
      </c>
      <c r="N310" s="471">
        <v>16</v>
      </c>
      <c r="O310" s="471">
        <v>21.5</v>
      </c>
      <c r="P310" s="471">
        <v>23.9</v>
      </c>
      <c r="Q310" s="471">
        <v>32.700000000000003</v>
      </c>
      <c r="R310" s="471">
        <v>28.1</v>
      </c>
      <c r="S310" s="471">
        <v>24</v>
      </c>
      <c r="T310" s="471">
        <v>34</v>
      </c>
      <c r="U310" s="471">
        <v>44.3</v>
      </c>
      <c r="V310" s="471">
        <v>44.6</v>
      </c>
      <c r="W310" s="471">
        <v>33.9</v>
      </c>
      <c r="X310" s="471">
        <v>34.6</v>
      </c>
      <c r="Y310" s="471">
        <v>8.5</v>
      </c>
      <c r="Z310" s="471" t="s">
        <v>397</v>
      </c>
      <c r="AA310" s="471">
        <v>21.6</v>
      </c>
      <c r="AB310" s="471">
        <v>25.7</v>
      </c>
      <c r="AC310" s="471" t="s">
        <v>406</v>
      </c>
      <c r="AD310" s="471" t="s">
        <v>397</v>
      </c>
      <c r="AE310" s="471">
        <v>34.200000000000003</v>
      </c>
      <c r="AF310" s="471">
        <v>54.3</v>
      </c>
      <c r="AG310" s="471">
        <v>60.4</v>
      </c>
      <c r="AK310"/>
    </row>
    <row r="311" spans="2:37" s="469" customFormat="1" x14ac:dyDescent="0.25">
      <c r="B311" s="470">
        <v>0.83333333333333337</v>
      </c>
      <c r="C311" s="471">
        <v>36.5</v>
      </c>
      <c r="D311" s="471">
        <v>39.4</v>
      </c>
      <c r="E311" s="471">
        <v>32.299999999999997</v>
      </c>
      <c r="F311" s="471">
        <v>31.7</v>
      </c>
      <c r="G311" s="471">
        <v>17.5</v>
      </c>
      <c r="H311" s="471">
        <v>17.8</v>
      </c>
      <c r="I311" s="471">
        <v>17.7</v>
      </c>
      <c r="J311" s="471">
        <v>8.6</v>
      </c>
      <c r="K311" s="471" t="s">
        <v>397</v>
      </c>
      <c r="L311" s="471">
        <v>30.7</v>
      </c>
      <c r="M311" s="471">
        <v>19.2</v>
      </c>
      <c r="N311" s="471">
        <v>14.9</v>
      </c>
      <c r="O311" s="471">
        <v>22.6</v>
      </c>
      <c r="P311" s="471">
        <v>17.7</v>
      </c>
      <c r="Q311" s="471">
        <v>19.7</v>
      </c>
      <c r="R311" s="471">
        <v>21.3</v>
      </c>
      <c r="S311" s="471">
        <v>16.5</v>
      </c>
      <c r="T311" s="471">
        <v>28</v>
      </c>
      <c r="U311" s="471">
        <v>32.799999999999997</v>
      </c>
      <c r="V311" s="471">
        <v>37.9</v>
      </c>
      <c r="W311" s="471">
        <v>32.5</v>
      </c>
      <c r="X311" s="471">
        <v>36.9</v>
      </c>
      <c r="Y311" s="471">
        <v>7.8</v>
      </c>
      <c r="Z311" s="471">
        <v>6.3</v>
      </c>
      <c r="AA311" s="471">
        <v>16</v>
      </c>
      <c r="AB311" s="471">
        <v>29</v>
      </c>
      <c r="AC311" s="471" t="s">
        <v>406</v>
      </c>
      <c r="AD311" s="471" t="s">
        <v>397</v>
      </c>
      <c r="AE311" s="471">
        <v>37.200000000000003</v>
      </c>
      <c r="AF311" s="471">
        <v>44.1</v>
      </c>
      <c r="AG311" s="471">
        <v>47.4</v>
      </c>
      <c r="AK311"/>
    </row>
    <row r="312" spans="2:37" s="469" customFormat="1" x14ac:dyDescent="0.25">
      <c r="B312" s="470">
        <v>0.875</v>
      </c>
      <c r="C312" s="471">
        <v>34.200000000000003</v>
      </c>
      <c r="D312" s="471">
        <v>30.9</v>
      </c>
      <c r="E312" s="471">
        <v>32.4</v>
      </c>
      <c r="F312" s="471">
        <v>23.4</v>
      </c>
      <c r="G312" s="471">
        <v>16.5</v>
      </c>
      <c r="H312" s="471">
        <v>14.7</v>
      </c>
      <c r="I312" s="471">
        <v>17.5</v>
      </c>
      <c r="J312" s="471">
        <v>3.5</v>
      </c>
      <c r="K312" s="471">
        <v>5.0999999999999996</v>
      </c>
      <c r="L312" s="471">
        <v>26.6</v>
      </c>
      <c r="M312" s="471">
        <v>15.7</v>
      </c>
      <c r="N312" s="471">
        <v>15.4</v>
      </c>
      <c r="O312" s="471">
        <v>21.4</v>
      </c>
      <c r="P312" s="471">
        <v>18</v>
      </c>
      <c r="Q312" s="471">
        <v>12.5</v>
      </c>
      <c r="R312" s="471">
        <v>17.7</v>
      </c>
      <c r="S312" s="471">
        <v>18.2</v>
      </c>
      <c r="T312" s="471">
        <v>23.8</v>
      </c>
      <c r="U312" s="471">
        <v>35.299999999999997</v>
      </c>
      <c r="V312" s="471">
        <v>30.8</v>
      </c>
      <c r="W312" s="471">
        <v>34</v>
      </c>
      <c r="X312" s="471">
        <v>30.3</v>
      </c>
      <c r="Y312" s="471">
        <v>11.2</v>
      </c>
      <c r="Z312" s="471">
        <v>3.2</v>
      </c>
      <c r="AA312" s="471">
        <v>11.9</v>
      </c>
      <c r="AB312" s="471">
        <v>12.5</v>
      </c>
      <c r="AC312" s="471" t="s">
        <v>406</v>
      </c>
      <c r="AD312" s="471">
        <v>21.9</v>
      </c>
      <c r="AE312" s="471">
        <v>26.2</v>
      </c>
      <c r="AF312" s="471">
        <v>25.2</v>
      </c>
      <c r="AG312" s="471">
        <v>36</v>
      </c>
      <c r="AK312"/>
    </row>
    <row r="313" spans="2:37" s="469" customFormat="1" x14ac:dyDescent="0.25">
      <c r="B313" s="470">
        <v>0.91666666666666663</v>
      </c>
      <c r="C313" s="471">
        <v>30.4</v>
      </c>
      <c r="D313" s="471">
        <v>26.5</v>
      </c>
      <c r="E313" s="471">
        <v>28.5</v>
      </c>
      <c r="F313" s="471">
        <v>18.899999999999999</v>
      </c>
      <c r="G313" s="471" t="s">
        <v>397</v>
      </c>
      <c r="H313" s="471">
        <v>14.2</v>
      </c>
      <c r="I313" s="471">
        <v>23.1</v>
      </c>
      <c r="J313" s="471">
        <v>2.7</v>
      </c>
      <c r="K313" s="471">
        <v>2</v>
      </c>
      <c r="L313" s="471">
        <v>15</v>
      </c>
      <c r="M313" s="471">
        <v>8.6</v>
      </c>
      <c r="N313" s="471">
        <v>10.9</v>
      </c>
      <c r="O313" s="471">
        <v>11</v>
      </c>
      <c r="P313" s="471">
        <v>14.5</v>
      </c>
      <c r="Q313" s="471">
        <v>8.1999999999999993</v>
      </c>
      <c r="R313" s="471">
        <v>13</v>
      </c>
      <c r="S313" s="471">
        <v>12.2</v>
      </c>
      <c r="T313" s="471">
        <v>20</v>
      </c>
      <c r="U313" s="471">
        <v>35.1</v>
      </c>
      <c r="V313" s="471">
        <v>26.7</v>
      </c>
      <c r="W313" s="471">
        <v>23.7</v>
      </c>
      <c r="X313" s="471">
        <v>30.6</v>
      </c>
      <c r="Y313" s="471">
        <v>13</v>
      </c>
      <c r="Z313" s="471">
        <v>24.6</v>
      </c>
      <c r="AA313" s="471">
        <v>8.6</v>
      </c>
      <c r="AB313" s="471">
        <v>11.4</v>
      </c>
      <c r="AC313" s="471" t="s">
        <v>406</v>
      </c>
      <c r="AD313" s="471">
        <v>15.1</v>
      </c>
      <c r="AE313" s="471">
        <v>18.399999999999999</v>
      </c>
      <c r="AF313" s="471">
        <v>18.600000000000001</v>
      </c>
      <c r="AG313" s="471">
        <v>18.399999999999999</v>
      </c>
    </row>
    <row r="314" spans="2:37" s="469" customFormat="1" x14ac:dyDescent="0.25">
      <c r="B314" s="470">
        <v>0.95833333333333337</v>
      </c>
      <c r="C314" s="471">
        <v>24</v>
      </c>
      <c r="D314" s="471">
        <v>19.3</v>
      </c>
      <c r="E314" s="471">
        <v>25.2</v>
      </c>
      <c r="F314" s="471">
        <v>16.600000000000001</v>
      </c>
      <c r="G314" s="471" t="s">
        <v>397</v>
      </c>
      <c r="H314" s="471">
        <v>9.3000000000000007</v>
      </c>
      <c r="I314" s="471">
        <v>17.8</v>
      </c>
      <c r="J314" s="471">
        <v>7</v>
      </c>
      <c r="K314" s="471">
        <v>2.6</v>
      </c>
      <c r="L314" s="471">
        <v>9.1999999999999993</v>
      </c>
      <c r="M314" s="471">
        <v>5.5</v>
      </c>
      <c r="N314" s="471">
        <v>6.1</v>
      </c>
      <c r="O314" s="471">
        <v>10.5</v>
      </c>
      <c r="P314" s="471">
        <v>5.8</v>
      </c>
      <c r="Q314" s="471">
        <v>9.4</v>
      </c>
      <c r="R314" s="471">
        <v>4.9000000000000004</v>
      </c>
      <c r="S314" s="471">
        <v>10</v>
      </c>
      <c r="T314" s="471">
        <v>11.9</v>
      </c>
      <c r="U314" s="471">
        <v>31.9</v>
      </c>
      <c r="V314" s="471">
        <v>17.5</v>
      </c>
      <c r="W314" s="471">
        <v>18.600000000000001</v>
      </c>
      <c r="X314" s="471">
        <v>26.9</v>
      </c>
      <c r="Y314" s="471">
        <v>12.4</v>
      </c>
      <c r="Z314" s="471">
        <v>29.3</v>
      </c>
      <c r="AA314" s="471">
        <v>5.8</v>
      </c>
      <c r="AB314" s="471">
        <v>9.1</v>
      </c>
      <c r="AC314" s="471" t="s">
        <v>406</v>
      </c>
      <c r="AD314" s="471">
        <v>20.7</v>
      </c>
      <c r="AE314" s="471">
        <v>14.6</v>
      </c>
      <c r="AF314" s="471">
        <v>19.2</v>
      </c>
      <c r="AG314" s="471">
        <v>11.9</v>
      </c>
    </row>
    <row r="315" spans="2:37" s="472" customFormat="1" ht="33" customHeight="1" x14ac:dyDescent="0.3">
      <c r="B315" s="467" t="s">
        <v>263</v>
      </c>
      <c r="C315" s="479">
        <v>25.6</v>
      </c>
      <c r="D315" s="479">
        <v>25.4</v>
      </c>
      <c r="E315" s="479">
        <v>21.7</v>
      </c>
      <c r="F315" s="479">
        <v>22.7</v>
      </c>
      <c r="G315" s="479">
        <v>17.899999999999999</v>
      </c>
      <c r="H315" s="479">
        <v>8.3000000000000007</v>
      </c>
      <c r="I315" s="479">
        <v>12.4</v>
      </c>
      <c r="J315" s="479">
        <v>12.9</v>
      </c>
      <c r="K315" s="479">
        <v>8.1</v>
      </c>
      <c r="L315" s="479">
        <v>10.8</v>
      </c>
      <c r="M315" s="479">
        <v>11.7</v>
      </c>
      <c r="N315" s="479">
        <v>11.9</v>
      </c>
      <c r="O315" s="479">
        <v>12.4</v>
      </c>
      <c r="P315" s="479">
        <v>20.2</v>
      </c>
      <c r="Q315" s="479">
        <v>30</v>
      </c>
      <c r="R315" s="479">
        <v>20.100000000000001</v>
      </c>
      <c r="S315" s="479">
        <v>15</v>
      </c>
      <c r="T315" s="479">
        <v>43.9</v>
      </c>
      <c r="U315" s="479">
        <v>19.7</v>
      </c>
      <c r="V315" s="479">
        <v>26.8</v>
      </c>
      <c r="W315" s="479">
        <v>22.6</v>
      </c>
      <c r="X315" s="479">
        <v>25.9</v>
      </c>
      <c r="Y315" s="479">
        <v>18.600000000000001</v>
      </c>
      <c r="Z315" s="479">
        <v>13.4</v>
      </c>
      <c r="AA315" s="479">
        <v>15.9</v>
      </c>
      <c r="AB315" s="479">
        <v>11.8</v>
      </c>
      <c r="AC315" s="479" t="s">
        <v>397</v>
      </c>
      <c r="AD315" s="479" t="s">
        <v>397</v>
      </c>
      <c r="AE315" s="479">
        <v>20.5</v>
      </c>
      <c r="AF315" s="479">
        <v>21.6</v>
      </c>
      <c r="AG315" s="479">
        <v>22.2</v>
      </c>
      <c r="AH315" s="296"/>
    </row>
    <row r="316" spans="2:37" s="472" customFormat="1" ht="27" customHeight="1" x14ac:dyDescent="0.3">
      <c r="B316" s="467" t="s">
        <v>264</v>
      </c>
      <c r="C316" s="546" t="s">
        <v>265</v>
      </c>
      <c r="D316" s="546"/>
      <c r="E316" s="546"/>
      <c r="F316" s="546"/>
      <c r="G316" s="546"/>
      <c r="H316" s="546"/>
      <c r="I316" s="546"/>
      <c r="J316" s="546"/>
      <c r="K316" s="546"/>
      <c r="L316" s="546"/>
      <c r="M316" s="546"/>
      <c r="N316" s="546"/>
      <c r="O316" s="546"/>
      <c r="P316" s="546"/>
      <c r="Q316" s="546"/>
      <c r="R316" s="546"/>
      <c r="S316" s="546"/>
      <c r="T316" s="546"/>
      <c r="U316" s="546"/>
      <c r="V316" s="546"/>
      <c r="W316" s="546"/>
      <c r="X316" s="546"/>
      <c r="Y316" s="546"/>
      <c r="Z316" s="546"/>
      <c r="AA316" s="546"/>
      <c r="AB316" s="546"/>
      <c r="AC316" s="546"/>
      <c r="AD316" s="546"/>
      <c r="AE316" s="546"/>
      <c r="AF316" s="546"/>
      <c r="AG316" s="546"/>
    </row>
    <row r="317" spans="2:37" s="462" customFormat="1" ht="12" customHeight="1" x14ac:dyDescent="0.3">
      <c r="B317" s="478" t="s">
        <v>271</v>
      </c>
    </row>
    <row r="318" spans="2:37" s="462" customFormat="1" ht="12" customHeight="1" x14ac:dyDescent="0.3">
      <c r="B318" s="478" t="s">
        <v>427</v>
      </c>
    </row>
    <row r="319" spans="2:37" s="462" customFormat="1" ht="12" customHeight="1" x14ac:dyDescent="0.3">
      <c r="B319" s="478"/>
    </row>
    <row r="320" spans="2:37" s="462" customFormat="1" ht="15.75" customHeight="1" x14ac:dyDescent="0.3"/>
    <row r="321" spans="2:33" s="462" customFormat="1" ht="15.75" customHeight="1" x14ac:dyDescent="0.3">
      <c r="B321" s="550"/>
      <c r="C321" s="550"/>
      <c r="D321" s="550"/>
      <c r="E321" s="550"/>
      <c r="F321" s="551" t="s">
        <v>439</v>
      </c>
      <c r="G321" s="551"/>
      <c r="H321" s="551"/>
      <c r="I321" s="551"/>
      <c r="J321" s="551"/>
      <c r="K321" s="551"/>
      <c r="L321" s="551"/>
      <c r="M321" s="551"/>
      <c r="N321" s="551"/>
      <c r="O321" s="551"/>
      <c r="P321" s="551"/>
      <c r="Q321" s="551"/>
      <c r="R321" s="551"/>
      <c r="S321" s="551"/>
      <c r="T321" s="551"/>
      <c r="U321" s="551"/>
      <c r="V321" s="551"/>
      <c r="W321" s="551"/>
      <c r="X321" s="551"/>
      <c r="Y321" s="551"/>
      <c r="Z321" s="551"/>
      <c r="AA321" s="551"/>
      <c r="AB321" s="551"/>
      <c r="AC321" s="551"/>
      <c r="AD321" s="551"/>
      <c r="AE321" s="551"/>
      <c r="AF321" s="551"/>
      <c r="AG321" s="551"/>
    </row>
    <row r="322" spans="2:33" s="462" customFormat="1" ht="15.75" customHeight="1" x14ac:dyDescent="0.3">
      <c r="B322" s="550"/>
      <c r="C322" s="550"/>
      <c r="D322" s="550"/>
      <c r="E322" s="550"/>
      <c r="F322" s="551"/>
      <c r="G322" s="551"/>
      <c r="H322" s="551"/>
      <c r="I322" s="551"/>
      <c r="J322" s="551"/>
      <c r="K322" s="551"/>
      <c r="L322" s="551"/>
      <c r="M322" s="551"/>
      <c r="N322" s="551"/>
      <c r="O322" s="551"/>
      <c r="P322" s="551"/>
      <c r="Q322" s="551"/>
      <c r="R322" s="551"/>
      <c r="S322" s="551"/>
      <c r="T322" s="551"/>
      <c r="U322" s="551"/>
      <c r="V322" s="551"/>
      <c r="W322" s="551"/>
      <c r="X322" s="551"/>
      <c r="Y322" s="551"/>
      <c r="Z322" s="551"/>
      <c r="AA322" s="551"/>
      <c r="AB322" s="551"/>
      <c r="AC322" s="551"/>
      <c r="AD322" s="551"/>
      <c r="AE322" s="551"/>
      <c r="AF322" s="551"/>
      <c r="AG322" s="551"/>
    </row>
    <row r="323" spans="2:33" s="462" customFormat="1" ht="15.75" customHeight="1" x14ac:dyDescent="0.3">
      <c r="B323" s="550"/>
      <c r="C323" s="550"/>
      <c r="D323" s="550"/>
      <c r="E323" s="550"/>
      <c r="F323" s="551"/>
      <c r="G323" s="551"/>
      <c r="H323" s="551"/>
      <c r="I323" s="551"/>
      <c r="J323" s="551"/>
      <c r="K323" s="551"/>
      <c r="L323" s="551"/>
      <c r="M323" s="551"/>
      <c r="N323" s="551"/>
      <c r="O323" s="551"/>
      <c r="P323" s="551"/>
      <c r="Q323" s="551"/>
      <c r="R323" s="551"/>
      <c r="S323" s="551"/>
      <c r="T323" s="551"/>
      <c r="U323" s="551"/>
      <c r="V323" s="551"/>
      <c r="W323" s="551"/>
      <c r="X323" s="551"/>
      <c r="Y323" s="551"/>
      <c r="Z323" s="551"/>
      <c r="AA323" s="551"/>
      <c r="AB323" s="551"/>
      <c r="AC323" s="551"/>
      <c r="AD323" s="551"/>
      <c r="AE323" s="551"/>
      <c r="AF323" s="551"/>
      <c r="AG323" s="551"/>
    </row>
    <row r="324" spans="2:33" s="462" customFormat="1" ht="11.25" customHeight="1" x14ac:dyDescent="0.3">
      <c r="B324" s="463"/>
      <c r="C324" s="463"/>
      <c r="D324" s="463"/>
      <c r="E324" s="463"/>
      <c r="F324" s="464"/>
      <c r="G324" s="464"/>
      <c r="H324" s="464"/>
      <c r="I324" s="464"/>
      <c r="J324" s="464"/>
      <c r="K324" s="464"/>
      <c r="L324" s="464"/>
      <c r="M324" s="464"/>
      <c r="N324" s="464"/>
      <c r="O324" s="464"/>
      <c r="P324" s="464"/>
      <c r="Q324" s="464"/>
      <c r="R324" s="464"/>
      <c r="S324" s="464"/>
      <c r="T324" s="464"/>
      <c r="U324" s="464"/>
      <c r="V324" s="464"/>
      <c r="W324" s="464"/>
      <c r="X324" s="464"/>
      <c r="Y324" s="464"/>
      <c r="Z324" s="464"/>
      <c r="AA324" s="464"/>
      <c r="AB324" s="464"/>
      <c r="AC324" s="464"/>
      <c r="AD324" s="464"/>
      <c r="AE324" s="464"/>
      <c r="AF324" s="464"/>
      <c r="AG324" s="464"/>
    </row>
    <row r="325" spans="2:33" s="462" customFormat="1" ht="27.6" customHeight="1" x14ac:dyDescent="0.3">
      <c r="B325" s="552" t="s">
        <v>188</v>
      </c>
      <c r="C325" s="552"/>
      <c r="D325" s="286"/>
      <c r="E325" s="286"/>
      <c r="F325" s="553" t="s">
        <v>430</v>
      </c>
      <c r="G325" s="553"/>
      <c r="H325" s="553"/>
      <c r="I325" s="553"/>
      <c r="J325" s="553"/>
      <c r="K325" s="553"/>
      <c r="L325" s="553"/>
      <c r="M325" s="553"/>
      <c r="N325" s="553"/>
      <c r="O325" s="553"/>
      <c r="P325" s="553"/>
      <c r="Q325" s="553"/>
      <c r="R325" s="553"/>
      <c r="S325" s="553"/>
      <c r="T325" s="553"/>
      <c r="U325" s="553"/>
      <c r="V325" s="553"/>
      <c r="W325" s="553"/>
      <c r="X325" s="553"/>
      <c r="Y325" s="553"/>
      <c r="Z325" s="553"/>
      <c r="AA325" s="553"/>
      <c r="AB325" s="553"/>
      <c r="AC325" s="553"/>
      <c r="AD325" s="553"/>
      <c r="AE325" s="553"/>
      <c r="AF325" s="553"/>
      <c r="AG325" s="553"/>
    </row>
    <row r="326" spans="2:33" s="462" customFormat="1" ht="8.25" customHeight="1" x14ac:dyDescent="0.3">
      <c r="B326" s="465"/>
      <c r="C326" s="465"/>
      <c r="D326" s="465"/>
      <c r="E326" s="465"/>
      <c r="F326" s="466"/>
      <c r="G326" s="466"/>
      <c r="H326" s="466"/>
      <c r="I326" s="466"/>
      <c r="J326" s="466"/>
      <c r="K326" s="466"/>
      <c r="L326" s="466"/>
      <c r="M326" s="466"/>
      <c r="N326" s="466"/>
      <c r="O326" s="466"/>
      <c r="P326" s="466"/>
      <c r="Q326" s="466"/>
      <c r="R326" s="466"/>
      <c r="S326" s="466"/>
      <c r="T326" s="466"/>
      <c r="U326" s="466"/>
      <c r="V326" s="466"/>
      <c r="W326" s="466"/>
      <c r="X326" s="466"/>
      <c r="Y326" s="466"/>
      <c r="Z326" s="466"/>
      <c r="AA326" s="466"/>
      <c r="AB326" s="466"/>
      <c r="AC326" s="466"/>
      <c r="AD326" s="466"/>
      <c r="AE326" s="466"/>
      <c r="AF326" s="466"/>
      <c r="AG326" s="466"/>
    </row>
    <row r="327" spans="2:33" s="462" customFormat="1" ht="15.75" customHeight="1" x14ac:dyDescent="0.3">
      <c r="B327" s="286" t="s">
        <v>236</v>
      </c>
      <c r="C327" s="286"/>
      <c r="D327" s="286"/>
      <c r="E327" s="286"/>
      <c r="F327" s="287" t="s">
        <v>259</v>
      </c>
      <c r="G327" s="290"/>
      <c r="H327" s="290"/>
      <c r="I327" s="290"/>
      <c r="J327" s="290"/>
      <c r="K327" s="290"/>
      <c r="L327" s="290"/>
      <c r="M327" s="290"/>
      <c r="N327" s="290"/>
      <c r="O327" s="290"/>
      <c r="P327" s="290"/>
      <c r="Q327" s="139" t="s">
        <v>189</v>
      </c>
      <c r="R327" s="286"/>
      <c r="S327" s="286"/>
      <c r="T327" s="286"/>
      <c r="U327" s="286"/>
      <c r="V327" s="291" t="s">
        <v>429</v>
      </c>
      <c r="W327" s="290"/>
      <c r="X327" s="290"/>
      <c r="Y327" s="290"/>
      <c r="Z327" s="290"/>
      <c r="AA327" s="290"/>
      <c r="AB327" s="290"/>
      <c r="AC327" s="290"/>
      <c r="AD327" s="290"/>
      <c r="AE327" s="290"/>
      <c r="AF327" s="290"/>
      <c r="AG327" s="290"/>
    </row>
    <row r="328" spans="2:33" s="462" customFormat="1" ht="7.5" customHeight="1" x14ac:dyDescent="0.3">
      <c r="B328" s="465"/>
      <c r="C328" s="465"/>
      <c r="D328" s="465"/>
      <c r="E328" s="465"/>
      <c r="F328" s="466"/>
      <c r="G328" s="466"/>
      <c r="H328" s="466"/>
      <c r="I328" s="466"/>
      <c r="J328" s="466"/>
      <c r="K328" s="466"/>
      <c r="L328" s="466"/>
      <c r="M328" s="466"/>
      <c r="N328" s="466"/>
      <c r="O328" s="466"/>
      <c r="P328" s="466"/>
      <c r="Q328" s="466"/>
      <c r="R328" s="466"/>
      <c r="S328" s="466"/>
      <c r="T328" s="466"/>
      <c r="U328" s="466"/>
      <c r="V328" s="466"/>
      <c r="W328" s="466"/>
      <c r="X328" s="466"/>
      <c r="Y328" s="466"/>
      <c r="Z328" s="466"/>
      <c r="AA328" s="466"/>
      <c r="AB328" s="466"/>
      <c r="AC328" s="466"/>
      <c r="AD328" s="466"/>
      <c r="AE328" s="466"/>
      <c r="AF328" s="466"/>
      <c r="AG328" s="466"/>
    </row>
    <row r="329" spans="2:33" s="462" customFormat="1" ht="15.75" customHeight="1" x14ac:dyDescent="0.3">
      <c r="B329" s="545" t="s">
        <v>217</v>
      </c>
      <c r="C329" s="545"/>
      <c r="D329" s="545"/>
      <c r="E329" s="545"/>
      <c r="F329" s="545"/>
      <c r="G329" s="545"/>
      <c r="H329" s="545"/>
      <c r="I329" s="545"/>
      <c r="J329" s="545"/>
      <c r="K329" s="545"/>
      <c r="L329" s="545"/>
      <c r="M329" s="545"/>
      <c r="N329" s="545"/>
      <c r="O329" s="545"/>
      <c r="P329" s="545"/>
      <c r="Q329" s="545"/>
      <c r="R329" s="545"/>
      <c r="S329" s="545"/>
      <c r="T329" s="545"/>
      <c r="U329" s="545"/>
      <c r="V329" s="545"/>
      <c r="W329" s="545"/>
      <c r="X329" s="545"/>
      <c r="Y329" s="545"/>
      <c r="Z329" s="545"/>
      <c r="AA329" s="545"/>
      <c r="AB329" s="545"/>
      <c r="AC329" s="545"/>
      <c r="AD329" s="545"/>
      <c r="AE329" s="545"/>
      <c r="AF329" s="545"/>
      <c r="AG329" s="545"/>
    </row>
    <row r="330" spans="2:33" s="462" customFormat="1" ht="7.5" customHeight="1" x14ac:dyDescent="0.3">
      <c r="B330" s="465"/>
      <c r="C330" s="465"/>
      <c r="D330" s="465"/>
      <c r="E330" s="465"/>
      <c r="F330" s="466"/>
      <c r="G330" s="466"/>
      <c r="H330" s="466"/>
      <c r="I330" s="466"/>
      <c r="J330" s="466"/>
      <c r="K330" s="466"/>
      <c r="L330" s="466"/>
      <c r="M330" s="466"/>
      <c r="N330" s="466"/>
      <c r="O330" s="466"/>
      <c r="P330" s="466"/>
      <c r="Q330" s="466"/>
      <c r="R330" s="466"/>
      <c r="S330" s="466"/>
      <c r="T330" s="466"/>
      <c r="U330" s="466"/>
      <c r="V330" s="466"/>
      <c r="W330" s="466"/>
      <c r="X330" s="466"/>
      <c r="Y330" s="466"/>
      <c r="Z330" s="466"/>
      <c r="AA330" s="466"/>
      <c r="AB330" s="466"/>
      <c r="AC330" s="466"/>
      <c r="AD330" s="466"/>
      <c r="AE330" s="466"/>
      <c r="AF330" s="466"/>
      <c r="AG330" s="466"/>
    </row>
    <row r="331" spans="2:33" s="462" customFormat="1" ht="15.75" customHeight="1" x14ac:dyDescent="0.3">
      <c r="B331" s="286" t="s">
        <v>33</v>
      </c>
      <c r="C331" s="286"/>
      <c r="D331" s="286"/>
      <c r="E331" s="286"/>
      <c r="F331" s="290" t="s">
        <v>260</v>
      </c>
      <c r="G331" s="290"/>
      <c r="H331" s="290"/>
      <c r="I331" s="290"/>
      <c r="J331" s="290"/>
      <c r="K331" s="290"/>
      <c r="L331" s="290"/>
      <c r="M331" s="290"/>
      <c r="N331" s="290"/>
      <c r="O331" s="290"/>
      <c r="P331" s="290"/>
      <c r="Q331" s="286" t="s">
        <v>8</v>
      </c>
      <c r="R331" s="286"/>
      <c r="S331" s="286"/>
      <c r="T331" s="286"/>
      <c r="U331" s="286"/>
      <c r="V331" s="290" t="s">
        <v>257</v>
      </c>
      <c r="W331" s="290"/>
      <c r="X331" s="290"/>
      <c r="Y331" s="290"/>
      <c r="Z331" s="290"/>
      <c r="AA331" s="290"/>
      <c r="AB331" s="290"/>
      <c r="AC331" s="290"/>
      <c r="AD331" s="290"/>
      <c r="AE331" s="290"/>
      <c r="AF331" s="290"/>
      <c r="AG331" s="290"/>
    </row>
    <row r="332" spans="2:33" s="462" customFormat="1" ht="7.5" customHeight="1" x14ac:dyDescent="0.3">
      <c r="B332" s="465"/>
      <c r="C332" s="465"/>
      <c r="D332" s="465"/>
      <c r="E332" s="465"/>
      <c r="F332" s="466"/>
      <c r="G332" s="466"/>
      <c r="H332" s="466"/>
      <c r="I332" s="466"/>
      <c r="J332" s="466"/>
      <c r="K332" s="466"/>
      <c r="L332" s="466"/>
      <c r="M332" s="466"/>
      <c r="N332" s="466"/>
      <c r="O332" s="466"/>
      <c r="P332" s="466"/>
      <c r="Q332" s="466"/>
      <c r="R332" s="466"/>
      <c r="S332" s="466"/>
      <c r="T332" s="466"/>
      <c r="U332" s="466"/>
      <c r="V332" s="466"/>
      <c r="W332" s="466"/>
      <c r="X332" s="466"/>
      <c r="Y332" s="466"/>
      <c r="Z332" s="466"/>
      <c r="AA332" s="466"/>
      <c r="AB332" s="466"/>
      <c r="AC332" s="466"/>
      <c r="AD332" s="466"/>
      <c r="AE332" s="466"/>
      <c r="AF332" s="466"/>
      <c r="AG332" s="466"/>
    </row>
    <row r="333" spans="2:33" s="462" customFormat="1" ht="15.75" customHeight="1" x14ac:dyDescent="0.3">
      <c r="B333" s="286" t="s">
        <v>9</v>
      </c>
      <c r="C333" s="286"/>
      <c r="D333" s="286"/>
      <c r="E333" s="286"/>
      <c r="F333" s="290" t="s">
        <v>261</v>
      </c>
      <c r="G333" s="290"/>
      <c r="H333" s="290"/>
      <c r="I333" s="290"/>
      <c r="J333" s="290"/>
      <c r="K333" s="290"/>
      <c r="L333" s="290"/>
      <c r="M333" s="290"/>
      <c r="N333" s="290"/>
      <c r="O333" s="290"/>
      <c r="P333" s="290"/>
      <c r="Q333" s="286" t="s">
        <v>10</v>
      </c>
      <c r="R333" s="286"/>
      <c r="S333" s="286"/>
      <c r="T333" s="286"/>
      <c r="U333" s="286"/>
      <c r="V333" s="290" t="s">
        <v>262</v>
      </c>
      <c r="W333" s="290"/>
      <c r="X333" s="290"/>
      <c r="Y333" s="290"/>
      <c r="Z333" s="290"/>
      <c r="AA333" s="290"/>
      <c r="AB333" s="290"/>
      <c r="AC333" s="290"/>
      <c r="AD333" s="290"/>
      <c r="AE333" s="290"/>
      <c r="AF333" s="290"/>
      <c r="AG333" s="290"/>
    </row>
    <row r="334" spans="2:33" s="462" customFormat="1" ht="11.25" customHeight="1" x14ac:dyDescent="0.3">
      <c r="B334" s="463"/>
      <c r="C334" s="463"/>
      <c r="D334" s="463"/>
      <c r="E334" s="463"/>
      <c r="F334" s="464"/>
      <c r="G334" s="464"/>
      <c r="H334" s="464"/>
      <c r="I334" s="464"/>
      <c r="J334" s="464"/>
      <c r="K334" s="464"/>
      <c r="L334" s="464"/>
      <c r="M334" s="464"/>
      <c r="N334" s="464"/>
      <c r="O334" s="464"/>
      <c r="P334" s="464"/>
      <c r="Q334" s="464"/>
      <c r="R334" s="464"/>
      <c r="S334" s="464"/>
      <c r="T334" s="464"/>
      <c r="U334" s="464"/>
      <c r="V334" s="464"/>
      <c r="W334" s="464"/>
      <c r="X334" s="464"/>
      <c r="Y334" s="464"/>
      <c r="Z334" s="464"/>
      <c r="AA334" s="464"/>
      <c r="AB334" s="464"/>
      <c r="AC334" s="464"/>
      <c r="AD334" s="464"/>
      <c r="AE334" s="464"/>
      <c r="AF334" s="464"/>
      <c r="AG334" s="464"/>
    </row>
    <row r="335" spans="2:33" s="462" customFormat="1" ht="29.4" customHeight="1" x14ac:dyDescent="0.3">
      <c r="B335" s="467" t="s">
        <v>258</v>
      </c>
      <c r="C335" s="468">
        <v>1</v>
      </c>
      <c r="D335" s="468">
        <v>2</v>
      </c>
      <c r="E335" s="468">
        <v>3</v>
      </c>
      <c r="F335" s="468">
        <v>4</v>
      </c>
      <c r="G335" s="468">
        <v>5</v>
      </c>
      <c r="H335" s="468">
        <v>6</v>
      </c>
      <c r="I335" s="468">
        <v>7</v>
      </c>
      <c r="J335" s="468">
        <v>8</v>
      </c>
      <c r="K335" s="468">
        <v>9</v>
      </c>
      <c r="L335" s="468">
        <v>10</v>
      </c>
      <c r="M335" s="468">
        <v>11</v>
      </c>
      <c r="N335" s="468">
        <v>12</v>
      </c>
      <c r="O335" s="468">
        <v>13</v>
      </c>
      <c r="P335" s="468">
        <v>14</v>
      </c>
      <c r="Q335" s="468">
        <v>15</v>
      </c>
      <c r="R335" s="468">
        <v>16</v>
      </c>
      <c r="S335" s="468">
        <v>17</v>
      </c>
      <c r="T335" s="468">
        <v>18</v>
      </c>
      <c r="U335" s="468">
        <v>19</v>
      </c>
      <c r="V335" s="468">
        <v>20</v>
      </c>
      <c r="W335" s="468">
        <v>21</v>
      </c>
      <c r="X335" s="468">
        <v>22</v>
      </c>
      <c r="Y335" s="468">
        <v>23</v>
      </c>
      <c r="Z335" s="468">
        <v>24</v>
      </c>
      <c r="AA335" s="468">
        <v>25</v>
      </c>
      <c r="AB335" s="468">
        <v>26</v>
      </c>
      <c r="AC335" s="468">
        <v>27</v>
      </c>
      <c r="AD335" s="468">
        <v>28</v>
      </c>
      <c r="AE335" s="468">
        <v>29</v>
      </c>
      <c r="AF335" s="468">
        <v>30</v>
      </c>
      <c r="AG335" s="468">
        <v>31</v>
      </c>
    </row>
    <row r="336" spans="2:33" s="469" customFormat="1" x14ac:dyDescent="0.25">
      <c r="B336" s="470">
        <v>0</v>
      </c>
      <c r="C336" s="471">
        <v>17.100000000000001</v>
      </c>
      <c r="D336" s="471">
        <v>22.3</v>
      </c>
      <c r="E336" s="471">
        <v>29.6</v>
      </c>
      <c r="F336" s="471">
        <v>17.7</v>
      </c>
      <c r="G336" s="471">
        <v>52.9</v>
      </c>
      <c r="H336" s="471">
        <v>48.9</v>
      </c>
      <c r="I336" s="471">
        <v>49.5</v>
      </c>
      <c r="J336" s="471">
        <v>48.5</v>
      </c>
      <c r="K336" s="471">
        <v>25</v>
      </c>
      <c r="L336" s="471">
        <v>5.8</v>
      </c>
      <c r="M336" s="471">
        <v>7.8</v>
      </c>
      <c r="N336" s="471">
        <v>10.7</v>
      </c>
      <c r="O336" s="471">
        <v>12.9</v>
      </c>
      <c r="P336" s="471">
        <v>16.8</v>
      </c>
      <c r="Q336" s="471">
        <v>14</v>
      </c>
      <c r="R336" s="471">
        <v>2.2999999999999998</v>
      </c>
      <c r="S336" s="471">
        <v>2.6</v>
      </c>
      <c r="T336" s="471">
        <v>16.100000000000001</v>
      </c>
      <c r="U336" s="471">
        <v>17.7</v>
      </c>
      <c r="V336" s="471">
        <v>13.4</v>
      </c>
      <c r="W336" s="471">
        <v>11.2</v>
      </c>
      <c r="X336" s="471">
        <v>9.4</v>
      </c>
      <c r="Y336" s="471">
        <v>9.9</v>
      </c>
      <c r="Z336" s="471">
        <v>8.5</v>
      </c>
      <c r="AA336" s="471">
        <v>12.2</v>
      </c>
      <c r="AB336" s="471">
        <v>29.5</v>
      </c>
      <c r="AC336" s="471">
        <v>31.2</v>
      </c>
      <c r="AD336" s="471">
        <v>55.8</v>
      </c>
      <c r="AE336" s="471">
        <v>67.5</v>
      </c>
      <c r="AF336" s="471">
        <v>36.299999999999997</v>
      </c>
      <c r="AG336" s="471">
        <v>21.4</v>
      </c>
    </row>
    <row r="337" spans="2:33" s="469" customFormat="1" x14ac:dyDescent="0.25">
      <c r="B337" s="470">
        <v>4.1666666666666664E-2</v>
      </c>
      <c r="C337" s="471">
        <v>15.9</v>
      </c>
      <c r="D337" s="471">
        <v>18.8</v>
      </c>
      <c r="E337" s="471">
        <v>26.8</v>
      </c>
      <c r="F337" s="471">
        <v>25.6</v>
      </c>
      <c r="G337" s="471">
        <v>47.5</v>
      </c>
      <c r="H337" s="471">
        <v>46.8</v>
      </c>
      <c r="I337" s="471">
        <v>44.2</v>
      </c>
      <c r="J337" s="471">
        <v>42.8</v>
      </c>
      <c r="K337" s="471">
        <v>18.899999999999999</v>
      </c>
      <c r="L337" s="471">
        <v>4.9000000000000004</v>
      </c>
      <c r="M337" s="471">
        <v>7</v>
      </c>
      <c r="N337" s="471">
        <v>11.2</v>
      </c>
      <c r="O337" s="471">
        <v>15.9</v>
      </c>
      <c r="P337" s="471">
        <v>14.5</v>
      </c>
      <c r="Q337" s="471">
        <v>17.600000000000001</v>
      </c>
      <c r="R337" s="471">
        <v>4.0999999999999996</v>
      </c>
      <c r="S337" s="471">
        <v>5</v>
      </c>
      <c r="T337" s="471">
        <v>13.5</v>
      </c>
      <c r="U337" s="471">
        <v>18.7</v>
      </c>
      <c r="V337" s="471">
        <v>15.5</v>
      </c>
      <c r="W337" s="471">
        <v>13</v>
      </c>
      <c r="X337" s="471">
        <v>8.6</v>
      </c>
      <c r="Y337" s="471">
        <v>9.4</v>
      </c>
      <c r="Z337" s="471">
        <v>7.7</v>
      </c>
      <c r="AA337" s="471">
        <v>11.7</v>
      </c>
      <c r="AB337" s="471">
        <v>24.4</v>
      </c>
      <c r="AC337" s="471">
        <v>28.9</v>
      </c>
      <c r="AD337" s="471">
        <v>48.5</v>
      </c>
      <c r="AE337" s="471">
        <v>61.3</v>
      </c>
      <c r="AF337" s="471">
        <v>34.5</v>
      </c>
      <c r="AG337" s="471">
        <v>19.399999999999999</v>
      </c>
    </row>
    <row r="338" spans="2:33" s="469" customFormat="1" x14ac:dyDescent="0.25">
      <c r="B338" s="470">
        <v>8.3333333333333329E-2</v>
      </c>
      <c r="C338" s="471">
        <v>6.5</v>
      </c>
      <c r="D338" s="471">
        <v>20</v>
      </c>
      <c r="E338" s="471">
        <v>31.1</v>
      </c>
      <c r="F338" s="471">
        <v>22.1</v>
      </c>
      <c r="G338" s="471">
        <v>42.2</v>
      </c>
      <c r="H338" s="471">
        <v>43.3</v>
      </c>
      <c r="I338" s="471">
        <v>41.5</v>
      </c>
      <c r="J338" s="471">
        <v>38.200000000000003</v>
      </c>
      <c r="K338" s="471">
        <v>20.9</v>
      </c>
      <c r="L338" s="471">
        <v>7</v>
      </c>
      <c r="M338" s="471">
        <v>8.8000000000000007</v>
      </c>
      <c r="N338" s="471">
        <v>10.199999999999999</v>
      </c>
      <c r="O338" s="471">
        <v>12</v>
      </c>
      <c r="P338" s="471">
        <v>18.899999999999999</v>
      </c>
      <c r="Q338" s="471">
        <v>17</v>
      </c>
      <c r="R338" s="471" t="s">
        <v>397</v>
      </c>
      <c r="S338" s="471" t="s">
        <v>397</v>
      </c>
      <c r="T338" s="471">
        <v>7.8</v>
      </c>
      <c r="U338" s="471">
        <v>11.3</v>
      </c>
      <c r="V338" s="471">
        <v>15.8</v>
      </c>
      <c r="W338" s="471">
        <v>11.4</v>
      </c>
      <c r="X338" s="471">
        <v>8.4</v>
      </c>
      <c r="Y338" s="471">
        <v>9</v>
      </c>
      <c r="Z338" s="471">
        <v>6.2</v>
      </c>
      <c r="AA338" s="471">
        <v>12.6</v>
      </c>
      <c r="AB338" s="471">
        <v>25.8</v>
      </c>
      <c r="AC338" s="471">
        <v>25.6</v>
      </c>
      <c r="AD338" s="471">
        <v>43.8</v>
      </c>
      <c r="AE338" s="471">
        <v>63.9</v>
      </c>
      <c r="AF338" s="471">
        <v>39.9</v>
      </c>
      <c r="AG338" s="471">
        <v>21.4</v>
      </c>
    </row>
    <row r="339" spans="2:33" s="469" customFormat="1" x14ac:dyDescent="0.25">
      <c r="B339" s="470">
        <v>0.125</v>
      </c>
      <c r="C339" s="471">
        <v>3.4</v>
      </c>
      <c r="D339" s="471">
        <v>16.100000000000001</v>
      </c>
      <c r="E339" s="471">
        <v>30.7</v>
      </c>
      <c r="F339" s="471">
        <v>24.2</v>
      </c>
      <c r="G339" s="471">
        <v>42.5</v>
      </c>
      <c r="H339" s="471">
        <v>39</v>
      </c>
      <c r="I339" s="471">
        <v>44.5</v>
      </c>
      <c r="J339" s="471">
        <v>38.700000000000003</v>
      </c>
      <c r="K339" s="471">
        <v>20.9</v>
      </c>
      <c r="L339" s="471">
        <v>8.6</v>
      </c>
      <c r="M339" s="471">
        <v>5.5</v>
      </c>
      <c r="N339" s="471">
        <v>12.2</v>
      </c>
      <c r="O339" s="471">
        <v>10.199999999999999</v>
      </c>
      <c r="P339" s="471">
        <v>17.3</v>
      </c>
      <c r="Q339" s="471">
        <v>16.2</v>
      </c>
      <c r="R339" s="471">
        <v>4.5</v>
      </c>
      <c r="S339" s="471">
        <v>3.9</v>
      </c>
      <c r="T339" s="471">
        <v>8.5</v>
      </c>
      <c r="U339" s="471">
        <v>11.3</v>
      </c>
      <c r="V339" s="471">
        <v>14.4</v>
      </c>
      <c r="W339" s="471">
        <v>10.1</v>
      </c>
      <c r="X339" s="471">
        <v>7.1</v>
      </c>
      <c r="Y339" s="471">
        <v>10</v>
      </c>
      <c r="Z339" s="471">
        <v>6.8</v>
      </c>
      <c r="AA339" s="471">
        <v>13.6</v>
      </c>
      <c r="AB339" s="471">
        <v>29.2</v>
      </c>
      <c r="AC339" s="471">
        <v>25.6</v>
      </c>
      <c r="AD339" s="471">
        <v>49</v>
      </c>
      <c r="AE339" s="471">
        <v>66.2</v>
      </c>
      <c r="AF339" s="471">
        <v>40.5</v>
      </c>
      <c r="AG339" s="471">
        <v>20</v>
      </c>
    </row>
    <row r="340" spans="2:33" s="469" customFormat="1" x14ac:dyDescent="0.25">
      <c r="B340" s="470">
        <v>0.16666666666666666</v>
      </c>
      <c r="C340" s="471">
        <v>7.1</v>
      </c>
      <c r="D340" s="471">
        <v>14.6</v>
      </c>
      <c r="E340" s="471">
        <v>28.2</v>
      </c>
      <c r="F340" s="471">
        <v>20.7</v>
      </c>
      <c r="G340" s="471">
        <v>39.9</v>
      </c>
      <c r="H340" s="471">
        <v>48.3</v>
      </c>
      <c r="I340" s="471">
        <v>36</v>
      </c>
      <c r="J340" s="471">
        <v>42.4</v>
      </c>
      <c r="K340" s="471">
        <v>18</v>
      </c>
      <c r="L340" s="471">
        <v>16.399999999999999</v>
      </c>
      <c r="M340" s="471">
        <v>6.9</v>
      </c>
      <c r="N340" s="471">
        <v>6.9</v>
      </c>
      <c r="O340" s="471">
        <v>14.1</v>
      </c>
      <c r="P340" s="471">
        <v>11</v>
      </c>
      <c r="Q340" s="471">
        <v>17.600000000000001</v>
      </c>
      <c r="R340" s="471" t="s">
        <v>397</v>
      </c>
      <c r="S340" s="471">
        <v>8.8000000000000007</v>
      </c>
      <c r="T340" s="471">
        <v>7.6</v>
      </c>
      <c r="U340" s="471">
        <v>11.6</v>
      </c>
      <c r="V340" s="471">
        <v>16.899999999999999</v>
      </c>
      <c r="W340" s="471">
        <v>7.3</v>
      </c>
      <c r="X340" s="471">
        <v>7.4</v>
      </c>
      <c r="Y340" s="471">
        <v>7.9</v>
      </c>
      <c r="Z340" s="471">
        <v>7.2</v>
      </c>
      <c r="AA340" s="471">
        <v>14.8</v>
      </c>
      <c r="AB340" s="471">
        <v>23.1</v>
      </c>
      <c r="AC340" s="471">
        <v>24.2</v>
      </c>
      <c r="AD340" s="471">
        <v>47.5</v>
      </c>
      <c r="AE340" s="471">
        <v>62.9</v>
      </c>
      <c r="AF340" s="471">
        <v>35.299999999999997</v>
      </c>
      <c r="AG340" s="471">
        <v>18.8</v>
      </c>
    </row>
    <row r="341" spans="2:33" s="469" customFormat="1" x14ac:dyDescent="0.25">
      <c r="B341" s="470">
        <v>0.20833333333333334</v>
      </c>
      <c r="C341" s="471">
        <v>10.4</v>
      </c>
      <c r="D341" s="471">
        <v>20.6</v>
      </c>
      <c r="E341" s="471">
        <v>36.9</v>
      </c>
      <c r="F341" s="471">
        <v>21.9</v>
      </c>
      <c r="G341" s="471">
        <v>41</v>
      </c>
      <c r="H341" s="471">
        <v>65.3</v>
      </c>
      <c r="I341" s="471">
        <v>36.200000000000003</v>
      </c>
      <c r="J341" s="471">
        <v>41.1</v>
      </c>
      <c r="K341" s="471">
        <v>14.9</v>
      </c>
      <c r="L341" s="471">
        <v>8.1999999999999993</v>
      </c>
      <c r="M341" s="471">
        <v>12.9</v>
      </c>
      <c r="N341" s="471">
        <v>7.3</v>
      </c>
      <c r="O341" s="471">
        <v>14.9</v>
      </c>
      <c r="P341" s="471">
        <v>18.2</v>
      </c>
      <c r="Q341" s="471">
        <v>25.4</v>
      </c>
      <c r="R341" s="471">
        <v>3.8</v>
      </c>
      <c r="S341" s="471">
        <v>3.6</v>
      </c>
      <c r="T341" s="471">
        <v>7.3</v>
      </c>
      <c r="U341" s="471">
        <v>11.7</v>
      </c>
      <c r="V341" s="471">
        <v>17.2</v>
      </c>
      <c r="W341" s="471">
        <v>7.4</v>
      </c>
      <c r="X341" s="471">
        <v>7.9</v>
      </c>
      <c r="Y341" s="471">
        <v>8.1999999999999993</v>
      </c>
      <c r="Z341" s="471">
        <v>10.199999999999999</v>
      </c>
      <c r="AA341" s="471">
        <v>15.8</v>
      </c>
      <c r="AB341" s="471">
        <v>21.2</v>
      </c>
      <c r="AC341" s="471">
        <v>27.7</v>
      </c>
      <c r="AD341" s="471">
        <v>50.4</v>
      </c>
      <c r="AE341" s="471">
        <v>53.4</v>
      </c>
      <c r="AF341" s="471">
        <v>29.1</v>
      </c>
      <c r="AG341" s="471">
        <v>26.9</v>
      </c>
    </row>
    <row r="342" spans="2:33" s="469" customFormat="1" x14ac:dyDescent="0.25">
      <c r="B342" s="470">
        <v>0.25</v>
      </c>
      <c r="C342" s="471">
        <v>11.6</v>
      </c>
      <c r="D342" s="471">
        <v>21.7</v>
      </c>
      <c r="E342" s="471">
        <v>45</v>
      </c>
      <c r="F342" s="471">
        <v>30.9</v>
      </c>
      <c r="G342" s="471">
        <v>35.799999999999997</v>
      </c>
      <c r="H342" s="471">
        <v>81.2</v>
      </c>
      <c r="I342" s="471">
        <v>45.2</v>
      </c>
      <c r="J342" s="471">
        <v>44.4</v>
      </c>
      <c r="K342" s="471">
        <v>16.8</v>
      </c>
      <c r="L342" s="471">
        <v>11</v>
      </c>
      <c r="M342" s="471">
        <v>16.3</v>
      </c>
      <c r="N342" s="471">
        <v>15.5</v>
      </c>
      <c r="O342" s="471">
        <v>16</v>
      </c>
      <c r="P342" s="471">
        <v>19.3</v>
      </c>
      <c r="Q342" s="471">
        <v>22.1</v>
      </c>
      <c r="R342" s="471">
        <v>1.5</v>
      </c>
      <c r="S342" s="471">
        <v>6.7</v>
      </c>
      <c r="T342" s="471">
        <v>6.1</v>
      </c>
      <c r="U342" s="471">
        <v>12.2</v>
      </c>
      <c r="V342" s="471">
        <v>14</v>
      </c>
      <c r="W342" s="471">
        <v>8</v>
      </c>
      <c r="X342" s="471">
        <v>7.9</v>
      </c>
      <c r="Y342" s="471">
        <v>9.3000000000000007</v>
      </c>
      <c r="Z342" s="471">
        <v>12.2</v>
      </c>
      <c r="AA342" s="471">
        <v>16.899999999999999</v>
      </c>
      <c r="AB342" s="471">
        <v>17.7</v>
      </c>
      <c r="AC342" s="471">
        <v>27.2</v>
      </c>
      <c r="AD342" s="471">
        <v>52.5</v>
      </c>
      <c r="AE342" s="471">
        <v>47.9</v>
      </c>
      <c r="AF342" s="471">
        <v>33.4</v>
      </c>
      <c r="AG342" s="471">
        <v>28.4</v>
      </c>
    </row>
    <row r="343" spans="2:33" s="469" customFormat="1" x14ac:dyDescent="0.25">
      <c r="B343" s="470">
        <v>0.29166666666666669</v>
      </c>
      <c r="C343" s="471">
        <v>22</v>
      </c>
      <c r="D343" s="471">
        <v>19.899999999999999</v>
      </c>
      <c r="E343" s="471">
        <v>161.4</v>
      </c>
      <c r="F343" s="471">
        <v>66.2</v>
      </c>
      <c r="G343" s="471">
        <v>52.7</v>
      </c>
      <c r="H343" s="471">
        <v>104.5</v>
      </c>
      <c r="I343" s="471">
        <v>76.8</v>
      </c>
      <c r="J343" s="471">
        <v>68</v>
      </c>
      <c r="K343" s="471">
        <v>26.7</v>
      </c>
      <c r="L343" s="471">
        <v>22.9</v>
      </c>
      <c r="M343" s="471">
        <v>15.8</v>
      </c>
      <c r="N343" s="471">
        <v>18.600000000000001</v>
      </c>
      <c r="O343" s="471">
        <v>15.8</v>
      </c>
      <c r="P343" s="471">
        <v>25.2</v>
      </c>
      <c r="Q343" s="471">
        <v>24.6</v>
      </c>
      <c r="R343" s="471">
        <v>10.4</v>
      </c>
      <c r="S343" s="471">
        <v>6.8</v>
      </c>
      <c r="T343" s="471">
        <v>7.6</v>
      </c>
      <c r="U343" s="471">
        <v>10.6</v>
      </c>
      <c r="V343" s="471">
        <v>22.8</v>
      </c>
      <c r="W343" s="471">
        <v>10.9</v>
      </c>
      <c r="X343" s="471">
        <v>11.9</v>
      </c>
      <c r="Y343" s="471">
        <v>10.5</v>
      </c>
      <c r="Z343" s="471">
        <v>9.3000000000000007</v>
      </c>
      <c r="AA343" s="471">
        <v>17.100000000000001</v>
      </c>
      <c r="AB343" s="471">
        <v>24.1</v>
      </c>
      <c r="AC343" s="471">
        <v>31.8</v>
      </c>
      <c r="AD343" s="471">
        <v>55.2</v>
      </c>
      <c r="AE343" s="471">
        <v>60.1</v>
      </c>
      <c r="AF343" s="471">
        <v>59.2</v>
      </c>
      <c r="AG343" s="471">
        <v>30.6</v>
      </c>
    </row>
    <row r="344" spans="2:33" s="469" customFormat="1" x14ac:dyDescent="0.25">
      <c r="B344" s="470">
        <v>0.33333333333333331</v>
      </c>
      <c r="C344" s="471">
        <v>67.7</v>
      </c>
      <c r="D344" s="471">
        <v>32.4</v>
      </c>
      <c r="E344" s="471">
        <v>72.400000000000006</v>
      </c>
      <c r="F344" s="471">
        <v>64.900000000000006</v>
      </c>
      <c r="G344" s="471">
        <v>56.7</v>
      </c>
      <c r="H344" s="471">
        <v>72</v>
      </c>
      <c r="I344" s="471">
        <v>78.2</v>
      </c>
      <c r="J344" s="471">
        <v>84.6</v>
      </c>
      <c r="K344" s="471">
        <v>18.100000000000001</v>
      </c>
      <c r="L344" s="471">
        <v>42.9</v>
      </c>
      <c r="M344" s="471">
        <v>21.6</v>
      </c>
      <c r="N344" s="471">
        <v>9.1</v>
      </c>
      <c r="O344" s="471">
        <v>25.8</v>
      </c>
      <c r="P344" s="471">
        <v>13.7</v>
      </c>
      <c r="Q344" s="471">
        <v>40.9</v>
      </c>
      <c r="R344" s="471">
        <v>7.2</v>
      </c>
      <c r="S344" s="471">
        <v>18.3</v>
      </c>
      <c r="T344" s="471">
        <v>8.1999999999999993</v>
      </c>
      <c r="U344" s="471">
        <v>23.6</v>
      </c>
      <c r="V344" s="471">
        <v>49.4</v>
      </c>
      <c r="W344" s="471">
        <v>17.3</v>
      </c>
      <c r="X344" s="471">
        <v>9.8000000000000007</v>
      </c>
      <c r="Y344" s="471">
        <v>13.6</v>
      </c>
      <c r="Z344" s="471">
        <v>16</v>
      </c>
      <c r="AA344" s="471">
        <v>20</v>
      </c>
      <c r="AB344" s="471">
        <v>28.6</v>
      </c>
      <c r="AC344" s="471">
        <v>38.6</v>
      </c>
      <c r="AD344" s="471">
        <v>58.5</v>
      </c>
      <c r="AE344" s="471">
        <v>66.900000000000006</v>
      </c>
      <c r="AF344" s="471">
        <v>60.3</v>
      </c>
      <c r="AG344" s="471">
        <v>26</v>
      </c>
    </row>
    <row r="345" spans="2:33" s="469" customFormat="1" x14ac:dyDescent="0.25">
      <c r="B345" s="470">
        <v>0.375</v>
      </c>
      <c r="C345" s="471">
        <v>32.9</v>
      </c>
      <c r="D345" s="471">
        <v>17.399999999999999</v>
      </c>
      <c r="E345" s="471">
        <v>45</v>
      </c>
      <c r="F345" s="471">
        <v>46.7</v>
      </c>
      <c r="G345" s="471">
        <v>67.599999999999994</v>
      </c>
      <c r="H345" s="471">
        <v>50.5</v>
      </c>
      <c r="I345" s="471">
        <v>50.5</v>
      </c>
      <c r="J345" s="471">
        <v>88.1</v>
      </c>
      <c r="K345" s="471">
        <v>14.9</v>
      </c>
      <c r="L345" s="471">
        <v>23.8</v>
      </c>
      <c r="M345" s="471">
        <v>12.3</v>
      </c>
      <c r="N345" s="471">
        <v>17.5</v>
      </c>
      <c r="O345" s="471">
        <v>24.8</v>
      </c>
      <c r="P345" s="471">
        <v>20.8</v>
      </c>
      <c r="Q345" s="471">
        <v>24.6</v>
      </c>
      <c r="R345" s="471">
        <v>8.1</v>
      </c>
      <c r="S345" s="471">
        <v>17.399999999999999</v>
      </c>
      <c r="T345" s="471">
        <v>13.2</v>
      </c>
      <c r="U345" s="471">
        <v>38.700000000000003</v>
      </c>
      <c r="V345" s="471">
        <v>32</v>
      </c>
      <c r="W345" s="471">
        <v>17.399999999999999</v>
      </c>
      <c r="X345" s="471">
        <v>12.8</v>
      </c>
      <c r="Y345" s="471">
        <v>15.2</v>
      </c>
      <c r="Z345" s="471">
        <v>21.9</v>
      </c>
      <c r="AA345" s="471">
        <v>22.4</v>
      </c>
      <c r="AB345" s="471">
        <v>42</v>
      </c>
      <c r="AC345" s="471">
        <v>49.6</v>
      </c>
      <c r="AD345" s="471">
        <v>57.4</v>
      </c>
      <c r="AE345" s="471">
        <v>65.599999999999994</v>
      </c>
      <c r="AF345" s="471">
        <v>44.8</v>
      </c>
      <c r="AG345" s="471">
        <v>20.8</v>
      </c>
    </row>
    <row r="346" spans="2:33" s="469" customFormat="1" x14ac:dyDescent="0.25">
      <c r="B346" s="470">
        <v>0.41666666666666669</v>
      </c>
      <c r="C346" s="471">
        <v>30.1</v>
      </c>
      <c r="D346" s="471">
        <v>26.7</v>
      </c>
      <c r="E346" s="471">
        <v>20.2</v>
      </c>
      <c r="F346" s="471">
        <v>11.3</v>
      </c>
      <c r="G346" s="471">
        <v>54.2</v>
      </c>
      <c r="H346" s="471" t="s">
        <v>397</v>
      </c>
      <c r="I346" s="471" t="s">
        <v>397</v>
      </c>
      <c r="J346" s="471">
        <v>21.9</v>
      </c>
      <c r="K346" s="471">
        <v>10.4</v>
      </c>
      <c r="L346" s="471" t="s">
        <v>397</v>
      </c>
      <c r="M346" s="471" t="s">
        <v>397</v>
      </c>
      <c r="N346" s="471">
        <v>26.3</v>
      </c>
      <c r="O346" s="471">
        <v>10.9</v>
      </c>
      <c r="P346" s="471" t="s">
        <v>397</v>
      </c>
      <c r="Q346" s="471">
        <v>16.399999999999999</v>
      </c>
      <c r="R346" s="471">
        <v>6.7</v>
      </c>
      <c r="S346" s="471" t="s">
        <v>397</v>
      </c>
      <c r="T346" s="471">
        <v>39.9</v>
      </c>
      <c r="U346" s="471">
        <v>25.4</v>
      </c>
      <c r="V346" s="471">
        <v>15.2</v>
      </c>
      <c r="W346" s="471">
        <v>19</v>
      </c>
      <c r="X346" s="471">
        <v>9.3000000000000007</v>
      </c>
      <c r="Y346" s="471">
        <v>14.1</v>
      </c>
      <c r="Z346" s="471">
        <v>26.3</v>
      </c>
      <c r="AA346" s="471">
        <v>40.1</v>
      </c>
      <c r="AB346" s="471">
        <v>24.3</v>
      </c>
      <c r="AC346" s="471">
        <v>43.2</v>
      </c>
      <c r="AD346" s="471">
        <v>37.5</v>
      </c>
      <c r="AE346" s="471">
        <v>37.1</v>
      </c>
      <c r="AF346" s="471">
        <v>31.7</v>
      </c>
      <c r="AG346" s="471">
        <v>13.6</v>
      </c>
    </row>
    <row r="347" spans="2:33" s="469" customFormat="1" x14ac:dyDescent="0.25">
      <c r="B347" s="470">
        <v>0.45833333333333331</v>
      </c>
      <c r="C347" s="471" t="s">
        <v>397</v>
      </c>
      <c r="D347" s="471" t="s">
        <v>397</v>
      </c>
      <c r="E347" s="471">
        <v>29.3</v>
      </c>
      <c r="F347" s="471">
        <v>11.2</v>
      </c>
      <c r="G347" s="471" t="s">
        <v>397</v>
      </c>
      <c r="H347" s="471">
        <v>50.8</v>
      </c>
      <c r="I347" s="471">
        <v>23.7</v>
      </c>
      <c r="J347" s="471">
        <v>18.8</v>
      </c>
      <c r="K347" s="471">
        <v>19.399999999999999</v>
      </c>
      <c r="L347" s="471">
        <v>12.6</v>
      </c>
      <c r="M347" s="471" t="s">
        <v>397</v>
      </c>
      <c r="N347" s="471">
        <v>18.399999999999999</v>
      </c>
      <c r="O347" s="471">
        <v>19.7</v>
      </c>
      <c r="P347" s="471">
        <v>16.600000000000001</v>
      </c>
      <c r="Q347" s="471">
        <v>24.3</v>
      </c>
      <c r="R347" s="471" t="s">
        <v>397</v>
      </c>
      <c r="S347" s="471">
        <v>7</v>
      </c>
      <c r="T347" s="471">
        <v>36.1</v>
      </c>
      <c r="U347" s="471">
        <v>21</v>
      </c>
      <c r="V347" s="471">
        <v>16.399999999999999</v>
      </c>
      <c r="W347" s="471">
        <v>18.2</v>
      </c>
      <c r="X347" s="471">
        <v>8.4</v>
      </c>
      <c r="Y347" s="471">
        <v>15.5</v>
      </c>
      <c r="Z347" s="471">
        <v>15.3</v>
      </c>
      <c r="AA347" s="471">
        <v>25.6</v>
      </c>
      <c r="AB347" s="471">
        <v>16.100000000000001</v>
      </c>
      <c r="AC347" s="471">
        <v>19.5</v>
      </c>
      <c r="AD347" s="471">
        <v>16.5</v>
      </c>
      <c r="AE347" s="471">
        <v>27.1</v>
      </c>
      <c r="AF347" s="471">
        <v>19.899999999999999</v>
      </c>
      <c r="AG347" s="471">
        <v>16.5</v>
      </c>
    </row>
    <row r="348" spans="2:33" s="469" customFormat="1" x14ac:dyDescent="0.25">
      <c r="B348" s="470">
        <v>0.5</v>
      </c>
      <c r="C348" s="471">
        <v>17.100000000000001</v>
      </c>
      <c r="D348" s="471">
        <v>110.3</v>
      </c>
      <c r="E348" s="471">
        <v>80.099999999999994</v>
      </c>
      <c r="F348" s="471">
        <v>10.6</v>
      </c>
      <c r="G348" s="471">
        <v>40.799999999999997</v>
      </c>
      <c r="H348" s="471">
        <v>52.7</v>
      </c>
      <c r="I348" s="471">
        <v>22.7</v>
      </c>
      <c r="J348" s="471">
        <v>30.1</v>
      </c>
      <c r="K348" s="471">
        <v>19</v>
      </c>
      <c r="L348" s="471">
        <v>10</v>
      </c>
      <c r="M348" s="471">
        <v>13.8</v>
      </c>
      <c r="N348" s="471">
        <v>20.3</v>
      </c>
      <c r="O348" s="471">
        <v>12.9</v>
      </c>
      <c r="P348" s="471">
        <v>15</v>
      </c>
      <c r="Q348" s="471">
        <v>23.4</v>
      </c>
      <c r="R348" s="471">
        <v>7</v>
      </c>
      <c r="S348" s="471">
        <v>7.8</v>
      </c>
      <c r="T348" s="471">
        <v>8.9</v>
      </c>
      <c r="U348" s="471">
        <v>16.600000000000001</v>
      </c>
      <c r="V348" s="471">
        <v>12</v>
      </c>
      <c r="W348" s="471">
        <v>15.6</v>
      </c>
      <c r="X348" s="471">
        <v>7.5</v>
      </c>
      <c r="Y348" s="471">
        <v>12.7</v>
      </c>
      <c r="Z348" s="471">
        <v>11.9</v>
      </c>
      <c r="AA348" s="471">
        <v>22.7</v>
      </c>
      <c r="AB348" s="471">
        <v>13.4</v>
      </c>
      <c r="AC348" s="471">
        <v>17.3</v>
      </c>
      <c r="AD348" s="471">
        <v>13.2</v>
      </c>
      <c r="AE348" s="471">
        <v>28.3</v>
      </c>
      <c r="AF348" s="471">
        <v>20.9</v>
      </c>
      <c r="AG348" s="471">
        <v>17.8</v>
      </c>
    </row>
    <row r="349" spans="2:33" s="469" customFormat="1" x14ac:dyDescent="0.25">
      <c r="B349" s="470">
        <v>0.54166666666666663</v>
      </c>
      <c r="C349" s="471">
        <v>15.7</v>
      </c>
      <c r="D349" s="471">
        <v>54.3</v>
      </c>
      <c r="E349" s="471">
        <v>102.9</v>
      </c>
      <c r="F349" s="471">
        <v>21.5</v>
      </c>
      <c r="G349" s="471">
        <v>59.1</v>
      </c>
      <c r="H349" s="471">
        <v>105.2</v>
      </c>
      <c r="I349" s="471">
        <v>27.3</v>
      </c>
      <c r="J349" s="471">
        <v>25.5</v>
      </c>
      <c r="K349" s="471">
        <v>17</v>
      </c>
      <c r="L349" s="471">
        <v>17.7</v>
      </c>
      <c r="M349" s="471">
        <v>8.3000000000000007</v>
      </c>
      <c r="N349" s="471">
        <v>17.8</v>
      </c>
      <c r="O349" s="471">
        <v>18.600000000000001</v>
      </c>
      <c r="P349" s="471">
        <v>16.8</v>
      </c>
      <c r="Q349" s="471">
        <v>26.1</v>
      </c>
      <c r="R349" s="471" t="s">
        <v>397</v>
      </c>
      <c r="S349" s="471">
        <v>7.1</v>
      </c>
      <c r="T349" s="471">
        <v>11.6</v>
      </c>
      <c r="U349" s="471">
        <v>17.8</v>
      </c>
      <c r="V349" s="471">
        <v>12.6</v>
      </c>
      <c r="W349" s="471">
        <v>13.3</v>
      </c>
      <c r="X349" s="471">
        <v>11.2</v>
      </c>
      <c r="Y349" s="471">
        <v>19.399999999999999</v>
      </c>
      <c r="Z349" s="471">
        <v>12.6</v>
      </c>
      <c r="AA349" s="471">
        <v>16.5</v>
      </c>
      <c r="AB349" s="471">
        <v>12.9</v>
      </c>
      <c r="AC349" s="471">
        <v>21.9</v>
      </c>
      <c r="AD349" s="471">
        <v>19.2</v>
      </c>
      <c r="AE349" s="471">
        <v>24.3</v>
      </c>
      <c r="AF349" s="471">
        <v>21.5</v>
      </c>
      <c r="AG349" s="471">
        <v>15.9</v>
      </c>
    </row>
    <row r="350" spans="2:33" s="469" customFormat="1" x14ac:dyDescent="0.25">
      <c r="B350" s="470">
        <v>0.58333333333333337</v>
      </c>
      <c r="C350" s="471">
        <v>22.2</v>
      </c>
      <c r="D350" s="471">
        <v>39.6</v>
      </c>
      <c r="E350" s="471">
        <v>66.900000000000006</v>
      </c>
      <c r="F350" s="471">
        <v>26.9</v>
      </c>
      <c r="G350" s="471">
        <v>51.6</v>
      </c>
      <c r="H350" s="471">
        <v>48.1</v>
      </c>
      <c r="I350" s="471">
        <v>38</v>
      </c>
      <c r="J350" s="471">
        <v>19.100000000000001</v>
      </c>
      <c r="K350" s="471">
        <v>12</v>
      </c>
      <c r="L350" s="471">
        <v>11.8</v>
      </c>
      <c r="M350" s="471">
        <v>13.9</v>
      </c>
      <c r="N350" s="471">
        <v>15.2</v>
      </c>
      <c r="O350" s="471">
        <v>19.899999999999999</v>
      </c>
      <c r="P350" s="471">
        <v>24.6</v>
      </c>
      <c r="Q350" s="471">
        <v>17.3</v>
      </c>
      <c r="R350" s="471">
        <v>7.7</v>
      </c>
      <c r="S350" s="471" t="s">
        <v>397</v>
      </c>
      <c r="T350" s="471">
        <v>12.9</v>
      </c>
      <c r="U350" s="471">
        <v>19.3</v>
      </c>
      <c r="V350" s="471">
        <v>12.6</v>
      </c>
      <c r="W350" s="471">
        <v>35.1</v>
      </c>
      <c r="X350" s="471">
        <v>6.7</v>
      </c>
      <c r="Y350" s="471">
        <v>20.399999999999999</v>
      </c>
      <c r="Z350" s="471">
        <v>14.6</v>
      </c>
      <c r="AA350" s="471">
        <v>15.2</v>
      </c>
      <c r="AB350" s="471">
        <v>15.5</v>
      </c>
      <c r="AC350" s="471">
        <v>27.7</v>
      </c>
      <c r="AD350" s="471">
        <v>18.399999999999999</v>
      </c>
      <c r="AE350" s="471">
        <v>42.1</v>
      </c>
      <c r="AF350" s="471">
        <v>31</v>
      </c>
      <c r="AG350" s="471">
        <v>19.7</v>
      </c>
    </row>
    <row r="351" spans="2:33" s="469" customFormat="1" x14ac:dyDescent="0.25">
      <c r="B351" s="470">
        <v>0.625</v>
      </c>
      <c r="C351" s="471">
        <v>28.6</v>
      </c>
      <c r="D351" s="471">
        <v>34.1</v>
      </c>
      <c r="E351" s="471">
        <v>33.799999999999997</v>
      </c>
      <c r="F351" s="471">
        <v>34.1</v>
      </c>
      <c r="G351" s="471">
        <v>45.5</v>
      </c>
      <c r="H351" s="471">
        <v>44</v>
      </c>
      <c r="I351" s="471">
        <v>32.9</v>
      </c>
      <c r="J351" s="471">
        <v>27.6</v>
      </c>
      <c r="K351" s="471">
        <v>11.7</v>
      </c>
      <c r="L351" s="471">
        <v>10.199999999999999</v>
      </c>
      <c r="M351" s="471">
        <v>21.1</v>
      </c>
      <c r="N351" s="471">
        <v>24.5</v>
      </c>
      <c r="O351" s="471">
        <v>27.3</v>
      </c>
      <c r="P351" s="471">
        <v>39.4</v>
      </c>
      <c r="Q351" s="471">
        <v>11</v>
      </c>
      <c r="R351" s="471">
        <v>12.5</v>
      </c>
      <c r="S351" s="471">
        <v>13.7</v>
      </c>
      <c r="T351" s="471">
        <v>14.4</v>
      </c>
      <c r="U351" s="471">
        <v>23.9</v>
      </c>
      <c r="V351" s="471">
        <v>15.3</v>
      </c>
      <c r="W351" s="471">
        <v>26.6</v>
      </c>
      <c r="X351" s="471">
        <v>9.5</v>
      </c>
      <c r="Y351" s="471">
        <v>19.600000000000001</v>
      </c>
      <c r="Z351" s="471">
        <v>20.5</v>
      </c>
      <c r="AA351" s="471">
        <v>22.2</v>
      </c>
      <c r="AB351" s="471">
        <v>21</v>
      </c>
      <c r="AC351" s="471">
        <v>36</v>
      </c>
      <c r="AD351" s="471">
        <v>27.3</v>
      </c>
      <c r="AE351" s="471">
        <v>41</v>
      </c>
      <c r="AF351" s="471">
        <v>52</v>
      </c>
      <c r="AG351" s="471">
        <v>25.8</v>
      </c>
    </row>
    <row r="352" spans="2:33" s="469" customFormat="1" x14ac:dyDescent="0.25">
      <c r="B352" s="470">
        <v>0.66666666666666663</v>
      </c>
      <c r="C352" s="471">
        <v>31</v>
      </c>
      <c r="D352" s="471">
        <v>21.8</v>
      </c>
      <c r="E352" s="471">
        <v>27.8</v>
      </c>
      <c r="F352" s="471">
        <v>29.5</v>
      </c>
      <c r="G352" s="471">
        <v>38.700000000000003</v>
      </c>
      <c r="H352" s="471">
        <v>50.3</v>
      </c>
      <c r="I352" s="471">
        <v>40.4</v>
      </c>
      <c r="J352" s="471">
        <v>37.9</v>
      </c>
      <c r="K352" s="471">
        <v>19.3</v>
      </c>
      <c r="L352" s="471">
        <v>20</v>
      </c>
      <c r="M352" s="471">
        <v>29.5</v>
      </c>
      <c r="N352" s="471">
        <v>30.9</v>
      </c>
      <c r="O352" s="471">
        <v>33.200000000000003</v>
      </c>
      <c r="P352" s="471">
        <v>35.6</v>
      </c>
      <c r="Q352" s="471">
        <v>17.600000000000001</v>
      </c>
      <c r="R352" s="471">
        <v>11.5</v>
      </c>
      <c r="S352" s="471">
        <v>19.399999999999999</v>
      </c>
      <c r="T352" s="471">
        <v>38.4</v>
      </c>
      <c r="U352" s="471">
        <v>26.1</v>
      </c>
      <c r="V352" s="471">
        <v>15</v>
      </c>
      <c r="W352" s="471">
        <v>19</v>
      </c>
      <c r="X352" s="471">
        <v>12.6</v>
      </c>
      <c r="Y352" s="471">
        <v>13.6</v>
      </c>
      <c r="Z352" s="471">
        <v>25.3</v>
      </c>
      <c r="AA352" s="471">
        <v>22.5</v>
      </c>
      <c r="AB352" s="471">
        <v>30.3</v>
      </c>
      <c r="AC352" s="471">
        <v>43.7</v>
      </c>
      <c r="AD352" s="471">
        <v>51</v>
      </c>
      <c r="AE352" s="471">
        <v>33.5</v>
      </c>
      <c r="AF352" s="471">
        <v>62.3</v>
      </c>
      <c r="AG352" s="471">
        <v>25</v>
      </c>
    </row>
    <row r="353" spans="2:37" s="469" customFormat="1" x14ac:dyDescent="0.25">
      <c r="B353" s="470">
        <v>0.70833333333333337</v>
      </c>
      <c r="C353" s="471">
        <v>36</v>
      </c>
      <c r="D353" s="471">
        <v>34.4</v>
      </c>
      <c r="E353" s="471">
        <v>16.600000000000001</v>
      </c>
      <c r="F353" s="471">
        <v>39.5</v>
      </c>
      <c r="G353" s="471">
        <v>35.700000000000003</v>
      </c>
      <c r="H353" s="471">
        <v>41.8</v>
      </c>
      <c r="I353" s="471">
        <v>40.700000000000003</v>
      </c>
      <c r="J353" s="471">
        <v>50.1</v>
      </c>
      <c r="K353" s="471">
        <v>19.7</v>
      </c>
      <c r="L353" s="471">
        <v>33.700000000000003</v>
      </c>
      <c r="M353" s="471">
        <v>48.2</v>
      </c>
      <c r="N353" s="471">
        <v>34.5</v>
      </c>
      <c r="O353" s="471">
        <v>37.4</v>
      </c>
      <c r="P353" s="471">
        <v>44.5</v>
      </c>
      <c r="Q353" s="471">
        <v>21.3</v>
      </c>
      <c r="R353" s="471">
        <v>19.7</v>
      </c>
      <c r="S353" s="471">
        <v>24.3</v>
      </c>
      <c r="T353" s="471" t="s">
        <v>397</v>
      </c>
      <c r="U353" s="471">
        <v>31.5</v>
      </c>
      <c r="V353" s="471">
        <v>19.100000000000001</v>
      </c>
      <c r="W353" s="471">
        <v>17.600000000000001</v>
      </c>
      <c r="X353" s="471">
        <v>17.8</v>
      </c>
      <c r="Y353" s="471">
        <v>14.7</v>
      </c>
      <c r="Z353" s="471">
        <v>33.4</v>
      </c>
      <c r="AA353" s="471">
        <v>32.9</v>
      </c>
      <c r="AB353" s="471">
        <v>39.299999999999997</v>
      </c>
      <c r="AC353" s="471">
        <v>51.8</v>
      </c>
      <c r="AD353" s="471">
        <v>54.7</v>
      </c>
      <c r="AE353" s="471">
        <v>47.5</v>
      </c>
      <c r="AF353" s="471">
        <v>33.4</v>
      </c>
      <c r="AG353" s="471">
        <v>26.7</v>
      </c>
    </row>
    <row r="354" spans="2:37" s="469" customFormat="1" x14ac:dyDescent="0.25">
      <c r="B354" s="470">
        <v>0.75</v>
      </c>
      <c r="C354" s="471">
        <v>37.5</v>
      </c>
      <c r="D354" s="471">
        <v>55.1</v>
      </c>
      <c r="E354" s="471">
        <v>25.8</v>
      </c>
      <c r="F354" s="471">
        <v>60.8</v>
      </c>
      <c r="G354" s="471">
        <v>46</v>
      </c>
      <c r="H354" s="471">
        <v>61</v>
      </c>
      <c r="I354" s="471">
        <v>40.299999999999997</v>
      </c>
      <c r="J354" s="471">
        <v>55.1</v>
      </c>
      <c r="K354" s="471">
        <v>30</v>
      </c>
      <c r="L354" s="471">
        <v>36.799999999999997</v>
      </c>
      <c r="M354" s="471">
        <v>60.1</v>
      </c>
      <c r="N354" s="471">
        <v>41.5</v>
      </c>
      <c r="O354" s="471">
        <v>49.8</v>
      </c>
      <c r="P354" s="471">
        <v>47.5</v>
      </c>
      <c r="Q354" s="471">
        <v>26.8</v>
      </c>
      <c r="R354" s="471">
        <v>19.600000000000001</v>
      </c>
      <c r="S354" s="471">
        <v>29.3</v>
      </c>
      <c r="T354" s="471" t="s">
        <v>397</v>
      </c>
      <c r="U354" s="471">
        <v>26.6</v>
      </c>
      <c r="V354" s="471">
        <v>27.3</v>
      </c>
      <c r="W354" s="471">
        <v>21.2</v>
      </c>
      <c r="X354" s="471">
        <v>23.3</v>
      </c>
      <c r="Y354" s="471">
        <v>24.6</v>
      </c>
      <c r="Z354" s="471">
        <v>33.700000000000003</v>
      </c>
      <c r="AA354" s="471">
        <v>51.8</v>
      </c>
      <c r="AB354" s="471">
        <v>51.3</v>
      </c>
      <c r="AC354" s="471">
        <v>58.5</v>
      </c>
      <c r="AD354" s="471">
        <v>68.5</v>
      </c>
      <c r="AE354" s="471">
        <v>58.6</v>
      </c>
      <c r="AF354" s="471">
        <v>32.200000000000003</v>
      </c>
      <c r="AG354" s="471">
        <v>37.299999999999997</v>
      </c>
      <c r="AK354"/>
    </row>
    <row r="355" spans="2:37" s="469" customFormat="1" x14ac:dyDescent="0.25">
      <c r="B355" s="470">
        <v>0.79166666666666663</v>
      </c>
      <c r="C355" s="471">
        <v>31.2</v>
      </c>
      <c r="D355" s="471">
        <v>50.1</v>
      </c>
      <c r="E355" s="471">
        <v>31.4</v>
      </c>
      <c r="F355" s="471">
        <v>69.5</v>
      </c>
      <c r="G355" s="471">
        <v>67.2</v>
      </c>
      <c r="H355" s="471">
        <v>104</v>
      </c>
      <c r="I355" s="471">
        <v>43.9</v>
      </c>
      <c r="J355" s="471">
        <v>54.1</v>
      </c>
      <c r="K355" s="471">
        <v>26.4</v>
      </c>
      <c r="L355" s="471">
        <v>28.2</v>
      </c>
      <c r="M355" s="471">
        <v>40.6</v>
      </c>
      <c r="N355" s="471">
        <v>38.200000000000003</v>
      </c>
      <c r="O355" s="471">
        <v>38.700000000000003</v>
      </c>
      <c r="P355" s="471">
        <v>43</v>
      </c>
      <c r="Q355" s="471">
        <v>22</v>
      </c>
      <c r="R355" s="471">
        <v>17</v>
      </c>
      <c r="S355" s="471">
        <v>29.6</v>
      </c>
      <c r="T355" s="471" t="s">
        <v>397</v>
      </c>
      <c r="U355" s="471">
        <v>28.7</v>
      </c>
      <c r="V355" s="471">
        <v>21.6</v>
      </c>
      <c r="W355" s="471">
        <v>21.1</v>
      </c>
      <c r="X355" s="471">
        <v>28</v>
      </c>
      <c r="Y355" s="471">
        <v>25.6</v>
      </c>
      <c r="Z355" s="471">
        <v>33.1</v>
      </c>
      <c r="AA355" s="471">
        <v>53.6</v>
      </c>
      <c r="AB355" s="471">
        <v>57.9</v>
      </c>
      <c r="AC355" s="471">
        <v>65.7</v>
      </c>
      <c r="AD355" s="471">
        <v>78.5</v>
      </c>
      <c r="AE355" s="471">
        <v>61.3</v>
      </c>
      <c r="AF355" s="471">
        <v>26.7</v>
      </c>
      <c r="AG355" s="471">
        <v>50.6</v>
      </c>
      <c r="AK355"/>
    </row>
    <row r="356" spans="2:37" s="469" customFormat="1" x14ac:dyDescent="0.25">
      <c r="B356" s="470">
        <v>0.83333333333333337</v>
      </c>
      <c r="C356" s="471">
        <v>34.6</v>
      </c>
      <c r="D356" s="471">
        <v>56.1</v>
      </c>
      <c r="E356" s="471">
        <v>47.3</v>
      </c>
      <c r="F356" s="471">
        <v>71.400000000000006</v>
      </c>
      <c r="G356" s="471">
        <v>69.900000000000006</v>
      </c>
      <c r="H356" s="471">
        <v>73.3</v>
      </c>
      <c r="I356" s="471">
        <v>51.6</v>
      </c>
      <c r="J356" s="471">
        <v>48.9</v>
      </c>
      <c r="K356" s="471">
        <v>22.1</v>
      </c>
      <c r="L356" s="471">
        <v>28.4</v>
      </c>
      <c r="M356" s="471">
        <v>28.3</v>
      </c>
      <c r="N356" s="471">
        <v>31.5</v>
      </c>
      <c r="O356" s="471">
        <v>32.799999999999997</v>
      </c>
      <c r="P356" s="471">
        <v>35.9</v>
      </c>
      <c r="Q356" s="471">
        <v>20.6</v>
      </c>
      <c r="R356" s="471">
        <v>12.9</v>
      </c>
      <c r="S356" s="471">
        <v>24.6</v>
      </c>
      <c r="T356" s="471">
        <v>22.7</v>
      </c>
      <c r="U356" s="471">
        <v>24.4</v>
      </c>
      <c r="V356" s="471">
        <v>23.2</v>
      </c>
      <c r="W356" s="471">
        <v>18.3</v>
      </c>
      <c r="X356" s="471">
        <v>21.6</v>
      </c>
      <c r="Y356" s="471">
        <v>21</v>
      </c>
      <c r="Z356" s="471">
        <v>33.299999999999997</v>
      </c>
      <c r="AA356" s="471">
        <v>47.5</v>
      </c>
      <c r="AB356" s="471">
        <v>52.2</v>
      </c>
      <c r="AC356" s="471">
        <v>58.2</v>
      </c>
      <c r="AD356" s="471">
        <v>72.599999999999994</v>
      </c>
      <c r="AE356" s="471">
        <v>40.700000000000003</v>
      </c>
      <c r="AF356" s="471">
        <v>25.6</v>
      </c>
      <c r="AG356" s="471">
        <v>45.5</v>
      </c>
      <c r="AK356"/>
    </row>
    <row r="357" spans="2:37" s="469" customFormat="1" x14ac:dyDescent="0.25">
      <c r="B357" s="470">
        <v>0.875</v>
      </c>
      <c r="C357" s="471">
        <v>32.5</v>
      </c>
      <c r="D357" s="471">
        <v>72.599999999999994</v>
      </c>
      <c r="E357" s="471">
        <v>11</v>
      </c>
      <c r="F357" s="471">
        <v>68.099999999999994</v>
      </c>
      <c r="G357" s="471">
        <v>43.2</v>
      </c>
      <c r="H357" s="471">
        <v>66.5</v>
      </c>
      <c r="I357" s="471">
        <v>48.2</v>
      </c>
      <c r="J357" s="471">
        <v>40.9</v>
      </c>
      <c r="K357" s="471">
        <v>21.3</v>
      </c>
      <c r="L357" s="471">
        <v>21</v>
      </c>
      <c r="M357" s="471">
        <v>19.8</v>
      </c>
      <c r="N357" s="471">
        <v>23.8</v>
      </c>
      <c r="O357" s="471">
        <v>29.4</v>
      </c>
      <c r="P357" s="471">
        <v>30.1</v>
      </c>
      <c r="Q357" s="471">
        <v>9.4</v>
      </c>
      <c r="R357" s="471">
        <v>8.6</v>
      </c>
      <c r="S357" s="471">
        <v>22.7</v>
      </c>
      <c r="T357" s="471">
        <v>21.4</v>
      </c>
      <c r="U357" s="471">
        <v>15.6</v>
      </c>
      <c r="V357" s="471">
        <v>20.5</v>
      </c>
      <c r="W357" s="471">
        <v>15.2</v>
      </c>
      <c r="X357" s="471">
        <v>16</v>
      </c>
      <c r="Y357" s="471">
        <v>15.7</v>
      </c>
      <c r="Z357" s="471">
        <v>23.4</v>
      </c>
      <c r="AA357" s="471">
        <v>36.299999999999997</v>
      </c>
      <c r="AB357" s="471">
        <v>50.5</v>
      </c>
      <c r="AC357" s="471">
        <v>57</v>
      </c>
      <c r="AD357" s="471">
        <v>63.5</v>
      </c>
      <c r="AE357" s="471">
        <v>37.799999999999997</v>
      </c>
      <c r="AF357" s="471">
        <v>23.9</v>
      </c>
      <c r="AG357" s="471">
        <v>38</v>
      </c>
      <c r="AK357"/>
    </row>
    <row r="358" spans="2:37" s="469" customFormat="1" x14ac:dyDescent="0.25">
      <c r="B358" s="470">
        <v>0.91666666666666663</v>
      </c>
      <c r="C358" s="471">
        <v>23.9</v>
      </c>
      <c r="D358" s="471">
        <v>54.9</v>
      </c>
      <c r="E358" s="471">
        <v>17.899999999999999</v>
      </c>
      <c r="F358" s="471">
        <v>54.4</v>
      </c>
      <c r="G358" s="471">
        <v>42.9</v>
      </c>
      <c r="H358" s="471">
        <v>45</v>
      </c>
      <c r="I358" s="471">
        <v>54.5</v>
      </c>
      <c r="J358" s="471">
        <v>25.7</v>
      </c>
      <c r="K358" s="471">
        <v>14.4</v>
      </c>
      <c r="L358" s="471">
        <v>15.4</v>
      </c>
      <c r="M358" s="471">
        <v>16.399999999999999</v>
      </c>
      <c r="N358" s="471">
        <v>18.3</v>
      </c>
      <c r="O358" s="471">
        <v>24.1</v>
      </c>
      <c r="P358" s="471">
        <v>23.5</v>
      </c>
      <c r="Q358" s="471">
        <v>7.2</v>
      </c>
      <c r="R358" s="471">
        <v>7.3</v>
      </c>
      <c r="S358" s="471">
        <v>15.4</v>
      </c>
      <c r="T358" s="471">
        <v>16.5</v>
      </c>
      <c r="U358" s="471">
        <v>11.1</v>
      </c>
      <c r="V358" s="471">
        <v>15.1</v>
      </c>
      <c r="W358" s="471">
        <v>12.5</v>
      </c>
      <c r="X358" s="471">
        <v>12.6</v>
      </c>
      <c r="Y358" s="471">
        <v>13.5</v>
      </c>
      <c r="Z358" s="471">
        <v>18.100000000000001</v>
      </c>
      <c r="AA358" s="471">
        <v>34.9</v>
      </c>
      <c r="AB358" s="471">
        <v>43.6</v>
      </c>
      <c r="AC358" s="471">
        <v>51.5</v>
      </c>
      <c r="AD358" s="471">
        <v>61.1</v>
      </c>
      <c r="AE358" s="471">
        <v>31.2</v>
      </c>
      <c r="AF358" s="471">
        <v>19.899999999999999</v>
      </c>
      <c r="AG358" s="471">
        <v>35.5</v>
      </c>
    </row>
    <row r="359" spans="2:37" s="469" customFormat="1" x14ac:dyDescent="0.25">
      <c r="B359" s="470">
        <v>0.95833333333333337</v>
      </c>
      <c r="C359" s="471">
        <v>25</v>
      </c>
      <c r="D359" s="471">
        <v>35.200000000000003</v>
      </c>
      <c r="E359" s="471">
        <v>49.5</v>
      </c>
      <c r="F359" s="471">
        <v>70.7</v>
      </c>
      <c r="G359" s="471">
        <v>56.4</v>
      </c>
      <c r="H359" s="471">
        <v>24.9</v>
      </c>
      <c r="I359" s="471">
        <v>56.8</v>
      </c>
      <c r="J359" s="471">
        <v>23</v>
      </c>
      <c r="K359" s="471">
        <v>11.2</v>
      </c>
      <c r="L359" s="471">
        <v>13.6</v>
      </c>
      <c r="M359" s="471">
        <v>14</v>
      </c>
      <c r="N359" s="471">
        <v>14.4</v>
      </c>
      <c r="O359" s="471">
        <v>18.2</v>
      </c>
      <c r="P359" s="471">
        <v>23.9</v>
      </c>
      <c r="Q359" s="471">
        <v>5.8</v>
      </c>
      <c r="R359" s="471" t="s">
        <v>397</v>
      </c>
      <c r="S359" s="471">
        <v>13.6</v>
      </c>
      <c r="T359" s="471">
        <v>18.399999999999999</v>
      </c>
      <c r="U359" s="471">
        <v>13.5</v>
      </c>
      <c r="V359" s="471">
        <v>9.6999999999999993</v>
      </c>
      <c r="W359" s="471">
        <v>10.199999999999999</v>
      </c>
      <c r="X359" s="471">
        <v>10.6</v>
      </c>
      <c r="Y359" s="471">
        <v>12.5</v>
      </c>
      <c r="Z359" s="471">
        <v>13.9</v>
      </c>
      <c r="AA359" s="471">
        <v>34.6</v>
      </c>
      <c r="AB359" s="471">
        <v>36.200000000000003</v>
      </c>
      <c r="AC359" s="471">
        <v>55.9</v>
      </c>
      <c r="AD359" s="471">
        <v>65.900000000000006</v>
      </c>
      <c r="AE359" s="471">
        <v>33.200000000000003</v>
      </c>
      <c r="AF359" s="471">
        <v>23.9</v>
      </c>
      <c r="AG359" s="471">
        <v>30.9</v>
      </c>
    </row>
    <row r="360" spans="2:37" s="472" customFormat="1" ht="33" customHeight="1" x14ac:dyDescent="0.3">
      <c r="B360" s="467" t="s">
        <v>263</v>
      </c>
      <c r="C360" s="479">
        <v>24.3</v>
      </c>
      <c r="D360" s="479">
        <v>36.9</v>
      </c>
      <c r="E360" s="479">
        <v>44.5</v>
      </c>
      <c r="F360" s="479">
        <v>38.4</v>
      </c>
      <c r="G360" s="479">
        <v>49.1</v>
      </c>
      <c r="H360" s="479">
        <v>59.5</v>
      </c>
      <c r="I360" s="479">
        <v>44.5</v>
      </c>
      <c r="J360" s="479">
        <v>42.3</v>
      </c>
      <c r="K360" s="479">
        <v>18.7</v>
      </c>
      <c r="L360" s="479">
        <v>17.899999999999999</v>
      </c>
      <c r="M360" s="479">
        <v>19.5</v>
      </c>
      <c r="N360" s="479">
        <v>19.8</v>
      </c>
      <c r="O360" s="479">
        <v>22.3</v>
      </c>
      <c r="P360" s="479">
        <v>24.9</v>
      </c>
      <c r="Q360" s="479">
        <v>19.600000000000001</v>
      </c>
      <c r="R360" s="479">
        <v>9.1</v>
      </c>
      <c r="S360" s="479">
        <v>13.7</v>
      </c>
      <c r="T360" s="479">
        <v>16.100000000000001</v>
      </c>
      <c r="U360" s="479">
        <v>19.5</v>
      </c>
      <c r="V360" s="479">
        <v>18.600000000000001</v>
      </c>
      <c r="W360" s="479">
        <v>15.7</v>
      </c>
      <c r="X360" s="479">
        <v>11.9</v>
      </c>
      <c r="Y360" s="479">
        <v>14.4</v>
      </c>
      <c r="Z360" s="479">
        <v>17.600000000000001</v>
      </c>
      <c r="AA360" s="479">
        <v>25.6</v>
      </c>
      <c r="AB360" s="479">
        <v>30.4</v>
      </c>
      <c r="AC360" s="479">
        <v>38.299999999999997</v>
      </c>
      <c r="AD360" s="479">
        <v>48.6</v>
      </c>
      <c r="AE360" s="479">
        <v>48.3</v>
      </c>
      <c r="AF360" s="479">
        <v>34.9</v>
      </c>
      <c r="AG360" s="479">
        <v>26.4</v>
      </c>
      <c r="AH360" s="296"/>
    </row>
    <row r="361" spans="2:37" s="472" customFormat="1" ht="27" customHeight="1" x14ac:dyDescent="0.3">
      <c r="B361" s="467" t="s">
        <v>264</v>
      </c>
      <c r="C361" s="546" t="s">
        <v>265</v>
      </c>
      <c r="D361" s="546"/>
      <c r="E361" s="546"/>
      <c r="F361" s="546"/>
      <c r="G361" s="546"/>
      <c r="H361" s="546"/>
      <c r="I361" s="546"/>
      <c r="J361" s="546"/>
      <c r="K361" s="546"/>
      <c r="L361" s="546"/>
      <c r="M361" s="546"/>
      <c r="N361" s="546"/>
      <c r="O361" s="546"/>
      <c r="P361" s="546"/>
      <c r="Q361" s="546"/>
      <c r="R361" s="546"/>
      <c r="S361" s="546"/>
      <c r="T361" s="546"/>
      <c r="U361" s="546"/>
      <c r="V361" s="546"/>
      <c r="W361" s="546"/>
      <c r="X361" s="546"/>
      <c r="Y361" s="546"/>
      <c r="Z361" s="546"/>
      <c r="AA361" s="546"/>
      <c r="AB361" s="546"/>
      <c r="AC361" s="546"/>
      <c r="AD361" s="546"/>
      <c r="AE361" s="546"/>
      <c r="AF361" s="546"/>
      <c r="AG361" s="546"/>
    </row>
    <row r="362" spans="2:37" s="462" customFormat="1" x14ac:dyDescent="0.3">
      <c r="B362" s="478" t="s">
        <v>271</v>
      </c>
    </row>
    <row r="363" spans="2:37" s="462" customFormat="1" ht="12" customHeight="1" x14ac:dyDescent="0.3">
      <c r="B363" s="478"/>
    </row>
    <row r="364" spans="2:37" s="462" customFormat="1" ht="15.75" customHeight="1" x14ac:dyDescent="0.3"/>
    <row r="365" spans="2:37" s="462" customFormat="1" ht="15.75" customHeight="1" x14ac:dyDescent="0.3">
      <c r="B365" s="550"/>
      <c r="C365" s="550"/>
      <c r="D365" s="550"/>
      <c r="E365" s="550"/>
      <c r="F365" s="551" t="s">
        <v>440</v>
      </c>
      <c r="G365" s="551"/>
      <c r="H365" s="551"/>
      <c r="I365" s="551"/>
      <c r="J365" s="551"/>
      <c r="K365" s="551"/>
      <c r="L365" s="551"/>
      <c r="M365" s="551"/>
      <c r="N365" s="551"/>
      <c r="O365" s="551"/>
      <c r="P365" s="551"/>
      <c r="Q365" s="551"/>
      <c r="R365" s="551"/>
      <c r="S365" s="551"/>
      <c r="T365" s="551"/>
      <c r="U365" s="551"/>
      <c r="V365" s="551"/>
      <c r="W365" s="551"/>
      <c r="X365" s="551"/>
      <c r="Y365" s="551"/>
      <c r="Z365" s="551"/>
      <c r="AA365" s="551"/>
      <c r="AB365" s="551"/>
      <c r="AC365" s="551"/>
      <c r="AD365" s="551"/>
      <c r="AE365" s="551"/>
      <c r="AF365" s="551"/>
    </row>
    <row r="366" spans="2:37" s="462" customFormat="1" ht="15.75" customHeight="1" x14ac:dyDescent="0.3">
      <c r="B366" s="550"/>
      <c r="C366" s="550"/>
      <c r="D366" s="550"/>
      <c r="E366" s="550"/>
      <c r="F366" s="551"/>
      <c r="G366" s="551"/>
      <c r="H366" s="551"/>
      <c r="I366" s="551"/>
      <c r="J366" s="551"/>
      <c r="K366" s="551"/>
      <c r="L366" s="551"/>
      <c r="M366" s="551"/>
      <c r="N366" s="551"/>
      <c r="O366" s="551"/>
      <c r="P366" s="551"/>
      <c r="Q366" s="551"/>
      <c r="R366" s="551"/>
      <c r="S366" s="551"/>
      <c r="T366" s="551"/>
      <c r="U366" s="551"/>
      <c r="V366" s="551"/>
      <c r="W366" s="551"/>
      <c r="X366" s="551"/>
      <c r="Y366" s="551"/>
      <c r="Z366" s="551"/>
      <c r="AA366" s="551"/>
      <c r="AB366" s="551"/>
      <c r="AC366" s="551"/>
      <c r="AD366" s="551"/>
      <c r="AE366" s="551"/>
      <c r="AF366" s="551"/>
    </row>
    <row r="367" spans="2:37" s="462" customFormat="1" ht="15.75" customHeight="1" x14ac:dyDescent="0.3">
      <c r="B367" s="550"/>
      <c r="C367" s="550"/>
      <c r="D367" s="550"/>
      <c r="E367" s="550"/>
      <c r="F367" s="551"/>
      <c r="G367" s="551"/>
      <c r="H367" s="551"/>
      <c r="I367" s="551"/>
      <c r="J367" s="551"/>
      <c r="K367" s="551"/>
      <c r="L367" s="551"/>
      <c r="M367" s="551"/>
      <c r="N367" s="551"/>
      <c r="O367" s="551"/>
      <c r="P367" s="551"/>
      <c r="Q367" s="551"/>
      <c r="R367" s="551"/>
      <c r="S367" s="551"/>
      <c r="T367" s="551"/>
      <c r="U367" s="551"/>
      <c r="V367" s="551"/>
      <c r="W367" s="551"/>
      <c r="X367" s="551"/>
      <c r="Y367" s="551"/>
      <c r="Z367" s="551"/>
      <c r="AA367" s="551"/>
      <c r="AB367" s="551"/>
      <c r="AC367" s="551"/>
      <c r="AD367" s="551"/>
      <c r="AE367" s="551"/>
      <c r="AF367" s="551"/>
    </row>
    <row r="368" spans="2:37" s="462" customFormat="1" ht="11.25" customHeight="1" x14ac:dyDescent="0.3">
      <c r="B368" s="463"/>
      <c r="C368" s="463"/>
      <c r="D368" s="463"/>
      <c r="E368" s="463"/>
      <c r="F368" s="464"/>
      <c r="G368" s="464"/>
      <c r="H368" s="464"/>
      <c r="I368" s="464"/>
      <c r="J368" s="464"/>
      <c r="K368" s="464"/>
      <c r="L368" s="464"/>
      <c r="M368" s="464"/>
      <c r="N368" s="464"/>
      <c r="O368" s="464"/>
      <c r="P368" s="464"/>
      <c r="Q368" s="464"/>
      <c r="R368" s="464"/>
      <c r="S368" s="464"/>
      <c r="T368" s="464"/>
      <c r="U368" s="464"/>
      <c r="V368" s="464"/>
      <c r="W368" s="464"/>
      <c r="X368" s="464"/>
      <c r="Y368" s="464"/>
      <c r="Z368" s="464"/>
      <c r="AA368" s="464"/>
      <c r="AB368" s="464"/>
      <c r="AC368" s="464"/>
      <c r="AD368" s="464"/>
      <c r="AE368" s="464"/>
      <c r="AF368" s="464"/>
    </row>
    <row r="369" spans="2:32" s="462" customFormat="1" ht="27.6" customHeight="1" x14ac:dyDescent="0.3">
      <c r="B369" s="552" t="s">
        <v>188</v>
      </c>
      <c r="C369" s="552"/>
      <c r="D369" s="286"/>
      <c r="E369" s="286"/>
      <c r="F369" s="553" t="s">
        <v>431</v>
      </c>
      <c r="G369" s="553"/>
      <c r="H369" s="553"/>
      <c r="I369" s="553"/>
      <c r="J369" s="553"/>
      <c r="K369" s="553"/>
      <c r="L369" s="553"/>
      <c r="M369" s="553"/>
      <c r="N369" s="553"/>
      <c r="O369" s="553"/>
      <c r="P369" s="553"/>
      <c r="Q369" s="553"/>
      <c r="R369" s="553"/>
      <c r="S369" s="553"/>
      <c r="T369" s="553"/>
      <c r="U369" s="553"/>
      <c r="V369" s="553"/>
      <c r="W369" s="553"/>
      <c r="X369" s="553"/>
      <c r="Y369" s="553"/>
      <c r="Z369" s="553"/>
      <c r="AA369" s="553"/>
      <c r="AB369" s="553"/>
      <c r="AC369" s="553"/>
      <c r="AD369" s="553"/>
      <c r="AE369" s="553"/>
      <c r="AF369" s="553"/>
    </row>
    <row r="370" spans="2:32" s="462" customFormat="1" ht="8.25" customHeight="1" x14ac:dyDescent="0.3">
      <c r="B370" s="465"/>
      <c r="C370" s="465"/>
      <c r="D370" s="465"/>
      <c r="E370" s="465"/>
      <c r="F370" s="466"/>
      <c r="G370" s="466"/>
      <c r="H370" s="466"/>
      <c r="I370" s="466"/>
      <c r="J370" s="466"/>
      <c r="K370" s="466"/>
      <c r="L370" s="466"/>
      <c r="M370" s="466"/>
      <c r="N370" s="466"/>
      <c r="O370" s="466"/>
      <c r="P370" s="466"/>
      <c r="Q370" s="466"/>
      <c r="R370" s="466"/>
      <c r="S370" s="466"/>
      <c r="T370" s="466"/>
      <c r="U370" s="466"/>
      <c r="V370" s="466"/>
      <c r="W370" s="466"/>
      <c r="X370" s="466"/>
      <c r="Y370" s="466"/>
      <c r="Z370" s="466"/>
      <c r="AA370" s="466"/>
      <c r="AB370" s="466"/>
      <c r="AC370" s="466"/>
      <c r="AD370" s="466"/>
      <c r="AE370" s="466"/>
      <c r="AF370" s="466"/>
    </row>
    <row r="371" spans="2:32" s="462" customFormat="1" ht="15.75" customHeight="1" x14ac:dyDescent="0.3">
      <c r="B371" s="286" t="s">
        <v>236</v>
      </c>
      <c r="C371" s="286"/>
      <c r="D371" s="286"/>
      <c r="E371" s="286"/>
      <c r="F371" s="287" t="s">
        <v>259</v>
      </c>
      <c r="G371" s="290"/>
      <c r="H371" s="290"/>
      <c r="I371" s="290"/>
      <c r="J371" s="290"/>
      <c r="K371" s="290"/>
      <c r="L371" s="290"/>
      <c r="M371" s="290"/>
      <c r="N371" s="290"/>
      <c r="O371" s="290"/>
      <c r="P371" s="290"/>
      <c r="Q371" s="139" t="s">
        <v>189</v>
      </c>
      <c r="R371" s="286"/>
      <c r="S371" s="286"/>
      <c r="T371" s="286"/>
      <c r="U371" s="286"/>
      <c r="V371" s="291" t="s">
        <v>432</v>
      </c>
      <c r="W371" s="290"/>
      <c r="X371" s="290"/>
      <c r="Y371" s="290"/>
      <c r="Z371" s="290"/>
      <c r="AA371" s="290"/>
      <c r="AB371" s="290"/>
      <c r="AC371" s="290"/>
      <c r="AD371" s="290"/>
      <c r="AE371" s="290"/>
      <c r="AF371" s="290"/>
    </row>
    <row r="372" spans="2:32" s="462" customFormat="1" ht="7.5" customHeight="1" x14ac:dyDescent="0.3">
      <c r="B372" s="465"/>
      <c r="C372" s="465"/>
      <c r="D372" s="465"/>
      <c r="E372" s="465"/>
      <c r="F372" s="466"/>
      <c r="G372" s="466"/>
      <c r="H372" s="466"/>
      <c r="I372" s="466"/>
      <c r="J372" s="466"/>
      <c r="K372" s="466"/>
      <c r="L372" s="466"/>
      <c r="M372" s="466"/>
      <c r="N372" s="466"/>
      <c r="O372" s="466"/>
      <c r="P372" s="466"/>
      <c r="Q372" s="466"/>
      <c r="R372" s="466"/>
      <c r="S372" s="466"/>
      <c r="T372" s="466"/>
      <c r="U372" s="466"/>
      <c r="V372" s="466"/>
      <c r="W372" s="466"/>
      <c r="X372" s="466"/>
      <c r="Y372" s="466"/>
      <c r="Z372" s="466"/>
      <c r="AA372" s="466"/>
      <c r="AB372" s="466"/>
      <c r="AC372" s="466"/>
      <c r="AD372" s="466"/>
      <c r="AE372" s="466"/>
      <c r="AF372" s="466"/>
    </row>
    <row r="373" spans="2:32" s="462" customFormat="1" ht="15.75" customHeight="1" x14ac:dyDescent="0.3">
      <c r="B373" s="545" t="s">
        <v>217</v>
      </c>
      <c r="C373" s="545"/>
      <c r="D373" s="545"/>
      <c r="E373" s="545"/>
      <c r="F373" s="545"/>
      <c r="G373" s="545"/>
      <c r="H373" s="545"/>
      <c r="I373" s="545"/>
      <c r="J373" s="545"/>
      <c r="K373" s="545"/>
      <c r="L373" s="545"/>
      <c r="M373" s="545"/>
      <c r="N373" s="545"/>
      <c r="O373" s="545"/>
      <c r="P373" s="545"/>
      <c r="Q373" s="545"/>
      <c r="R373" s="545"/>
      <c r="S373" s="545"/>
      <c r="T373" s="545"/>
      <c r="U373" s="545"/>
      <c r="V373" s="545"/>
      <c r="W373" s="545"/>
      <c r="X373" s="545"/>
      <c r="Y373" s="545"/>
      <c r="Z373" s="545"/>
      <c r="AA373" s="545"/>
      <c r="AB373" s="545"/>
      <c r="AC373" s="545"/>
      <c r="AD373" s="545"/>
      <c r="AE373" s="545"/>
      <c r="AF373" s="545"/>
    </row>
    <row r="374" spans="2:32" s="462" customFormat="1" ht="7.5" customHeight="1" x14ac:dyDescent="0.3">
      <c r="B374" s="465"/>
      <c r="C374" s="465"/>
      <c r="D374" s="465"/>
      <c r="E374" s="465"/>
      <c r="F374" s="466"/>
      <c r="G374" s="466"/>
      <c r="H374" s="466"/>
      <c r="I374" s="466"/>
      <c r="J374" s="466"/>
      <c r="K374" s="466"/>
      <c r="L374" s="466"/>
      <c r="M374" s="466"/>
      <c r="N374" s="466"/>
      <c r="O374" s="466"/>
      <c r="P374" s="466"/>
      <c r="Q374" s="466"/>
      <c r="R374" s="466"/>
      <c r="S374" s="466"/>
      <c r="T374" s="466"/>
      <c r="U374" s="466"/>
      <c r="V374" s="466"/>
      <c r="W374" s="466"/>
      <c r="X374" s="466"/>
      <c r="Y374" s="466"/>
      <c r="Z374" s="466"/>
      <c r="AA374" s="466"/>
      <c r="AB374" s="466"/>
      <c r="AC374" s="466"/>
      <c r="AD374" s="466"/>
      <c r="AE374" s="466"/>
      <c r="AF374" s="466"/>
    </row>
    <row r="375" spans="2:32" s="462" customFormat="1" ht="15.75" customHeight="1" x14ac:dyDescent="0.3">
      <c r="B375" s="286" t="s">
        <v>33</v>
      </c>
      <c r="C375" s="286"/>
      <c r="D375" s="286"/>
      <c r="E375" s="286"/>
      <c r="F375" s="290" t="s">
        <v>260</v>
      </c>
      <c r="G375" s="290"/>
      <c r="H375" s="290"/>
      <c r="I375" s="290"/>
      <c r="J375" s="290"/>
      <c r="K375" s="290"/>
      <c r="L375" s="290"/>
      <c r="M375" s="290"/>
      <c r="N375" s="290"/>
      <c r="O375" s="290"/>
      <c r="P375" s="290"/>
      <c r="Q375" s="286" t="s">
        <v>8</v>
      </c>
      <c r="R375" s="286"/>
      <c r="S375" s="286"/>
      <c r="T375" s="286"/>
      <c r="U375" s="286"/>
      <c r="V375" s="290" t="s">
        <v>257</v>
      </c>
      <c r="W375" s="290"/>
      <c r="X375" s="290"/>
      <c r="Y375" s="290"/>
      <c r="Z375" s="290"/>
      <c r="AA375" s="290"/>
      <c r="AB375" s="290"/>
      <c r="AC375" s="290"/>
      <c r="AD375" s="290"/>
      <c r="AE375" s="290"/>
      <c r="AF375" s="290"/>
    </row>
    <row r="376" spans="2:32" s="462" customFormat="1" ht="7.5" customHeight="1" x14ac:dyDescent="0.3">
      <c r="B376" s="465"/>
      <c r="C376" s="465"/>
      <c r="D376" s="465"/>
      <c r="E376" s="465"/>
      <c r="F376" s="466"/>
      <c r="G376" s="466"/>
      <c r="H376" s="466"/>
      <c r="I376" s="466"/>
      <c r="J376" s="466"/>
      <c r="K376" s="466"/>
      <c r="L376" s="466"/>
      <c r="M376" s="466"/>
      <c r="N376" s="466"/>
      <c r="O376" s="466"/>
      <c r="P376" s="466"/>
      <c r="Q376" s="466"/>
      <c r="R376" s="466"/>
      <c r="S376" s="466"/>
      <c r="T376" s="466"/>
      <c r="U376" s="466"/>
      <c r="V376" s="466"/>
      <c r="W376" s="466"/>
      <c r="X376" s="466"/>
      <c r="Y376" s="466"/>
      <c r="Z376" s="466"/>
      <c r="AA376" s="466"/>
      <c r="AB376" s="466"/>
      <c r="AC376" s="466"/>
      <c r="AD376" s="466"/>
      <c r="AE376" s="466"/>
      <c r="AF376" s="466"/>
    </row>
    <row r="377" spans="2:32" s="462" customFormat="1" ht="15.75" customHeight="1" x14ac:dyDescent="0.3">
      <c r="B377" s="286" t="s">
        <v>9</v>
      </c>
      <c r="C377" s="286"/>
      <c r="D377" s="286"/>
      <c r="E377" s="286"/>
      <c r="F377" s="290" t="s">
        <v>261</v>
      </c>
      <c r="G377" s="290"/>
      <c r="H377" s="290"/>
      <c r="I377" s="290"/>
      <c r="J377" s="290"/>
      <c r="K377" s="290"/>
      <c r="L377" s="290"/>
      <c r="M377" s="290"/>
      <c r="N377" s="290"/>
      <c r="O377" s="290"/>
      <c r="P377" s="290"/>
      <c r="Q377" s="286" t="s">
        <v>10</v>
      </c>
      <c r="R377" s="286"/>
      <c r="S377" s="286"/>
      <c r="T377" s="286"/>
      <c r="U377" s="286"/>
      <c r="V377" s="290" t="s">
        <v>262</v>
      </c>
      <c r="W377" s="290"/>
      <c r="X377" s="290"/>
      <c r="Y377" s="290"/>
      <c r="Z377" s="290"/>
      <c r="AA377" s="290"/>
      <c r="AB377" s="290"/>
      <c r="AC377" s="290"/>
      <c r="AD377" s="290"/>
      <c r="AE377" s="290"/>
      <c r="AF377" s="290"/>
    </row>
    <row r="378" spans="2:32" s="462" customFormat="1" ht="11.25" customHeight="1" x14ac:dyDescent="0.3">
      <c r="B378" s="463"/>
      <c r="C378" s="463"/>
      <c r="D378" s="463"/>
      <c r="E378" s="463"/>
      <c r="F378" s="464"/>
      <c r="G378" s="464"/>
      <c r="H378" s="464"/>
      <c r="I378" s="464"/>
      <c r="J378" s="464"/>
      <c r="K378" s="464"/>
      <c r="L378" s="464"/>
      <c r="M378" s="464"/>
      <c r="N378" s="464"/>
      <c r="O378" s="464"/>
      <c r="P378" s="464"/>
      <c r="Q378" s="464"/>
      <c r="R378" s="464"/>
      <c r="S378" s="464"/>
      <c r="T378" s="464"/>
      <c r="U378" s="464"/>
      <c r="V378" s="464"/>
      <c r="W378" s="464"/>
      <c r="X378" s="464"/>
      <c r="Y378" s="464"/>
      <c r="Z378" s="464"/>
      <c r="AA378" s="464"/>
      <c r="AB378" s="464"/>
      <c r="AC378" s="464"/>
      <c r="AD378" s="464"/>
      <c r="AE378" s="464"/>
      <c r="AF378" s="464"/>
    </row>
    <row r="379" spans="2:32" s="462" customFormat="1" ht="29.4" customHeight="1" x14ac:dyDescent="0.3">
      <c r="B379" s="467" t="s">
        <v>258</v>
      </c>
      <c r="C379" s="468">
        <v>1</v>
      </c>
      <c r="D379" s="468">
        <v>2</v>
      </c>
      <c r="E379" s="468">
        <v>3</v>
      </c>
      <c r="F379" s="468">
        <v>4</v>
      </c>
      <c r="G379" s="468">
        <v>5</v>
      </c>
      <c r="H379" s="468">
        <v>6</v>
      </c>
      <c r="I379" s="468">
        <v>7</v>
      </c>
      <c r="J379" s="468">
        <v>8</v>
      </c>
      <c r="K379" s="468">
        <v>9</v>
      </c>
      <c r="L379" s="468">
        <v>10</v>
      </c>
      <c r="M379" s="468">
        <v>11</v>
      </c>
      <c r="N379" s="468">
        <v>12</v>
      </c>
      <c r="O379" s="468">
        <v>13</v>
      </c>
      <c r="P379" s="468">
        <v>14</v>
      </c>
      <c r="Q379" s="468">
        <v>15</v>
      </c>
      <c r="R379" s="468">
        <v>16</v>
      </c>
      <c r="S379" s="468">
        <v>17</v>
      </c>
      <c r="T379" s="468">
        <v>18</v>
      </c>
      <c r="U379" s="468">
        <v>19</v>
      </c>
      <c r="V379" s="468">
        <v>20</v>
      </c>
      <c r="W379" s="468">
        <v>21</v>
      </c>
      <c r="X379" s="468">
        <v>22</v>
      </c>
      <c r="Y379" s="468">
        <v>23</v>
      </c>
      <c r="Z379" s="468">
        <v>24</v>
      </c>
      <c r="AA379" s="468">
        <v>25</v>
      </c>
      <c r="AB379" s="468">
        <v>26</v>
      </c>
      <c r="AC379" s="468">
        <v>27</v>
      </c>
      <c r="AD379" s="468">
        <v>28</v>
      </c>
      <c r="AE379" s="468">
        <v>29</v>
      </c>
      <c r="AF379" s="468">
        <v>30</v>
      </c>
    </row>
    <row r="380" spans="2:32" s="469" customFormat="1" x14ac:dyDescent="0.25">
      <c r="B380" s="470">
        <v>0</v>
      </c>
      <c r="C380" s="471">
        <v>28.3</v>
      </c>
      <c r="D380" s="471">
        <v>22.2</v>
      </c>
      <c r="E380" s="471">
        <v>14.9</v>
      </c>
      <c r="F380" s="471">
        <v>18.399999999999999</v>
      </c>
      <c r="G380" s="471">
        <v>7.9</v>
      </c>
      <c r="H380" s="471">
        <v>21.6</v>
      </c>
      <c r="I380" s="471">
        <v>24.3</v>
      </c>
      <c r="J380" s="471">
        <v>11.6</v>
      </c>
      <c r="K380" s="471">
        <v>7.4</v>
      </c>
      <c r="L380" s="471">
        <v>8.4</v>
      </c>
      <c r="M380" s="471">
        <v>24.2</v>
      </c>
      <c r="N380" s="471">
        <v>33.1</v>
      </c>
      <c r="O380" s="471">
        <v>21.4</v>
      </c>
      <c r="P380" s="471">
        <v>27.8</v>
      </c>
      <c r="Q380" s="471">
        <v>28.7</v>
      </c>
      <c r="R380" s="471">
        <v>7.2</v>
      </c>
      <c r="S380" s="471">
        <v>30.5</v>
      </c>
      <c r="T380" s="471">
        <v>17.2</v>
      </c>
      <c r="U380" s="471">
        <v>7</v>
      </c>
      <c r="V380" s="471">
        <v>3.3</v>
      </c>
      <c r="W380" s="471">
        <v>3.7</v>
      </c>
      <c r="X380" s="471">
        <v>13.9</v>
      </c>
      <c r="Y380" s="471">
        <v>5.5</v>
      </c>
      <c r="Z380" s="471">
        <v>5.6</v>
      </c>
      <c r="AA380" s="471">
        <v>5</v>
      </c>
      <c r="AB380" s="471">
        <v>10.8</v>
      </c>
      <c r="AC380" s="471">
        <v>1.1000000000000001</v>
      </c>
      <c r="AD380" s="471">
        <v>7.1</v>
      </c>
      <c r="AE380" s="471">
        <v>2.1</v>
      </c>
      <c r="AF380" s="471">
        <v>2</v>
      </c>
    </row>
    <row r="381" spans="2:32" s="469" customFormat="1" x14ac:dyDescent="0.25">
      <c r="B381" s="470">
        <v>4.1666666666666664E-2</v>
      </c>
      <c r="C381" s="471">
        <v>23.4</v>
      </c>
      <c r="D381" s="471">
        <v>19.3</v>
      </c>
      <c r="E381" s="471">
        <v>14</v>
      </c>
      <c r="F381" s="471">
        <v>14.4</v>
      </c>
      <c r="G381" s="471">
        <v>5.9</v>
      </c>
      <c r="H381" s="471">
        <v>22.5</v>
      </c>
      <c r="I381" s="471">
        <v>24.5</v>
      </c>
      <c r="J381" s="471">
        <v>8.1</v>
      </c>
      <c r="K381" s="471">
        <v>2.9</v>
      </c>
      <c r="L381" s="471">
        <v>9.1</v>
      </c>
      <c r="M381" s="471">
        <v>23.5</v>
      </c>
      <c r="N381" s="471">
        <v>29.8</v>
      </c>
      <c r="O381" s="471">
        <v>20.100000000000001</v>
      </c>
      <c r="P381" s="471">
        <v>19.399999999999999</v>
      </c>
      <c r="Q381" s="471">
        <v>23.4</v>
      </c>
      <c r="R381" s="471">
        <v>2.1</v>
      </c>
      <c r="S381" s="471">
        <v>22.9</v>
      </c>
      <c r="T381" s="471">
        <v>17.2</v>
      </c>
      <c r="U381" s="471">
        <v>5.4</v>
      </c>
      <c r="V381" s="471">
        <v>3.9</v>
      </c>
      <c r="W381" s="471">
        <v>4.8</v>
      </c>
      <c r="X381" s="471">
        <v>10.5</v>
      </c>
      <c r="Y381" s="471">
        <v>9</v>
      </c>
      <c r="Z381" s="471">
        <v>7.2</v>
      </c>
      <c r="AA381" s="471">
        <v>3.9</v>
      </c>
      <c r="AB381" s="471">
        <v>9.3000000000000007</v>
      </c>
      <c r="AC381" s="471">
        <v>5.9</v>
      </c>
      <c r="AD381" s="471">
        <v>1.5</v>
      </c>
      <c r="AE381" s="471">
        <v>1.2</v>
      </c>
      <c r="AF381" s="471">
        <v>6.6</v>
      </c>
    </row>
    <row r="382" spans="2:32" s="469" customFormat="1" x14ac:dyDescent="0.25">
      <c r="B382" s="470">
        <v>8.3333333333333329E-2</v>
      </c>
      <c r="C382" s="471">
        <v>19.5</v>
      </c>
      <c r="D382" s="471">
        <v>21.9</v>
      </c>
      <c r="E382" s="471">
        <v>13.6</v>
      </c>
      <c r="F382" s="471">
        <v>14.3</v>
      </c>
      <c r="G382" s="471">
        <v>7.7</v>
      </c>
      <c r="H382" s="471">
        <v>25.4</v>
      </c>
      <c r="I382" s="471">
        <v>25.2</v>
      </c>
      <c r="J382" s="471">
        <v>18.399999999999999</v>
      </c>
      <c r="K382" s="471">
        <v>2.8</v>
      </c>
      <c r="L382" s="471">
        <v>13</v>
      </c>
      <c r="M382" s="471">
        <v>30.4</v>
      </c>
      <c r="N382" s="471">
        <v>29.6</v>
      </c>
      <c r="O382" s="471">
        <v>20.2</v>
      </c>
      <c r="P382" s="471">
        <v>14.4</v>
      </c>
      <c r="Q382" s="471">
        <v>20.100000000000001</v>
      </c>
      <c r="R382" s="471">
        <v>5.4</v>
      </c>
      <c r="S382" s="471">
        <v>24.4</v>
      </c>
      <c r="T382" s="471">
        <v>17.100000000000001</v>
      </c>
      <c r="U382" s="471">
        <v>6.8</v>
      </c>
      <c r="V382" s="471">
        <v>5.4</v>
      </c>
      <c r="W382" s="471">
        <v>5.4</v>
      </c>
      <c r="X382" s="471">
        <v>8.1999999999999993</v>
      </c>
      <c r="Y382" s="471">
        <v>6.7</v>
      </c>
      <c r="Z382" s="471">
        <v>7.6</v>
      </c>
      <c r="AA382" s="471">
        <v>4.4000000000000004</v>
      </c>
      <c r="AB382" s="471">
        <v>11.2</v>
      </c>
      <c r="AC382" s="471">
        <v>8.1999999999999993</v>
      </c>
      <c r="AD382" s="471">
        <v>3.8</v>
      </c>
      <c r="AE382" s="471">
        <v>3</v>
      </c>
      <c r="AF382" s="471">
        <v>4.5</v>
      </c>
    </row>
    <row r="383" spans="2:32" s="469" customFormat="1" x14ac:dyDescent="0.25">
      <c r="B383" s="470">
        <v>0.125</v>
      </c>
      <c r="C383" s="471">
        <v>18.899999999999999</v>
      </c>
      <c r="D383" s="471">
        <v>23.4</v>
      </c>
      <c r="E383" s="471">
        <v>13.6</v>
      </c>
      <c r="F383" s="471">
        <v>17.399999999999999</v>
      </c>
      <c r="G383" s="471">
        <v>3.5</v>
      </c>
      <c r="H383" s="471">
        <v>13.2</v>
      </c>
      <c r="I383" s="471">
        <v>33.6</v>
      </c>
      <c r="J383" s="471">
        <v>11.3</v>
      </c>
      <c r="K383" s="471">
        <v>6.5</v>
      </c>
      <c r="L383" s="471">
        <v>16</v>
      </c>
      <c r="M383" s="471">
        <v>28</v>
      </c>
      <c r="N383" s="471">
        <v>31.8</v>
      </c>
      <c r="O383" s="471">
        <v>18.399999999999999</v>
      </c>
      <c r="P383" s="471">
        <v>17.5</v>
      </c>
      <c r="Q383" s="471">
        <v>19.3</v>
      </c>
      <c r="R383" s="471">
        <v>5.8</v>
      </c>
      <c r="S383" s="471">
        <v>19.3</v>
      </c>
      <c r="T383" s="471">
        <v>18.100000000000001</v>
      </c>
      <c r="U383" s="471">
        <v>8.3000000000000007</v>
      </c>
      <c r="V383" s="471">
        <v>5</v>
      </c>
      <c r="W383" s="471">
        <v>4</v>
      </c>
      <c r="X383" s="471">
        <v>7.8</v>
      </c>
      <c r="Y383" s="471">
        <v>5.2</v>
      </c>
      <c r="Z383" s="471">
        <v>10.5</v>
      </c>
      <c r="AA383" s="471">
        <v>4.4000000000000004</v>
      </c>
      <c r="AB383" s="471">
        <v>6.5</v>
      </c>
      <c r="AC383" s="471">
        <v>7.9</v>
      </c>
      <c r="AD383" s="471">
        <v>4.5</v>
      </c>
      <c r="AE383" s="471">
        <v>4.2</v>
      </c>
      <c r="AF383" s="471">
        <v>6.5</v>
      </c>
    </row>
    <row r="384" spans="2:32" s="469" customFormat="1" x14ac:dyDescent="0.25">
      <c r="B384" s="470">
        <v>0.16666666666666666</v>
      </c>
      <c r="C384" s="471">
        <v>19.600000000000001</v>
      </c>
      <c r="D384" s="471">
        <v>24.1</v>
      </c>
      <c r="E384" s="471">
        <v>15</v>
      </c>
      <c r="F384" s="471">
        <v>14.1</v>
      </c>
      <c r="G384" s="471">
        <v>8.8000000000000007</v>
      </c>
      <c r="H384" s="471">
        <v>12.3</v>
      </c>
      <c r="I384" s="471">
        <v>26.4</v>
      </c>
      <c r="J384" s="471">
        <v>5.6</v>
      </c>
      <c r="K384" s="471">
        <v>3</v>
      </c>
      <c r="L384" s="471">
        <v>12.2</v>
      </c>
      <c r="M384" s="471">
        <v>19.3</v>
      </c>
      <c r="N384" s="471">
        <v>30.3</v>
      </c>
      <c r="O384" s="471">
        <v>17.100000000000001</v>
      </c>
      <c r="P384" s="471">
        <v>16.2</v>
      </c>
      <c r="Q384" s="471">
        <v>16</v>
      </c>
      <c r="R384" s="471">
        <v>7</v>
      </c>
      <c r="S384" s="471">
        <v>23.9</v>
      </c>
      <c r="T384" s="471">
        <v>13.8</v>
      </c>
      <c r="U384" s="471">
        <v>7.6</v>
      </c>
      <c r="V384" s="471">
        <v>3.6</v>
      </c>
      <c r="W384" s="471">
        <v>5.6</v>
      </c>
      <c r="X384" s="471">
        <v>7.1</v>
      </c>
      <c r="Y384" s="471">
        <v>10.5</v>
      </c>
      <c r="Z384" s="471">
        <v>8</v>
      </c>
      <c r="AA384" s="471">
        <v>5.8</v>
      </c>
      <c r="AB384" s="471">
        <v>7.7</v>
      </c>
      <c r="AC384" s="471">
        <v>9.5</v>
      </c>
      <c r="AD384" s="471">
        <v>4.3</v>
      </c>
      <c r="AE384" s="471">
        <v>5</v>
      </c>
      <c r="AF384" s="471">
        <v>5.8</v>
      </c>
    </row>
    <row r="385" spans="2:36" s="469" customFormat="1" x14ac:dyDescent="0.25">
      <c r="B385" s="470">
        <v>0.20833333333333334</v>
      </c>
      <c r="C385" s="471">
        <v>19.8</v>
      </c>
      <c r="D385" s="471">
        <v>30.2</v>
      </c>
      <c r="E385" s="471">
        <v>16.100000000000001</v>
      </c>
      <c r="F385" s="471">
        <v>22.6</v>
      </c>
      <c r="G385" s="471">
        <v>12</v>
      </c>
      <c r="H385" s="471">
        <v>15.1</v>
      </c>
      <c r="I385" s="471">
        <v>25.4</v>
      </c>
      <c r="J385" s="471">
        <v>7.5</v>
      </c>
      <c r="K385" s="471">
        <v>8.6</v>
      </c>
      <c r="L385" s="471">
        <v>14.2</v>
      </c>
      <c r="M385" s="471">
        <v>22.1</v>
      </c>
      <c r="N385" s="471">
        <v>27.3</v>
      </c>
      <c r="O385" s="471">
        <v>14.2</v>
      </c>
      <c r="P385" s="471">
        <v>20.100000000000001</v>
      </c>
      <c r="Q385" s="471">
        <v>8</v>
      </c>
      <c r="R385" s="471">
        <v>10.3</v>
      </c>
      <c r="S385" s="471">
        <v>20.399999999999999</v>
      </c>
      <c r="T385" s="471">
        <v>16.2</v>
      </c>
      <c r="U385" s="471">
        <v>9.8000000000000007</v>
      </c>
      <c r="V385" s="471">
        <v>4.0999999999999996</v>
      </c>
      <c r="W385" s="471">
        <v>8.4</v>
      </c>
      <c r="X385" s="471">
        <v>10.7</v>
      </c>
      <c r="Y385" s="471">
        <v>9.6</v>
      </c>
      <c r="Z385" s="471">
        <v>5.6</v>
      </c>
      <c r="AA385" s="471">
        <v>6.6</v>
      </c>
      <c r="AB385" s="471">
        <v>13.8</v>
      </c>
      <c r="AC385" s="471">
        <v>6.4</v>
      </c>
      <c r="AD385" s="471">
        <v>6.5</v>
      </c>
      <c r="AE385" s="471">
        <v>6</v>
      </c>
      <c r="AF385" s="471">
        <v>9.1</v>
      </c>
    </row>
    <row r="386" spans="2:36" s="469" customFormat="1" x14ac:dyDescent="0.25">
      <c r="B386" s="470">
        <v>0.25</v>
      </c>
      <c r="C386" s="471">
        <v>24.9</v>
      </c>
      <c r="D386" s="471">
        <v>32.299999999999997</v>
      </c>
      <c r="E386" s="471">
        <v>17.8</v>
      </c>
      <c r="F386" s="471">
        <v>22.1</v>
      </c>
      <c r="G386" s="471">
        <v>23.5</v>
      </c>
      <c r="H386" s="471">
        <v>16.2</v>
      </c>
      <c r="I386" s="471">
        <v>33.1</v>
      </c>
      <c r="J386" s="471">
        <v>7.8</v>
      </c>
      <c r="K386" s="471">
        <v>19.7</v>
      </c>
      <c r="L386" s="471">
        <v>21.1</v>
      </c>
      <c r="M386" s="471">
        <v>24.7</v>
      </c>
      <c r="N386" s="471">
        <v>45</v>
      </c>
      <c r="O386" s="471">
        <v>18.100000000000001</v>
      </c>
      <c r="P386" s="471">
        <v>18.8</v>
      </c>
      <c r="Q386" s="471">
        <v>12.1</v>
      </c>
      <c r="R386" s="471">
        <v>10.9</v>
      </c>
      <c r="S386" s="471">
        <v>24.2</v>
      </c>
      <c r="T386" s="471">
        <v>14.1</v>
      </c>
      <c r="U386" s="471">
        <v>11.8</v>
      </c>
      <c r="V386" s="471">
        <v>5.0999999999999996</v>
      </c>
      <c r="W386" s="471">
        <v>10</v>
      </c>
      <c r="X386" s="471">
        <v>12.3</v>
      </c>
      <c r="Y386" s="471">
        <v>14.5</v>
      </c>
      <c r="Z386" s="471">
        <v>9.6999999999999993</v>
      </c>
      <c r="AA386" s="471">
        <v>10.1</v>
      </c>
      <c r="AB386" s="471">
        <v>28.8</v>
      </c>
      <c r="AC386" s="471">
        <v>8.3000000000000007</v>
      </c>
      <c r="AD386" s="471">
        <v>6</v>
      </c>
      <c r="AE386" s="471">
        <v>7.1</v>
      </c>
      <c r="AF386" s="471">
        <v>21.3</v>
      </c>
    </row>
    <row r="387" spans="2:36" s="469" customFormat="1" x14ac:dyDescent="0.25">
      <c r="B387" s="470">
        <v>0.29166666666666669</v>
      </c>
      <c r="C387" s="471">
        <v>34.799999999999997</v>
      </c>
      <c r="D387" s="471">
        <v>33.5</v>
      </c>
      <c r="E387" s="471">
        <v>27.8</v>
      </c>
      <c r="F387" s="471">
        <v>24</v>
      </c>
      <c r="G387" s="471">
        <v>19.8</v>
      </c>
      <c r="H387" s="471">
        <v>23.4</v>
      </c>
      <c r="I387" s="471">
        <v>40.200000000000003</v>
      </c>
      <c r="J387" s="471">
        <v>18.899999999999999</v>
      </c>
      <c r="K387" s="471">
        <v>17.100000000000001</v>
      </c>
      <c r="L387" s="471">
        <v>26.8</v>
      </c>
      <c r="M387" s="471">
        <v>25.5</v>
      </c>
      <c r="N387" s="471">
        <v>51.1</v>
      </c>
      <c r="O387" s="471">
        <v>20.399999999999999</v>
      </c>
      <c r="P387" s="471">
        <v>27.9</v>
      </c>
      <c r="Q387" s="471">
        <v>6.5</v>
      </c>
      <c r="R387" s="471">
        <v>10.199999999999999</v>
      </c>
      <c r="S387" s="471">
        <v>35.5</v>
      </c>
      <c r="T387" s="471">
        <v>11.2</v>
      </c>
      <c r="U387" s="471">
        <v>6.3</v>
      </c>
      <c r="V387" s="471">
        <v>8.8000000000000007</v>
      </c>
      <c r="W387" s="471">
        <v>12.8</v>
      </c>
      <c r="X387" s="471">
        <v>14.8</v>
      </c>
      <c r="Y387" s="471">
        <v>10.7</v>
      </c>
      <c r="Z387" s="471">
        <v>7.7</v>
      </c>
      <c r="AA387" s="471">
        <v>7.9</v>
      </c>
      <c r="AB387" s="471">
        <v>14.2</v>
      </c>
      <c r="AC387" s="471">
        <v>12.4</v>
      </c>
      <c r="AD387" s="471">
        <v>10.7</v>
      </c>
      <c r="AE387" s="471">
        <v>7.2</v>
      </c>
      <c r="AF387" s="471">
        <v>11.1</v>
      </c>
    </row>
    <row r="388" spans="2:36" s="469" customFormat="1" x14ac:dyDescent="0.25">
      <c r="B388" s="470">
        <v>0.33333333333333331</v>
      </c>
      <c r="C388" s="471">
        <v>32.299999999999997</v>
      </c>
      <c r="D388" s="471">
        <v>35</v>
      </c>
      <c r="E388" s="471">
        <v>35.200000000000003</v>
      </c>
      <c r="F388" s="471">
        <v>22.7</v>
      </c>
      <c r="G388" s="471">
        <v>13.6</v>
      </c>
      <c r="H388" s="471">
        <v>20.6</v>
      </c>
      <c r="I388" s="471">
        <v>49.7</v>
      </c>
      <c r="J388" s="471">
        <v>13.5</v>
      </c>
      <c r="K388" s="471">
        <v>8.8000000000000007</v>
      </c>
      <c r="L388" s="471">
        <v>20.9</v>
      </c>
      <c r="M388" s="471">
        <v>19.899999999999999</v>
      </c>
      <c r="N388" s="471">
        <v>42.4</v>
      </c>
      <c r="O388" s="471">
        <v>20</v>
      </c>
      <c r="P388" s="471">
        <v>27.6</v>
      </c>
      <c r="Q388" s="471">
        <v>10.6</v>
      </c>
      <c r="R388" s="471">
        <v>15</v>
      </c>
      <c r="S388" s="471">
        <v>32.6</v>
      </c>
      <c r="T388" s="471">
        <v>9.3000000000000007</v>
      </c>
      <c r="U388" s="471">
        <v>6.5</v>
      </c>
      <c r="V388" s="471">
        <v>7.3</v>
      </c>
      <c r="W388" s="471">
        <v>10.8</v>
      </c>
      <c r="X388" s="471">
        <v>22.2</v>
      </c>
      <c r="Y388" s="471">
        <v>13.4</v>
      </c>
      <c r="Z388" s="471">
        <v>10.7</v>
      </c>
      <c r="AA388" s="471">
        <v>12</v>
      </c>
      <c r="AB388" s="471">
        <v>15.5</v>
      </c>
      <c r="AC388" s="471">
        <v>15</v>
      </c>
      <c r="AD388" s="471">
        <v>12.3</v>
      </c>
      <c r="AE388" s="471">
        <v>7.8</v>
      </c>
      <c r="AF388" s="471">
        <v>7.7</v>
      </c>
    </row>
    <row r="389" spans="2:36" s="469" customFormat="1" x14ac:dyDescent="0.25">
      <c r="B389" s="470">
        <v>0.375</v>
      </c>
      <c r="C389" s="471">
        <v>31.6</v>
      </c>
      <c r="D389" s="471">
        <v>30.8</v>
      </c>
      <c r="E389" s="471">
        <v>28.5</v>
      </c>
      <c r="F389" s="471">
        <v>17.600000000000001</v>
      </c>
      <c r="G389" s="471">
        <v>12.5</v>
      </c>
      <c r="H389" s="471">
        <v>25.6</v>
      </c>
      <c r="I389" s="471">
        <v>29.6</v>
      </c>
      <c r="J389" s="471">
        <v>17.100000000000001</v>
      </c>
      <c r="K389" s="471">
        <v>17.5</v>
      </c>
      <c r="L389" s="471">
        <v>32.9</v>
      </c>
      <c r="M389" s="471">
        <v>22.2</v>
      </c>
      <c r="N389" s="471">
        <v>37.5</v>
      </c>
      <c r="O389" s="471">
        <v>16.600000000000001</v>
      </c>
      <c r="P389" s="471">
        <v>22.8</v>
      </c>
      <c r="Q389" s="471">
        <v>15</v>
      </c>
      <c r="R389" s="471">
        <v>15</v>
      </c>
      <c r="S389" s="471">
        <v>20.9</v>
      </c>
      <c r="T389" s="471">
        <v>10.8</v>
      </c>
      <c r="U389" s="471">
        <v>8.1999999999999993</v>
      </c>
      <c r="V389" s="471">
        <v>4</v>
      </c>
      <c r="W389" s="471">
        <v>13.2</v>
      </c>
      <c r="X389" s="471">
        <v>14.5</v>
      </c>
      <c r="Y389" s="471">
        <v>9.1999999999999993</v>
      </c>
      <c r="Z389" s="471">
        <v>15.7</v>
      </c>
      <c r="AA389" s="471" t="s">
        <v>397</v>
      </c>
      <c r="AB389" s="471">
        <v>15.7</v>
      </c>
      <c r="AC389" s="471">
        <v>14.6</v>
      </c>
      <c r="AD389" s="471">
        <v>12.4</v>
      </c>
      <c r="AE389" s="471">
        <v>11.4</v>
      </c>
      <c r="AF389" s="471">
        <v>8.9</v>
      </c>
    </row>
    <row r="390" spans="2:36" s="469" customFormat="1" x14ac:dyDescent="0.25">
      <c r="B390" s="470">
        <v>0.41666666666666669</v>
      </c>
      <c r="C390" s="471">
        <v>35.4</v>
      </c>
      <c r="D390" s="471">
        <v>29.8</v>
      </c>
      <c r="E390" s="471">
        <v>21</v>
      </c>
      <c r="F390" s="471">
        <v>20.8</v>
      </c>
      <c r="G390" s="471">
        <v>21.6</v>
      </c>
      <c r="H390" s="471">
        <v>23.7</v>
      </c>
      <c r="I390" s="471">
        <v>27.8</v>
      </c>
      <c r="J390" s="471">
        <v>17.2</v>
      </c>
      <c r="K390" s="471">
        <v>9.9</v>
      </c>
      <c r="L390" s="471">
        <v>28.2</v>
      </c>
      <c r="M390" s="471">
        <v>16.7</v>
      </c>
      <c r="N390" s="471">
        <v>40.9</v>
      </c>
      <c r="O390" s="471">
        <v>15.8</v>
      </c>
      <c r="P390" s="471">
        <v>21.2</v>
      </c>
      <c r="Q390" s="471">
        <v>13.9</v>
      </c>
      <c r="R390" s="471">
        <v>8.5</v>
      </c>
      <c r="S390" s="471">
        <v>16.3</v>
      </c>
      <c r="T390" s="471">
        <v>12.7</v>
      </c>
      <c r="U390" s="471">
        <v>6.1</v>
      </c>
      <c r="V390" s="471">
        <v>7.6</v>
      </c>
      <c r="W390" s="471">
        <v>9.6</v>
      </c>
      <c r="X390" s="471">
        <v>13.9</v>
      </c>
      <c r="Y390" s="471">
        <v>14.3</v>
      </c>
      <c r="Z390" s="471">
        <v>14.1</v>
      </c>
      <c r="AA390" s="471">
        <v>12.6</v>
      </c>
      <c r="AB390" s="471">
        <v>7</v>
      </c>
      <c r="AC390" s="471">
        <v>12.7</v>
      </c>
      <c r="AD390" s="471">
        <v>15.6</v>
      </c>
      <c r="AE390" s="471">
        <v>9.5</v>
      </c>
      <c r="AF390" s="471">
        <v>11.7</v>
      </c>
    </row>
    <row r="391" spans="2:36" s="469" customFormat="1" x14ac:dyDescent="0.25">
      <c r="B391" s="470">
        <v>0.45833333333333331</v>
      </c>
      <c r="C391" s="471">
        <v>21.9</v>
      </c>
      <c r="D391" s="471">
        <v>20.7</v>
      </c>
      <c r="E391" s="471">
        <v>13.4</v>
      </c>
      <c r="F391" s="471">
        <v>25.1</v>
      </c>
      <c r="G391" s="471">
        <v>24.5</v>
      </c>
      <c r="H391" s="471">
        <v>18.399999999999999</v>
      </c>
      <c r="I391" s="471">
        <v>15.5</v>
      </c>
      <c r="J391" s="471">
        <v>12.2</v>
      </c>
      <c r="K391" s="471">
        <v>15.9</v>
      </c>
      <c r="L391" s="471">
        <v>17.8</v>
      </c>
      <c r="M391" s="471">
        <v>15.6</v>
      </c>
      <c r="N391" s="471">
        <v>24.4</v>
      </c>
      <c r="O391" s="471">
        <v>24</v>
      </c>
      <c r="P391" s="471">
        <v>19.7</v>
      </c>
      <c r="Q391" s="471">
        <v>5.4</v>
      </c>
      <c r="R391" s="471">
        <v>7.7</v>
      </c>
      <c r="S391" s="471">
        <v>17.399999999999999</v>
      </c>
      <c r="T391" s="471">
        <v>14.4</v>
      </c>
      <c r="U391" s="471">
        <v>8.9</v>
      </c>
      <c r="V391" s="471">
        <v>12.7</v>
      </c>
      <c r="W391" s="471">
        <v>5.0999999999999996</v>
      </c>
      <c r="X391" s="471">
        <v>9.3000000000000007</v>
      </c>
      <c r="Y391" s="471">
        <v>5.0999999999999996</v>
      </c>
      <c r="Z391" s="471">
        <v>6.9</v>
      </c>
      <c r="AA391" s="471">
        <v>6.1</v>
      </c>
      <c r="AB391" s="471">
        <v>12.8</v>
      </c>
      <c r="AC391" s="471">
        <v>12.3</v>
      </c>
      <c r="AD391" s="471">
        <v>17.8</v>
      </c>
      <c r="AE391" s="471">
        <v>10.199999999999999</v>
      </c>
      <c r="AF391" s="471">
        <v>5.0027699999999999</v>
      </c>
    </row>
    <row r="392" spans="2:36" s="469" customFormat="1" x14ac:dyDescent="0.25">
      <c r="B392" s="470">
        <v>0.5</v>
      </c>
      <c r="C392" s="471">
        <v>27.8</v>
      </c>
      <c r="D392" s="471">
        <v>22.8</v>
      </c>
      <c r="E392" s="471">
        <v>14.6</v>
      </c>
      <c r="F392" s="471">
        <v>19.899999999999999</v>
      </c>
      <c r="G392" s="471">
        <v>18.5</v>
      </c>
      <c r="H392" s="471">
        <v>13.8</v>
      </c>
      <c r="I392" s="471">
        <v>23.9</v>
      </c>
      <c r="J392" s="471">
        <v>18.8</v>
      </c>
      <c r="K392" s="471">
        <v>11.6</v>
      </c>
      <c r="L392" s="471">
        <v>16.100000000000001</v>
      </c>
      <c r="M392" s="471">
        <v>16.899999999999999</v>
      </c>
      <c r="N392" s="471">
        <v>30.8</v>
      </c>
      <c r="O392" s="471">
        <v>25.5</v>
      </c>
      <c r="P392" s="471">
        <v>17.100000000000001</v>
      </c>
      <c r="Q392" s="471">
        <v>9.9</v>
      </c>
      <c r="R392" s="471" t="s">
        <v>397</v>
      </c>
      <c r="S392" s="471">
        <v>19.5</v>
      </c>
      <c r="T392" s="471">
        <v>9.9</v>
      </c>
      <c r="U392" s="471">
        <v>7.2</v>
      </c>
      <c r="V392" s="471">
        <v>8</v>
      </c>
      <c r="W392" s="471">
        <v>17</v>
      </c>
      <c r="X392" s="471">
        <v>9.6</v>
      </c>
      <c r="Y392" s="471">
        <v>3.7</v>
      </c>
      <c r="Z392" s="471">
        <v>12.7</v>
      </c>
      <c r="AA392" s="471">
        <v>15.5</v>
      </c>
      <c r="AB392" s="471">
        <v>12.7</v>
      </c>
      <c r="AC392" s="471">
        <v>11.1</v>
      </c>
      <c r="AD392" s="471">
        <v>6.2</v>
      </c>
      <c r="AE392" s="471">
        <v>18.2</v>
      </c>
      <c r="AF392" s="471">
        <v>2.4186899999999998</v>
      </c>
    </row>
    <row r="393" spans="2:36" s="469" customFormat="1" x14ac:dyDescent="0.25">
      <c r="B393" s="470">
        <v>0.54166666666666663</v>
      </c>
      <c r="C393" s="471">
        <v>29.7</v>
      </c>
      <c r="D393" s="471">
        <v>21.4</v>
      </c>
      <c r="E393" s="471">
        <v>13.4</v>
      </c>
      <c r="F393" s="471">
        <v>15.1</v>
      </c>
      <c r="G393" s="471">
        <v>19.899999999999999</v>
      </c>
      <c r="H393" s="471" t="s">
        <v>397</v>
      </c>
      <c r="I393" s="471">
        <v>25.3</v>
      </c>
      <c r="J393" s="471">
        <v>13.1</v>
      </c>
      <c r="K393" s="471">
        <v>15.8</v>
      </c>
      <c r="L393" s="471">
        <v>18.399999999999999</v>
      </c>
      <c r="M393" s="471">
        <v>27.8</v>
      </c>
      <c r="N393" s="471">
        <v>33.799999999999997</v>
      </c>
      <c r="O393" s="471">
        <v>22.7</v>
      </c>
      <c r="P393" s="471">
        <v>16.3</v>
      </c>
      <c r="Q393" s="471">
        <v>17.600000000000001</v>
      </c>
      <c r="R393" s="471">
        <v>9.5</v>
      </c>
      <c r="S393" s="471">
        <v>20.5</v>
      </c>
      <c r="T393" s="471">
        <v>10.199999999999999</v>
      </c>
      <c r="U393" s="471">
        <v>6.9</v>
      </c>
      <c r="V393" s="471">
        <v>5.2</v>
      </c>
      <c r="W393" s="471">
        <v>5.2</v>
      </c>
      <c r="X393" s="471">
        <v>14</v>
      </c>
      <c r="Y393" s="471">
        <v>5.9</v>
      </c>
      <c r="Z393" s="471">
        <v>11.8</v>
      </c>
      <c r="AA393" s="471">
        <v>15.9</v>
      </c>
      <c r="AB393" s="471">
        <v>7.8</v>
      </c>
      <c r="AC393" s="471">
        <v>12.5</v>
      </c>
      <c r="AD393" s="471">
        <v>21.9</v>
      </c>
      <c r="AE393" s="471">
        <v>6.9</v>
      </c>
      <c r="AF393" s="471">
        <v>3.58325</v>
      </c>
    </row>
    <row r="394" spans="2:36" s="469" customFormat="1" x14ac:dyDescent="0.25">
      <c r="B394" s="470">
        <v>0.58333333333333337</v>
      </c>
      <c r="C394" s="471">
        <v>36.5</v>
      </c>
      <c r="D394" s="471">
        <v>22</v>
      </c>
      <c r="E394" s="471">
        <v>23.6</v>
      </c>
      <c r="F394" s="471">
        <v>17.600000000000001</v>
      </c>
      <c r="G394" s="471">
        <v>14.9</v>
      </c>
      <c r="H394" s="471">
        <v>19.5</v>
      </c>
      <c r="I394" s="471">
        <v>27.2</v>
      </c>
      <c r="J394" s="471">
        <v>9.1</v>
      </c>
      <c r="K394" s="471">
        <v>21.2</v>
      </c>
      <c r="L394" s="471">
        <v>15.8</v>
      </c>
      <c r="M394" s="471">
        <v>22.9</v>
      </c>
      <c r="N394" s="471">
        <v>24.4</v>
      </c>
      <c r="O394" s="471">
        <v>22.5</v>
      </c>
      <c r="P394" s="471">
        <v>14.4</v>
      </c>
      <c r="Q394" s="471">
        <v>9.8000000000000007</v>
      </c>
      <c r="R394" s="471">
        <v>8.5</v>
      </c>
      <c r="S394" s="471">
        <v>21.6</v>
      </c>
      <c r="T394" s="471">
        <v>10.4</v>
      </c>
      <c r="U394" s="471">
        <v>7.4</v>
      </c>
      <c r="V394" s="471">
        <v>4.5</v>
      </c>
      <c r="W394" s="471">
        <v>7.3</v>
      </c>
      <c r="X394" s="471">
        <v>20.2</v>
      </c>
      <c r="Y394" s="471">
        <v>3</v>
      </c>
      <c r="Z394" s="471">
        <v>11.2</v>
      </c>
      <c r="AA394" s="471">
        <v>15.4</v>
      </c>
      <c r="AB394" s="471">
        <v>5.8</v>
      </c>
      <c r="AC394" s="471">
        <v>13.1</v>
      </c>
      <c r="AD394" s="471">
        <v>14.8</v>
      </c>
      <c r="AE394" s="471">
        <v>3.4</v>
      </c>
      <c r="AF394" s="471">
        <v>7.5</v>
      </c>
    </row>
    <row r="395" spans="2:36" s="469" customFormat="1" x14ac:dyDescent="0.25">
      <c r="B395" s="470">
        <v>0.625</v>
      </c>
      <c r="C395" s="471">
        <v>39.9</v>
      </c>
      <c r="D395" s="471">
        <v>18.600000000000001</v>
      </c>
      <c r="E395" s="471">
        <v>21.6</v>
      </c>
      <c r="F395" s="471">
        <v>26.9</v>
      </c>
      <c r="G395" s="471">
        <v>21.2</v>
      </c>
      <c r="H395" s="471">
        <v>37.200000000000003</v>
      </c>
      <c r="I395" s="471">
        <v>30.7</v>
      </c>
      <c r="J395" s="471">
        <v>13.6</v>
      </c>
      <c r="K395" s="471">
        <v>21.4</v>
      </c>
      <c r="L395" s="471">
        <v>12.7</v>
      </c>
      <c r="M395" s="471">
        <v>27.2</v>
      </c>
      <c r="N395" s="471">
        <v>24.9</v>
      </c>
      <c r="O395" s="471">
        <v>23.5</v>
      </c>
      <c r="P395" s="471">
        <v>21.3</v>
      </c>
      <c r="Q395" s="471">
        <v>11.9</v>
      </c>
      <c r="R395" s="471">
        <v>12.4</v>
      </c>
      <c r="S395" s="471">
        <v>26.8</v>
      </c>
      <c r="T395" s="471">
        <v>12.4</v>
      </c>
      <c r="U395" s="471">
        <v>8.1999999999999993</v>
      </c>
      <c r="V395" s="471" t="s">
        <v>397</v>
      </c>
      <c r="W395" s="471">
        <v>19.100000000000001</v>
      </c>
      <c r="X395" s="471">
        <v>5.2</v>
      </c>
      <c r="Y395" s="471">
        <v>3</v>
      </c>
      <c r="Z395" s="471">
        <v>16.399999999999999</v>
      </c>
      <c r="AA395" s="471">
        <v>8.9</v>
      </c>
      <c r="AB395" s="471">
        <v>9.1</v>
      </c>
      <c r="AC395" s="471">
        <v>9.5</v>
      </c>
      <c r="AD395" s="471">
        <v>21</v>
      </c>
      <c r="AE395" s="471">
        <v>17.399999999999999</v>
      </c>
      <c r="AF395" s="471">
        <v>6.2</v>
      </c>
    </row>
    <row r="396" spans="2:36" s="469" customFormat="1" x14ac:dyDescent="0.25">
      <c r="B396" s="470">
        <v>0.66666666666666663</v>
      </c>
      <c r="C396" s="471">
        <v>27.1</v>
      </c>
      <c r="D396" s="471">
        <v>18.5</v>
      </c>
      <c r="E396" s="471">
        <v>20.399999999999999</v>
      </c>
      <c r="F396" s="471">
        <v>16.100000000000001</v>
      </c>
      <c r="G396" s="471">
        <v>24.1</v>
      </c>
      <c r="H396" s="471">
        <v>27.9</v>
      </c>
      <c r="I396" s="471">
        <v>52.4</v>
      </c>
      <c r="J396" s="471">
        <v>10.8</v>
      </c>
      <c r="K396" s="471">
        <v>18.899999999999999</v>
      </c>
      <c r="L396" s="471">
        <v>18.399999999999999</v>
      </c>
      <c r="M396" s="471">
        <v>36.6</v>
      </c>
      <c r="N396" s="471">
        <v>25.1</v>
      </c>
      <c r="O396" s="471">
        <v>21</v>
      </c>
      <c r="P396" s="471">
        <v>22.2</v>
      </c>
      <c r="Q396" s="471">
        <v>21.6</v>
      </c>
      <c r="R396" s="471">
        <v>17.399999999999999</v>
      </c>
      <c r="S396" s="471">
        <v>38.200000000000003</v>
      </c>
      <c r="T396" s="471">
        <v>11.2</v>
      </c>
      <c r="U396" s="471">
        <v>3.6</v>
      </c>
      <c r="V396" s="471">
        <v>16.5</v>
      </c>
      <c r="W396" s="471">
        <v>14.6</v>
      </c>
      <c r="X396" s="471">
        <v>5.4</v>
      </c>
      <c r="Y396" s="471">
        <v>2.8</v>
      </c>
      <c r="Z396" s="471">
        <v>18.3</v>
      </c>
      <c r="AA396" s="471">
        <v>4.0999999999999996</v>
      </c>
      <c r="AB396" s="471">
        <v>10.8</v>
      </c>
      <c r="AC396" s="471">
        <v>6.8</v>
      </c>
      <c r="AD396" s="471">
        <v>26.5</v>
      </c>
      <c r="AE396" s="471">
        <v>13.8</v>
      </c>
      <c r="AF396" s="471">
        <v>9.1999999999999993</v>
      </c>
    </row>
    <row r="397" spans="2:36" s="469" customFormat="1" x14ac:dyDescent="0.25">
      <c r="B397" s="470">
        <v>0.70833333333333337</v>
      </c>
      <c r="C397" s="471">
        <v>33.700000000000003</v>
      </c>
      <c r="D397" s="471">
        <v>22.6</v>
      </c>
      <c r="E397" s="471">
        <v>21.4</v>
      </c>
      <c r="F397" s="471">
        <v>23.5</v>
      </c>
      <c r="G397" s="471">
        <v>19.600000000000001</v>
      </c>
      <c r="H397" s="471">
        <v>68.3</v>
      </c>
      <c r="I397" s="471">
        <v>62.7</v>
      </c>
      <c r="J397" s="471">
        <v>5</v>
      </c>
      <c r="K397" s="471">
        <v>21</v>
      </c>
      <c r="L397" s="471">
        <v>18.3</v>
      </c>
      <c r="M397" s="471">
        <v>43.1</v>
      </c>
      <c r="N397" s="471">
        <v>31.2</v>
      </c>
      <c r="O397" s="471">
        <v>25.7</v>
      </c>
      <c r="P397" s="471">
        <v>27.8</v>
      </c>
      <c r="Q397" s="471">
        <v>14.7</v>
      </c>
      <c r="R397" s="471">
        <v>13</v>
      </c>
      <c r="S397" s="471">
        <v>34.299999999999997</v>
      </c>
      <c r="T397" s="471">
        <v>15.6</v>
      </c>
      <c r="U397" s="471">
        <v>9.8000000000000007</v>
      </c>
      <c r="V397" s="471">
        <v>12.4</v>
      </c>
      <c r="W397" s="471">
        <v>25</v>
      </c>
      <c r="X397" s="471">
        <v>5.3</v>
      </c>
      <c r="Y397" s="471">
        <v>7.2</v>
      </c>
      <c r="Z397" s="471">
        <v>22.5</v>
      </c>
      <c r="AA397" s="471">
        <v>10.7</v>
      </c>
      <c r="AB397" s="471">
        <v>17.899999999999999</v>
      </c>
      <c r="AC397" s="471">
        <v>10.1</v>
      </c>
      <c r="AD397" s="471">
        <v>27.9</v>
      </c>
      <c r="AE397" s="471">
        <v>13.7</v>
      </c>
      <c r="AF397" s="471">
        <v>5.6</v>
      </c>
    </row>
    <row r="398" spans="2:36" s="469" customFormat="1" x14ac:dyDescent="0.25">
      <c r="B398" s="470">
        <v>0.75</v>
      </c>
      <c r="C398" s="471">
        <v>33.9</v>
      </c>
      <c r="D398" s="471">
        <v>25.4</v>
      </c>
      <c r="E398" s="471">
        <v>27.6</v>
      </c>
      <c r="F398" s="471">
        <v>28.2</v>
      </c>
      <c r="G398" s="471">
        <v>53.1</v>
      </c>
      <c r="H398" s="471">
        <v>173.1</v>
      </c>
      <c r="I398" s="471">
        <v>49</v>
      </c>
      <c r="J398" s="471">
        <v>6.1</v>
      </c>
      <c r="K398" s="471">
        <v>44.2</v>
      </c>
      <c r="L398" s="471">
        <v>32.299999999999997</v>
      </c>
      <c r="M398" s="471">
        <v>48.8</v>
      </c>
      <c r="N398" s="471">
        <v>43.2</v>
      </c>
      <c r="O398" s="471">
        <v>34.4</v>
      </c>
      <c r="P398" s="471">
        <v>34.6</v>
      </c>
      <c r="Q398" s="471">
        <v>4.0999999999999996</v>
      </c>
      <c r="R398" s="471">
        <v>25.9</v>
      </c>
      <c r="S398" s="471">
        <v>44.2</v>
      </c>
      <c r="T398" s="471">
        <v>23.8</v>
      </c>
      <c r="U398" s="471">
        <v>14.4</v>
      </c>
      <c r="V398" s="471">
        <v>16.3</v>
      </c>
      <c r="W398" s="471">
        <v>27.7</v>
      </c>
      <c r="X398" s="471">
        <v>10.5</v>
      </c>
      <c r="Y398" s="471">
        <v>8.1999999999999993</v>
      </c>
      <c r="Z398" s="471">
        <v>19.8</v>
      </c>
      <c r="AA398" s="471">
        <v>18.399999999999999</v>
      </c>
      <c r="AB398" s="471">
        <v>8.6999999999999993</v>
      </c>
      <c r="AC398" s="471">
        <v>9.4</v>
      </c>
      <c r="AD398" s="471">
        <v>24.1</v>
      </c>
      <c r="AE398" s="471">
        <v>10.7</v>
      </c>
      <c r="AF398" s="471">
        <v>5.4</v>
      </c>
      <c r="AJ398"/>
    </row>
    <row r="399" spans="2:36" s="469" customFormat="1" x14ac:dyDescent="0.25">
      <c r="B399" s="470">
        <v>0.79166666666666663</v>
      </c>
      <c r="C399" s="471">
        <v>41.1</v>
      </c>
      <c r="D399" s="471">
        <v>27.1</v>
      </c>
      <c r="E399" s="471">
        <v>41</v>
      </c>
      <c r="F399" s="471">
        <v>25.3</v>
      </c>
      <c r="G399" s="471">
        <v>60.5</v>
      </c>
      <c r="H399" s="471">
        <v>73.5</v>
      </c>
      <c r="I399" s="471">
        <v>52.1</v>
      </c>
      <c r="J399" s="471">
        <v>9.9</v>
      </c>
      <c r="K399" s="471">
        <v>44.1</v>
      </c>
      <c r="L399" s="471">
        <v>32.200000000000003</v>
      </c>
      <c r="M399" s="471">
        <v>60</v>
      </c>
      <c r="N399" s="471">
        <v>36</v>
      </c>
      <c r="O399" s="471">
        <v>34.200000000000003</v>
      </c>
      <c r="P399" s="471">
        <v>31.9</v>
      </c>
      <c r="Q399" s="471">
        <v>2.6</v>
      </c>
      <c r="R399" s="471">
        <v>54</v>
      </c>
      <c r="S399" s="471">
        <v>43.1</v>
      </c>
      <c r="T399" s="471">
        <v>21.6</v>
      </c>
      <c r="U399" s="471">
        <v>10.199999999999999</v>
      </c>
      <c r="V399" s="471">
        <v>13.5</v>
      </c>
      <c r="W399" s="471">
        <v>24.2</v>
      </c>
      <c r="X399" s="471">
        <v>11.4</v>
      </c>
      <c r="Y399" s="471">
        <v>5</v>
      </c>
      <c r="Z399" s="471">
        <v>14.6</v>
      </c>
      <c r="AA399" s="471">
        <v>12.4</v>
      </c>
      <c r="AB399" s="471">
        <v>4.0999999999999996</v>
      </c>
      <c r="AC399" s="471">
        <v>13.9</v>
      </c>
      <c r="AD399" s="471">
        <v>15.1</v>
      </c>
      <c r="AE399" s="471">
        <v>5.5</v>
      </c>
      <c r="AF399" s="471">
        <v>8.1999999999999993</v>
      </c>
      <c r="AJ399"/>
    </row>
    <row r="400" spans="2:36" s="469" customFormat="1" x14ac:dyDescent="0.25">
      <c r="B400" s="470">
        <v>0.83333333333333337</v>
      </c>
      <c r="C400" s="471">
        <v>44.2</v>
      </c>
      <c r="D400" s="471">
        <v>25.3</v>
      </c>
      <c r="E400" s="471">
        <v>40.9</v>
      </c>
      <c r="F400" s="471">
        <v>19.399999999999999</v>
      </c>
      <c r="G400" s="471">
        <v>43.1</v>
      </c>
      <c r="H400" s="471">
        <v>48.4</v>
      </c>
      <c r="I400" s="471">
        <v>48.3</v>
      </c>
      <c r="J400" s="471">
        <v>10.3</v>
      </c>
      <c r="K400" s="471">
        <v>43.2</v>
      </c>
      <c r="L400" s="471">
        <v>37.299999999999997</v>
      </c>
      <c r="M400" s="471">
        <v>50.8</v>
      </c>
      <c r="N400" s="471">
        <v>29.7</v>
      </c>
      <c r="O400" s="471">
        <v>37.200000000000003</v>
      </c>
      <c r="P400" s="471">
        <v>44.4</v>
      </c>
      <c r="Q400" s="471">
        <v>2.8</v>
      </c>
      <c r="R400" s="471">
        <v>47</v>
      </c>
      <c r="S400" s="471">
        <v>37.1</v>
      </c>
      <c r="T400" s="471">
        <v>18.7</v>
      </c>
      <c r="U400" s="471">
        <v>9.9</v>
      </c>
      <c r="V400" s="471" t="s">
        <v>397</v>
      </c>
      <c r="W400" s="471">
        <v>22.8</v>
      </c>
      <c r="X400" s="471">
        <v>11.2</v>
      </c>
      <c r="Y400" s="471">
        <v>5.3</v>
      </c>
      <c r="Z400" s="471">
        <v>10.6</v>
      </c>
      <c r="AA400" s="471">
        <v>16.899999999999999</v>
      </c>
      <c r="AB400" s="471">
        <v>4.4000000000000004</v>
      </c>
      <c r="AC400" s="471">
        <v>6.5</v>
      </c>
      <c r="AD400" s="471">
        <v>6.7</v>
      </c>
      <c r="AE400" s="471">
        <v>4.0999999999999996</v>
      </c>
      <c r="AF400" s="471">
        <v>6.2</v>
      </c>
      <c r="AJ400"/>
    </row>
    <row r="401" spans="2:36" s="469" customFormat="1" x14ac:dyDescent="0.25">
      <c r="B401" s="470">
        <v>0.875</v>
      </c>
      <c r="C401" s="471">
        <v>36.9</v>
      </c>
      <c r="D401" s="471">
        <v>20.8</v>
      </c>
      <c r="E401" s="471">
        <v>32.700000000000003</v>
      </c>
      <c r="F401" s="471">
        <v>18.100000000000001</v>
      </c>
      <c r="G401" s="471">
        <v>31.5</v>
      </c>
      <c r="H401" s="471">
        <v>44.1</v>
      </c>
      <c r="I401" s="471">
        <v>26.3</v>
      </c>
      <c r="J401" s="471">
        <v>15.2</v>
      </c>
      <c r="K401" s="471">
        <v>25.4</v>
      </c>
      <c r="L401" s="471">
        <v>37.700000000000003</v>
      </c>
      <c r="M401" s="471">
        <v>42.3</v>
      </c>
      <c r="N401" s="471">
        <v>28.6</v>
      </c>
      <c r="O401" s="471">
        <v>38</v>
      </c>
      <c r="P401" s="471">
        <v>45.4</v>
      </c>
      <c r="Q401" s="471">
        <v>5.2</v>
      </c>
      <c r="R401" s="471">
        <v>37.200000000000003</v>
      </c>
      <c r="S401" s="471">
        <v>26.3</v>
      </c>
      <c r="T401" s="471">
        <v>16.100000000000001</v>
      </c>
      <c r="U401" s="471">
        <v>8.6999999999999993</v>
      </c>
      <c r="V401" s="471">
        <v>5.5</v>
      </c>
      <c r="W401" s="471">
        <v>16</v>
      </c>
      <c r="X401" s="471">
        <v>10.4</v>
      </c>
      <c r="Y401" s="471">
        <v>10</v>
      </c>
      <c r="Z401" s="471">
        <v>9.5</v>
      </c>
      <c r="AA401" s="471">
        <v>13.1</v>
      </c>
      <c r="AB401" s="471">
        <v>5.7</v>
      </c>
      <c r="AC401" s="471">
        <v>7.1</v>
      </c>
      <c r="AD401" s="471">
        <v>3.1</v>
      </c>
      <c r="AE401" s="471">
        <v>3.2</v>
      </c>
      <c r="AF401" s="471">
        <v>5.8</v>
      </c>
      <c r="AJ401"/>
    </row>
    <row r="402" spans="2:36" s="469" customFormat="1" x14ac:dyDescent="0.25">
      <c r="B402" s="470">
        <v>0.91666666666666663</v>
      </c>
      <c r="C402" s="471">
        <v>36.4</v>
      </c>
      <c r="D402" s="471">
        <v>19.100000000000001</v>
      </c>
      <c r="E402" s="471">
        <v>26.4</v>
      </c>
      <c r="F402" s="471">
        <v>11.5</v>
      </c>
      <c r="G402" s="471">
        <v>22.5</v>
      </c>
      <c r="H402" s="471">
        <v>42.9</v>
      </c>
      <c r="I402" s="471">
        <v>30.9</v>
      </c>
      <c r="J402" s="471">
        <v>7.8</v>
      </c>
      <c r="K402" s="471">
        <v>26.3</v>
      </c>
      <c r="L402" s="471">
        <v>34.700000000000003</v>
      </c>
      <c r="M402" s="471">
        <v>38.5</v>
      </c>
      <c r="N402" s="471">
        <v>26.8</v>
      </c>
      <c r="O402" s="471">
        <v>30.9</v>
      </c>
      <c r="P402" s="471">
        <v>36.9</v>
      </c>
      <c r="Q402" s="471">
        <v>3.7</v>
      </c>
      <c r="R402" s="471" t="s">
        <v>397</v>
      </c>
      <c r="S402" s="471">
        <v>21.6</v>
      </c>
      <c r="T402" s="471">
        <v>11.3</v>
      </c>
      <c r="U402" s="471">
        <v>9.6999999999999993</v>
      </c>
      <c r="V402" s="471">
        <v>3.2</v>
      </c>
      <c r="W402" s="471">
        <v>16.899999999999999</v>
      </c>
      <c r="X402" s="471">
        <v>7.3</v>
      </c>
      <c r="Y402" s="471">
        <v>5.6</v>
      </c>
      <c r="Z402" s="471">
        <v>9.1</v>
      </c>
      <c r="AA402" s="471">
        <v>11.8</v>
      </c>
      <c r="AB402" s="471">
        <v>4.4000000000000004</v>
      </c>
      <c r="AC402" s="471">
        <v>8.3000000000000007</v>
      </c>
      <c r="AD402" s="471">
        <v>2.2999999999999998</v>
      </c>
      <c r="AE402" s="471">
        <v>3.1</v>
      </c>
      <c r="AF402" s="471">
        <v>3.8</v>
      </c>
    </row>
    <row r="403" spans="2:36" s="469" customFormat="1" x14ac:dyDescent="0.25">
      <c r="B403" s="470">
        <v>0.95833333333333337</v>
      </c>
      <c r="C403" s="471">
        <v>29</v>
      </c>
      <c r="D403" s="471">
        <v>17.399999999999999</v>
      </c>
      <c r="E403" s="471">
        <v>21.4</v>
      </c>
      <c r="F403" s="471">
        <v>13.4</v>
      </c>
      <c r="G403" s="471">
        <v>18.2</v>
      </c>
      <c r="H403" s="471">
        <v>34.4</v>
      </c>
      <c r="I403" s="471">
        <v>26.3</v>
      </c>
      <c r="J403" s="471">
        <v>6.5</v>
      </c>
      <c r="K403" s="471">
        <v>22</v>
      </c>
      <c r="L403" s="471">
        <v>25.7</v>
      </c>
      <c r="M403" s="471">
        <v>36.6</v>
      </c>
      <c r="N403" s="471">
        <v>24.6</v>
      </c>
      <c r="O403" s="471">
        <v>25.6</v>
      </c>
      <c r="P403" s="471">
        <v>34</v>
      </c>
      <c r="Q403" s="471">
        <v>9.6999999999999993</v>
      </c>
      <c r="R403" s="471">
        <v>17.600000000000001</v>
      </c>
      <c r="S403" s="471">
        <v>15.2</v>
      </c>
      <c r="T403" s="471">
        <v>10.5</v>
      </c>
      <c r="U403" s="471">
        <v>5.2</v>
      </c>
      <c r="V403" s="471" t="s">
        <v>397</v>
      </c>
      <c r="W403" s="471">
        <v>11</v>
      </c>
      <c r="X403" s="471">
        <v>4.3</v>
      </c>
      <c r="Y403" s="471">
        <v>3.8</v>
      </c>
      <c r="Z403" s="471">
        <v>4.8</v>
      </c>
      <c r="AA403" s="471">
        <v>10.4</v>
      </c>
      <c r="AB403" s="471">
        <v>4.2</v>
      </c>
      <c r="AC403" s="471">
        <v>10.199999999999999</v>
      </c>
      <c r="AD403" s="471">
        <v>2.1</v>
      </c>
      <c r="AE403" s="471">
        <v>2.4</v>
      </c>
      <c r="AF403" s="471">
        <v>3.8</v>
      </c>
    </row>
    <row r="404" spans="2:36" s="472" customFormat="1" ht="33" customHeight="1" x14ac:dyDescent="0.3">
      <c r="B404" s="467" t="s">
        <v>263</v>
      </c>
      <c r="C404" s="479">
        <v>30.3</v>
      </c>
      <c r="D404" s="479">
        <v>24.3</v>
      </c>
      <c r="E404" s="479">
        <v>22.3</v>
      </c>
      <c r="F404" s="479">
        <v>19.5</v>
      </c>
      <c r="G404" s="479">
        <v>21.2</v>
      </c>
      <c r="H404" s="479">
        <v>35.700000000000003</v>
      </c>
      <c r="I404" s="479">
        <v>33.799999999999997</v>
      </c>
      <c r="J404" s="479">
        <v>11.5</v>
      </c>
      <c r="K404" s="479">
        <v>18.100000000000001</v>
      </c>
      <c r="L404" s="479">
        <v>21.7</v>
      </c>
      <c r="M404" s="479">
        <v>30.1</v>
      </c>
      <c r="N404" s="479">
        <v>32.6</v>
      </c>
      <c r="O404" s="479">
        <v>23.6</v>
      </c>
      <c r="P404" s="479">
        <v>25</v>
      </c>
      <c r="Q404" s="479">
        <v>12.2</v>
      </c>
      <c r="R404" s="479">
        <v>15.8</v>
      </c>
      <c r="S404" s="479">
        <v>26.5</v>
      </c>
      <c r="T404" s="479">
        <v>14.3</v>
      </c>
      <c r="U404" s="479">
        <v>8.1</v>
      </c>
      <c r="V404" s="479">
        <v>7.4</v>
      </c>
      <c r="W404" s="479">
        <v>12.5</v>
      </c>
      <c r="X404" s="479">
        <v>10.8</v>
      </c>
      <c r="Y404" s="479">
        <v>7.4</v>
      </c>
      <c r="Z404" s="479">
        <v>11.3</v>
      </c>
      <c r="AA404" s="479">
        <v>10.1</v>
      </c>
      <c r="AB404" s="479">
        <v>10.4</v>
      </c>
      <c r="AC404" s="479">
        <v>9.8000000000000007</v>
      </c>
      <c r="AD404" s="479">
        <v>11.4</v>
      </c>
      <c r="AE404" s="479">
        <v>7.4</v>
      </c>
      <c r="AF404" s="479">
        <v>7.5</v>
      </c>
      <c r="AG404" s="296"/>
    </row>
    <row r="405" spans="2:36" s="472" customFormat="1" ht="27" customHeight="1" x14ac:dyDescent="0.3">
      <c r="B405" s="467" t="s">
        <v>264</v>
      </c>
      <c r="C405" s="546" t="s">
        <v>265</v>
      </c>
      <c r="D405" s="546"/>
      <c r="E405" s="546"/>
      <c r="F405" s="546"/>
      <c r="G405" s="546"/>
      <c r="H405" s="546"/>
      <c r="I405" s="546"/>
      <c r="J405" s="546"/>
      <c r="K405" s="546"/>
      <c r="L405" s="546"/>
      <c r="M405" s="546"/>
      <c r="N405" s="546"/>
      <c r="O405" s="546"/>
      <c r="P405" s="546"/>
      <c r="Q405" s="546"/>
      <c r="R405" s="546"/>
      <c r="S405" s="546"/>
      <c r="T405" s="546"/>
      <c r="U405" s="546"/>
      <c r="V405" s="546"/>
      <c r="W405" s="546"/>
      <c r="X405" s="546"/>
      <c r="Y405" s="546"/>
      <c r="Z405" s="546"/>
      <c r="AA405" s="546"/>
      <c r="AB405" s="546"/>
      <c r="AC405" s="546"/>
      <c r="AD405" s="546"/>
      <c r="AE405" s="546"/>
      <c r="AF405" s="546"/>
    </row>
    <row r="406" spans="2:36" s="462" customFormat="1" x14ac:dyDescent="0.3">
      <c r="B406" s="478" t="s">
        <v>271</v>
      </c>
    </row>
    <row r="407" spans="2:36" s="462" customFormat="1" ht="12" customHeight="1" x14ac:dyDescent="0.3">
      <c r="B407" s="478"/>
    </row>
    <row r="408" spans="2:36" ht="15.75" customHeight="1" x14ac:dyDescent="0.3"/>
    <row r="409" spans="2:36" ht="15.75" customHeight="1" x14ac:dyDescent="0.3">
      <c r="B409" s="561"/>
      <c r="C409" s="561"/>
      <c r="D409" s="561"/>
      <c r="E409" s="561"/>
      <c r="F409" s="562" t="s">
        <v>441</v>
      </c>
      <c r="G409" s="562"/>
      <c r="H409" s="562"/>
      <c r="I409" s="562"/>
      <c r="J409" s="562"/>
      <c r="K409" s="562"/>
      <c r="L409" s="562"/>
      <c r="M409" s="562"/>
      <c r="N409" s="562"/>
      <c r="O409" s="562"/>
      <c r="P409" s="562"/>
      <c r="Q409" s="562"/>
      <c r="R409" s="562"/>
      <c r="S409" s="562"/>
      <c r="T409" s="562"/>
      <c r="U409" s="562"/>
      <c r="V409" s="562"/>
      <c r="W409" s="562"/>
      <c r="X409" s="562"/>
      <c r="Y409" s="562"/>
      <c r="Z409" s="562"/>
      <c r="AA409" s="562"/>
      <c r="AB409" s="562"/>
      <c r="AC409" s="562"/>
      <c r="AD409" s="562"/>
      <c r="AE409" s="562"/>
      <c r="AF409" s="562"/>
      <c r="AG409" s="562"/>
    </row>
    <row r="410" spans="2:36" ht="15.75" customHeight="1" x14ac:dyDescent="0.3">
      <c r="B410" s="561"/>
      <c r="C410" s="561"/>
      <c r="D410" s="561"/>
      <c r="E410" s="561"/>
      <c r="F410" s="562"/>
      <c r="G410" s="562"/>
      <c r="H410" s="562"/>
      <c r="I410" s="562"/>
      <c r="J410" s="562"/>
      <c r="K410" s="562"/>
      <c r="L410" s="562"/>
      <c r="M410" s="562"/>
      <c r="N410" s="562"/>
      <c r="O410" s="562"/>
      <c r="P410" s="562"/>
      <c r="Q410" s="562"/>
      <c r="R410" s="562"/>
      <c r="S410" s="562"/>
      <c r="T410" s="562"/>
      <c r="U410" s="562"/>
      <c r="V410" s="562"/>
      <c r="W410" s="562"/>
      <c r="X410" s="562"/>
      <c r="Y410" s="562"/>
      <c r="Z410" s="562"/>
      <c r="AA410" s="562"/>
      <c r="AB410" s="562"/>
      <c r="AC410" s="562"/>
      <c r="AD410" s="562"/>
      <c r="AE410" s="562"/>
      <c r="AF410" s="562"/>
      <c r="AG410" s="562"/>
    </row>
    <row r="411" spans="2:36" ht="15.75" customHeight="1" x14ac:dyDescent="0.3">
      <c r="B411" s="561"/>
      <c r="C411" s="561"/>
      <c r="D411" s="561"/>
      <c r="E411" s="561"/>
      <c r="F411" s="562"/>
      <c r="G411" s="562"/>
      <c r="H411" s="562"/>
      <c r="I411" s="562"/>
      <c r="J411" s="562"/>
      <c r="K411" s="562"/>
      <c r="L411" s="562"/>
      <c r="M411" s="562"/>
      <c r="N411" s="562"/>
      <c r="O411" s="562"/>
      <c r="P411" s="562"/>
      <c r="Q411" s="562"/>
      <c r="R411" s="562"/>
      <c r="S411" s="562"/>
      <c r="T411" s="562"/>
      <c r="U411" s="562"/>
      <c r="V411" s="562"/>
      <c r="W411" s="562"/>
      <c r="X411" s="562"/>
      <c r="Y411" s="562"/>
      <c r="Z411" s="562"/>
      <c r="AA411" s="562"/>
      <c r="AB411" s="562"/>
      <c r="AC411" s="562"/>
      <c r="AD411" s="562"/>
      <c r="AE411" s="562"/>
      <c r="AF411" s="562"/>
      <c r="AG411" s="562"/>
    </row>
    <row r="412" spans="2:36" ht="11.25" customHeight="1" x14ac:dyDescent="0.3">
      <c r="B412" s="284"/>
      <c r="C412" s="284"/>
      <c r="D412" s="284"/>
      <c r="E412" s="284"/>
      <c r="F412" s="285"/>
      <c r="G412" s="285"/>
      <c r="H412" s="285"/>
      <c r="I412" s="285"/>
      <c r="J412" s="285"/>
      <c r="K412" s="285"/>
      <c r="L412" s="285"/>
      <c r="M412" s="285"/>
      <c r="N412" s="285"/>
      <c r="O412" s="285"/>
      <c r="P412" s="285"/>
      <c r="Q412" s="285"/>
      <c r="R412" s="285"/>
      <c r="S412" s="285"/>
      <c r="T412" s="285"/>
      <c r="U412" s="285"/>
      <c r="V412" s="285"/>
      <c r="W412" s="285"/>
      <c r="X412" s="285"/>
      <c r="Y412" s="285"/>
      <c r="Z412" s="285"/>
      <c r="AA412" s="285"/>
      <c r="AB412" s="285"/>
      <c r="AC412" s="285"/>
      <c r="AD412" s="285"/>
      <c r="AE412" s="285"/>
      <c r="AF412" s="285"/>
    </row>
    <row r="413" spans="2:36" ht="27.6" customHeight="1" x14ac:dyDescent="0.3">
      <c r="B413" s="552" t="s">
        <v>188</v>
      </c>
      <c r="C413" s="552"/>
      <c r="D413" s="286"/>
      <c r="E413" s="286"/>
      <c r="F413" s="553" t="s">
        <v>350</v>
      </c>
      <c r="G413" s="553"/>
      <c r="H413" s="553"/>
      <c r="I413" s="553"/>
      <c r="J413" s="553"/>
      <c r="K413" s="553"/>
      <c r="L413" s="553"/>
      <c r="M413" s="553"/>
      <c r="N413" s="553"/>
      <c r="O413" s="553"/>
      <c r="P413" s="553"/>
      <c r="Q413" s="553"/>
      <c r="R413" s="553"/>
      <c r="S413" s="553"/>
      <c r="T413" s="553"/>
      <c r="U413" s="553"/>
      <c r="V413" s="553"/>
      <c r="W413" s="553"/>
      <c r="X413" s="553"/>
      <c r="Y413" s="553"/>
      <c r="Z413" s="553"/>
      <c r="AA413" s="553"/>
      <c r="AB413" s="553"/>
      <c r="AC413" s="553"/>
      <c r="AD413" s="553"/>
      <c r="AE413" s="553"/>
      <c r="AF413" s="553"/>
      <c r="AG413" s="553"/>
    </row>
    <row r="414" spans="2:36" ht="8.25" customHeight="1" x14ac:dyDescent="0.3">
      <c r="B414" s="288"/>
      <c r="C414" s="288"/>
      <c r="D414" s="288"/>
      <c r="E414" s="288"/>
      <c r="F414" s="289"/>
      <c r="G414" s="289"/>
      <c r="H414" s="289"/>
      <c r="I414" s="289"/>
      <c r="J414" s="289"/>
      <c r="K414" s="289"/>
      <c r="L414" s="289"/>
      <c r="M414" s="289"/>
      <c r="N414" s="289"/>
      <c r="O414" s="289"/>
      <c r="P414" s="289"/>
      <c r="Q414" s="289"/>
      <c r="R414" s="289"/>
      <c r="S414" s="289"/>
      <c r="T414" s="289"/>
      <c r="U414" s="289"/>
      <c r="V414" s="289"/>
      <c r="W414" s="289"/>
      <c r="X414" s="289"/>
      <c r="Y414" s="289"/>
      <c r="Z414" s="289"/>
      <c r="AA414" s="289"/>
      <c r="AB414" s="289"/>
      <c r="AC414" s="289"/>
      <c r="AD414" s="289"/>
      <c r="AE414" s="289"/>
      <c r="AF414" s="289"/>
    </row>
    <row r="415" spans="2:36" ht="15.75" customHeight="1" x14ac:dyDescent="0.3">
      <c r="B415" s="286" t="s">
        <v>236</v>
      </c>
      <c r="C415" s="286"/>
      <c r="D415" s="286"/>
      <c r="E415" s="286"/>
      <c r="F415" s="287" t="s">
        <v>259</v>
      </c>
      <c r="G415" s="290"/>
      <c r="H415" s="290"/>
      <c r="I415" s="290"/>
      <c r="J415" s="290"/>
      <c r="K415" s="290"/>
      <c r="L415" s="290"/>
      <c r="M415" s="290"/>
      <c r="N415" s="290"/>
      <c r="O415" s="290"/>
      <c r="P415" s="290"/>
      <c r="Q415" s="139" t="s">
        <v>189</v>
      </c>
      <c r="R415" s="286"/>
      <c r="S415" s="286"/>
      <c r="T415" s="286"/>
      <c r="U415" s="286"/>
      <c r="V415" s="291" t="s">
        <v>344</v>
      </c>
      <c r="W415" s="291"/>
      <c r="X415" s="291"/>
      <c r="Y415" s="291"/>
      <c r="Z415" s="291"/>
      <c r="AA415" s="291"/>
      <c r="AB415" s="291"/>
      <c r="AC415" s="291"/>
      <c r="AD415" s="291"/>
      <c r="AE415" s="291"/>
      <c r="AF415" s="567"/>
      <c r="AG415" s="567"/>
    </row>
    <row r="416" spans="2:36" ht="7.5" customHeight="1" x14ac:dyDescent="0.3">
      <c r="B416" s="288"/>
      <c r="C416" s="288"/>
      <c r="D416" s="288"/>
      <c r="E416" s="288"/>
      <c r="F416" s="289"/>
      <c r="G416" s="289"/>
      <c r="H416" s="289"/>
      <c r="I416" s="289"/>
      <c r="J416" s="289"/>
      <c r="K416" s="289"/>
      <c r="L416" s="289"/>
      <c r="M416" s="289"/>
      <c r="N416" s="289"/>
      <c r="O416" s="289"/>
      <c r="P416" s="289"/>
      <c r="Q416" s="289"/>
      <c r="R416" s="289"/>
      <c r="S416" s="289"/>
      <c r="T416" s="289"/>
      <c r="U416" s="289"/>
      <c r="V416" s="289"/>
      <c r="W416" s="289"/>
      <c r="X416" s="289"/>
      <c r="Y416" s="289"/>
      <c r="Z416" s="289"/>
      <c r="AA416" s="289"/>
      <c r="AB416" s="289"/>
      <c r="AC416" s="289"/>
      <c r="AD416" s="289"/>
      <c r="AE416" s="289"/>
      <c r="AF416" s="289"/>
    </row>
    <row r="417" spans="2:33" ht="15.75" customHeight="1" x14ac:dyDescent="0.3">
      <c r="B417" s="545" t="s">
        <v>217</v>
      </c>
      <c r="C417" s="545"/>
      <c r="D417" s="545"/>
      <c r="E417" s="545"/>
      <c r="F417" s="545"/>
      <c r="G417" s="545"/>
      <c r="H417" s="545"/>
      <c r="I417" s="545"/>
      <c r="J417" s="545"/>
      <c r="K417" s="545"/>
      <c r="L417" s="545"/>
      <c r="M417" s="545"/>
      <c r="N417" s="545"/>
      <c r="O417" s="545"/>
      <c r="P417" s="545"/>
      <c r="Q417" s="545"/>
      <c r="R417" s="545"/>
      <c r="S417" s="545"/>
      <c r="T417" s="545"/>
      <c r="U417" s="545"/>
      <c r="V417" s="545"/>
      <c r="W417" s="545"/>
      <c r="X417" s="545"/>
      <c r="Y417" s="545"/>
      <c r="Z417" s="545"/>
      <c r="AA417" s="545"/>
      <c r="AB417" s="545"/>
      <c r="AC417" s="545"/>
      <c r="AD417" s="545"/>
      <c r="AE417" s="545"/>
      <c r="AF417" s="545"/>
      <c r="AG417" s="545"/>
    </row>
    <row r="418" spans="2:33" ht="7.5" customHeight="1" x14ac:dyDescent="0.3">
      <c r="B418" s="288"/>
      <c r="C418" s="288"/>
      <c r="D418" s="288"/>
      <c r="E418" s="288"/>
      <c r="F418" s="289"/>
      <c r="G418" s="289"/>
      <c r="H418" s="289"/>
      <c r="I418" s="289"/>
      <c r="J418" s="289"/>
      <c r="K418" s="289"/>
      <c r="L418" s="289"/>
      <c r="M418" s="289"/>
      <c r="N418" s="289"/>
      <c r="O418" s="289"/>
      <c r="P418" s="289"/>
      <c r="Q418" s="289"/>
      <c r="R418" s="289"/>
      <c r="S418" s="289"/>
      <c r="T418" s="289"/>
      <c r="U418" s="289"/>
      <c r="V418" s="289"/>
      <c r="W418" s="289"/>
      <c r="X418" s="289"/>
      <c r="Y418" s="289"/>
      <c r="Z418" s="289"/>
      <c r="AA418" s="289"/>
      <c r="AB418" s="289"/>
      <c r="AC418" s="289"/>
      <c r="AD418" s="289"/>
      <c r="AE418" s="289"/>
      <c r="AF418" s="289"/>
    </row>
    <row r="419" spans="2:33" ht="15.75" customHeight="1" x14ac:dyDescent="0.3">
      <c r="B419" s="286" t="s">
        <v>33</v>
      </c>
      <c r="C419" s="286"/>
      <c r="D419" s="286"/>
      <c r="E419" s="286"/>
      <c r="F419" s="290" t="s">
        <v>260</v>
      </c>
      <c r="G419" s="290"/>
      <c r="H419" s="290"/>
      <c r="I419" s="290"/>
      <c r="J419" s="290"/>
      <c r="K419" s="290"/>
      <c r="L419" s="290"/>
      <c r="M419" s="290"/>
      <c r="N419" s="290"/>
      <c r="O419" s="290"/>
      <c r="P419" s="290"/>
      <c r="Q419" s="286" t="s">
        <v>8</v>
      </c>
      <c r="R419" s="286"/>
      <c r="S419" s="286"/>
      <c r="T419" s="286"/>
      <c r="U419" s="286"/>
      <c r="V419" s="290" t="s">
        <v>257</v>
      </c>
      <c r="W419" s="290"/>
      <c r="X419" s="290"/>
      <c r="Y419" s="290"/>
      <c r="Z419" s="290"/>
      <c r="AA419" s="290"/>
      <c r="AB419" s="290"/>
      <c r="AC419" s="290"/>
      <c r="AD419" s="290"/>
      <c r="AE419" s="290"/>
      <c r="AF419" s="566"/>
      <c r="AG419" s="566"/>
    </row>
    <row r="420" spans="2:33" ht="7.5" customHeight="1" x14ac:dyDescent="0.3">
      <c r="B420" s="288"/>
      <c r="C420" s="288"/>
      <c r="D420" s="288"/>
      <c r="E420" s="288"/>
      <c r="F420" s="289"/>
      <c r="G420" s="289"/>
      <c r="H420" s="289"/>
      <c r="I420" s="289"/>
      <c r="J420" s="289"/>
      <c r="K420" s="289"/>
      <c r="L420" s="289"/>
      <c r="M420" s="289"/>
      <c r="N420" s="289"/>
      <c r="O420" s="289"/>
      <c r="P420" s="289"/>
      <c r="Q420" s="289"/>
      <c r="R420" s="289"/>
      <c r="S420" s="289"/>
      <c r="T420" s="289"/>
      <c r="U420" s="289"/>
      <c r="V420" s="289"/>
      <c r="W420" s="289"/>
      <c r="X420" s="289"/>
      <c r="Y420" s="289"/>
      <c r="Z420" s="289"/>
      <c r="AA420" s="289"/>
      <c r="AB420" s="289"/>
      <c r="AC420" s="289"/>
      <c r="AD420" s="289"/>
      <c r="AE420" s="289"/>
      <c r="AF420" s="289"/>
    </row>
    <row r="421" spans="2:33" ht="15.75" customHeight="1" x14ac:dyDescent="0.3">
      <c r="B421" s="286" t="s">
        <v>9</v>
      </c>
      <c r="C421" s="286"/>
      <c r="D421" s="286"/>
      <c r="E421" s="286"/>
      <c r="F421" s="290" t="s">
        <v>261</v>
      </c>
      <c r="G421" s="290"/>
      <c r="H421" s="290"/>
      <c r="I421" s="290"/>
      <c r="J421" s="290"/>
      <c r="K421" s="290"/>
      <c r="L421" s="290"/>
      <c r="M421" s="290"/>
      <c r="N421" s="290"/>
      <c r="O421" s="290"/>
      <c r="P421" s="290"/>
      <c r="Q421" s="286" t="s">
        <v>10</v>
      </c>
      <c r="R421" s="286"/>
      <c r="S421" s="286"/>
      <c r="T421" s="286"/>
      <c r="U421" s="286"/>
      <c r="V421" s="290" t="s">
        <v>262</v>
      </c>
      <c r="W421" s="290"/>
      <c r="X421" s="290"/>
      <c r="Y421" s="290"/>
      <c r="Z421" s="290"/>
      <c r="AA421" s="290"/>
      <c r="AB421" s="290"/>
      <c r="AC421" s="290"/>
      <c r="AD421" s="290"/>
      <c r="AE421" s="290"/>
      <c r="AF421" s="566"/>
      <c r="AG421" s="566"/>
    </row>
    <row r="422" spans="2:33" ht="11.25" customHeight="1" x14ac:dyDescent="0.3">
      <c r="B422" s="284"/>
      <c r="C422" s="284"/>
      <c r="D422" s="284"/>
      <c r="E422" s="284"/>
      <c r="F422" s="285"/>
      <c r="G422" s="285"/>
      <c r="H422" s="285"/>
      <c r="I422" s="285"/>
      <c r="J422" s="285"/>
      <c r="K422" s="285"/>
      <c r="L422" s="285"/>
      <c r="M422" s="285"/>
      <c r="N422" s="285"/>
      <c r="O422" s="285"/>
      <c r="P422" s="285"/>
      <c r="Q422" s="285"/>
      <c r="R422" s="285"/>
      <c r="S422" s="285"/>
      <c r="T422" s="285"/>
      <c r="U422" s="285"/>
      <c r="V422" s="285"/>
      <c r="W422" s="285"/>
      <c r="X422" s="285"/>
      <c r="Y422" s="285"/>
      <c r="Z422" s="285"/>
      <c r="AA422" s="285"/>
      <c r="AB422" s="285"/>
      <c r="AC422" s="285"/>
      <c r="AD422" s="285"/>
      <c r="AE422" s="285"/>
      <c r="AF422" s="285"/>
    </row>
    <row r="423" spans="2:33" ht="29.4" customHeight="1" x14ac:dyDescent="0.3">
      <c r="B423" s="292" t="s">
        <v>258</v>
      </c>
      <c r="C423" s="293">
        <v>1</v>
      </c>
      <c r="D423" s="293">
        <v>2</v>
      </c>
      <c r="E423" s="293">
        <v>3</v>
      </c>
      <c r="F423" s="293">
        <v>4</v>
      </c>
      <c r="G423" s="293">
        <v>5</v>
      </c>
      <c r="H423" s="293">
        <v>6</v>
      </c>
      <c r="I423" s="293">
        <v>7</v>
      </c>
      <c r="J423" s="293">
        <v>8</v>
      </c>
      <c r="K423" s="293">
        <v>9</v>
      </c>
      <c r="L423" s="293">
        <v>10</v>
      </c>
      <c r="M423" s="293">
        <v>11</v>
      </c>
      <c r="N423" s="293">
        <v>12</v>
      </c>
      <c r="O423" s="293">
        <v>13</v>
      </c>
      <c r="P423" s="293">
        <v>14</v>
      </c>
      <c r="Q423" s="293">
        <v>15</v>
      </c>
      <c r="R423" s="293">
        <v>16</v>
      </c>
      <c r="S423" s="293">
        <v>17</v>
      </c>
      <c r="T423" s="293">
        <v>18</v>
      </c>
      <c r="U423" s="293">
        <v>19</v>
      </c>
      <c r="V423" s="293">
        <v>20</v>
      </c>
      <c r="W423" s="293">
        <v>21</v>
      </c>
      <c r="X423" s="293">
        <v>22</v>
      </c>
      <c r="Y423" s="293">
        <v>23</v>
      </c>
      <c r="Z423" s="293">
        <v>24</v>
      </c>
      <c r="AA423" s="293">
        <v>25</v>
      </c>
      <c r="AB423" s="293">
        <v>26</v>
      </c>
      <c r="AC423" s="293">
        <v>27</v>
      </c>
      <c r="AD423" s="293">
        <v>28</v>
      </c>
      <c r="AE423" s="293">
        <v>29</v>
      </c>
      <c r="AF423" s="293">
        <v>30</v>
      </c>
      <c r="AG423" s="293">
        <v>31</v>
      </c>
    </row>
    <row r="424" spans="2:33" s="295" customFormat="1" x14ac:dyDescent="0.25">
      <c r="B424" s="294">
        <v>0</v>
      </c>
      <c r="C424" s="325">
        <v>3.1</v>
      </c>
      <c r="D424" s="325">
        <v>4.8</v>
      </c>
      <c r="E424" s="325">
        <v>6.8</v>
      </c>
      <c r="F424" s="325">
        <v>8.9</v>
      </c>
      <c r="G424" s="325">
        <v>7.8</v>
      </c>
      <c r="H424" s="325">
        <v>21.5</v>
      </c>
      <c r="I424" s="325">
        <v>7.9</v>
      </c>
      <c r="J424" s="325">
        <v>8.1</v>
      </c>
      <c r="K424" s="325">
        <v>11</v>
      </c>
      <c r="L424" s="325">
        <v>12.2</v>
      </c>
      <c r="M424" s="325">
        <v>32.5</v>
      </c>
      <c r="N424" s="325">
        <v>16.600000000000001</v>
      </c>
      <c r="O424" s="325">
        <v>21.6</v>
      </c>
      <c r="P424" s="325">
        <v>19.7</v>
      </c>
      <c r="Q424" s="325">
        <v>26.1</v>
      </c>
      <c r="R424" s="325">
        <v>14.8</v>
      </c>
      <c r="S424" s="325" t="s">
        <v>398</v>
      </c>
      <c r="T424" s="325">
        <v>20.3</v>
      </c>
      <c r="U424" s="325">
        <v>3.6</v>
      </c>
      <c r="V424" s="325">
        <v>5.7</v>
      </c>
      <c r="W424" s="325">
        <v>6.5</v>
      </c>
      <c r="X424" s="325">
        <v>2.9</v>
      </c>
      <c r="Y424" s="325">
        <v>4.2</v>
      </c>
      <c r="Z424" s="325">
        <v>2.8</v>
      </c>
      <c r="AA424" s="325">
        <v>14.5</v>
      </c>
      <c r="AB424" s="325">
        <v>4.8</v>
      </c>
      <c r="AC424" s="325">
        <v>7.7</v>
      </c>
      <c r="AD424" s="325">
        <v>6.2</v>
      </c>
      <c r="AE424" s="325">
        <v>12.2</v>
      </c>
      <c r="AF424" s="325">
        <v>16.100000000000001</v>
      </c>
      <c r="AG424" s="325">
        <v>6.1</v>
      </c>
    </row>
    <row r="425" spans="2:33" s="295" customFormat="1" x14ac:dyDescent="0.25">
      <c r="B425" s="294">
        <v>4.1666666666666664E-2</v>
      </c>
      <c r="C425" s="325">
        <v>3.9</v>
      </c>
      <c r="D425" s="325">
        <v>2.6</v>
      </c>
      <c r="E425" s="325">
        <v>15.3</v>
      </c>
      <c r="F425" s="325">
        <v>7.8</v>
      </c>
      <c r="G425" s="325">
        <v>6.5</v>
      </c>
      <c r="H425" s="325">
        <v>14.9</v>
      </c>
      <c r="I425" s="325">
        <v>7.3</v>
      </c>
      <c r="J425" s="325">
        <v>13</v>
      </c>
      <c r="K425" s="325">
        <v>9.5</v>
      </c>
      <c r="L425" s="325">
        <v>12.3</v>
      </c>
      <c r="M425" s="325">
        <v>27.5</v>
      </c>
      <c r="N425" s="325">
        <v>13.6</v>
      </c>
      <c r="O425" s="325">
        <v>25.4</v>
      </c>
      <c r="P425" s="325">
        <v>17.399999999999999</v>
      </c>
      <c r="Q425" s="325">
        <v>6.8</v>
      </c>
      <c r="R425" s="325">
        <v>10</v>
      </c>
      <c r="S425" s="325">
        <v>3.6</v>
      </c>
      <c r="T425" s="325">
        <v>9.1</v>
      </c>
      <c r="U425" s="325">
        <v>2.7</v>
      </c>
      <c r="V425" s="325">
        <v>2.7</v>
      </c>
      <c r="W425" s="325">
        <v>7</v>
      </c>
      <c r="X425" s="325">
        <v>2.9</v>
      </c>
      <c r="Y425" s="325">
        <v>4.5999999999999996</v>
      </c>
      <c r="Z425" s="325">
        <v>2</v>
      </c>
      <c r="AA425" s="325">
        <v>14.2</v>
      </c>
      <c r="AB425" s="325">
        <v>5.4</v>
      </c>
      <c r="AC425" s="325">
        <v>7.7</v>
      </c>
      <c r="AD425" s="325">
        <v>3.5</v>
      </c>
      <c r="AE425" s="325">
        <v>12.4</v>
      </c>
      <c r="AF425" s="325">
        <v>13.3</v>
      </c>
      <c r="AG425" s="325">
        <v>7.7</v>
      </c>
    </row>
    <row r="426" spans="2:33" s="295" customFormat="1" x14ac:dyDescent="0.25">
      <c r="B426" s="294">
        <v>8.3333333333333329E-2</v>
      </c>
      <c r="C426" s="325">
        <v>2.5</v>
      </c>
      <c r="D426" s="325">
        <v>5.3</v>
      </c>
      <c r="E426" s="325">
        <v>14.2</v>
      </c>
      <c r="F426" s="325">
        <v>5.4</v>
      </c>
      <c r="G426" s="325">
        <v>4.5999999999999996</v>
      </c>
      <c r="H426" s="325">
        <v>13.9</v>
      </c>
      <c r="I426" s="325">
        <v>8.8000000000000007</v>
      </c>
      <c r="J426" s="325">
        <v>8.6999999999999993</v>
      </c>
      <c r="K426" s="325">
        <v>8.6999999999999993</v>
      </c>
      <c r="L426" s="325">
        <v>12.5</v>
      </c>
      <c r="M426" s="325">
        <v>25.4</v>
      </c>
      <c r="N426" s="325">
        <v>13</v>
      </c>
      <c r="O426" s="325">
        <v>21.9</v>
      </c>
      <c r="P426" s="325">
        <v>13.6</v>
      </c>
      <c r="Q426" s="325">
        <v>9.6999999999999993</v>
      </c>
      <c r="R426" s="325">
        <v>3.9</v>
      </c>
      <c r="S426" s="325">
        <v>5.2</v>
      </c>
      <c r="T426" s="325">
        <v>11.3</v>
      </c>
      <c r="U426" s="325">
        <v>4.7</v>
      </c>
      <c r="V426" s="325">
        <v>3.5</v>
      </c>
      <c r="W426" s="325">
        <v>8.1</v>
      </c>
      <c r="X426" s="325">
        <v>2.2000000000000002</v>
      </c>
      <c r="Y426" s="325">
        <v>2.6</v>
      </c>
      <c r="Z426" s="325">
        <v>1.8</v>
      </c>
      <c r="AA426" s="325">
        <v>7</v>
      </c>
      <c r="AB426" s="325">
        <v>4</v>
      </c>
      <c r="AC426" s="325">
        <v>12.1</v>
      </c>
      <c r="AD426" s="325">
        <v>11.3</v>
      </c>
      <c r="AE426" s="325">
        <v>11.4</v>
      </c>
      <c r="AF426" s="325">
        <v>13.2</v>
      </c>
      <c r="AG426" s="325">
        <v>10.3</v>
      </c>
    </row>
    <row r="427" spans="2:33" s="295" customFormat="1" x14ac:dyDescent="0.25">
      <c r="B427" s="294">
        <v>0.125</v>
      </c>
      <c r="C427" s="325">
        <v>2</v>
      </c>
      <c r="D427" s="325">
        <v>12.7</v>
      </c>
      <c r="E427" s="325" t="s">
        <v>397</v>
      </c>
      <c r="F427" s="325">
        <v>9.5</v>
      </c>
      <c r="G427" s="325">
        <v>4.7</v>
      </c>
      <c r="H427" s="325">
        <v>10.7</v>
      </c>
      <c r="I427" s="325">
        <v>6.6</v>
      </c>
      <c r="J427" s="325">
        <v>14.7</v>
      </c>
      <c r="K427" s="325">
        <v>10.1</v>
      </c>
      <c r="L427" s="325">
        <v>14.7</v>
      </c>
      <c r="M427" s="325">
        <v>19.5</v>
      </c>
      <c r="N427" s="325">
        <v>25.8</v>
      </c>
      <c r="O427" s="325">
        <v>23.6</v>
      </c>
      <c r="P427" s="325">
        <v>11.7</v>
      </c>
      <c r="Q427" s="325">
        <v>6.8</v>
      </c>
      <c r="R427" s="325">
        <v>3.9</v>
      </c>
      <c r="S427" s="325">
        <v>9.6</v>
      </c>
      <c r="T427" s="325">
        <v>12.3</v>
      </c>
      <c r="U427" s="325">
        <v>4.9000000000000004</v>
      </c>
      <c r="V427" s="325">
        <v>3.2</v>
      </c>
      <c r="W427" s="325">
        <v>8.1999999999999993</v>
      </c>
      <c r="X427" s="325">
        <v>3.9</v>
      </c>
      <c r="Y427" s="325">
        <v>3</v>
      </c>
      <c r="Z427" s="325">
        <v>7.9</v>
      </c>
      <c r="AA427" s="325">
        <v>5.5</v>
      </c>
      <c r="AB427" s="325">
        <v>4.5999999999999996</v>
      </c>
      <c r="AC427" s="325">
        <v>11.7</v>
      </c>
      <c r="AD427" s="325">
        <v>5.3</v>
      </c>
      <c r="AE427" s="325">
        <v>11</v>
      </c>
      <c r="AF427" s="325">
        <v>17.3</v>
      </c>
      <c r="AG427" s="325">
        <v>10.1</v>
      </c>
    </row>
    <row r="428" spans="2:33" s="295" customFormat="1" x14ac:dyDescent="0.25">
      <c r="B428" s="294">
        <v>0.16666666666666666</v>
      </c>
      <c r="C428" s="325">
        <v>7.5</v>
      </c>
      <c r="D428" s="325">
        <v>2.5</v>
      </c>
      <c r="E428" s="325">
        <v>6.9</v>
      </c>
      <c r="F428" s="325">
        <v>9.8000000000000007</v>
      </c>
      <c r="G428" s="325" t="s">
        <v>397</v>
      </c>
      <c r="H428" s="325">
        <v>12.6</v>
      </c>
      <c r="I428" s="325">
        <v>6.7</v>
      </c>
      <c r="J428" s="325">
        <v>12.4</v>
      </c>
      <c r="K428" s="325">
        <v>12.5</v>
      </c>
      <c r="L428" s="325">
        <v>14.1</v>
      </c>
      <c r="M428" s="325">
        <v>17.899999999999999</v>
      </c>
      <c r="N428" s="325">
        <v>38.4</v>
      </c>
      <c r="O428" s="325">
        <v>27.2</v>
      </c>
      <c r="P428" s="325">
        <v>11.7</v>
      </c>
      <c r="Q428" s="325">
        <v>10.9</v>
      </c>
      <c r="R428" s="325">
        <v>7.7</v>
      </c>
      <c r="S428" s="325">
        <v>3.4</v>
      </c>
      <c r="T428" s="325">
        <v>15.4</v>
      </c>
      <c r="U428" s="325">
        <v>5.7</v>
      </c>
      <c r="V428" s="325">
        <v>4.2</v>
      </c>
      <c r="W428" s="325">
        <v>4.5999999999999996</v>
      </c>
      <c r="X428" s="325">
        <v>4.4000000000000004</v>
      </c>
      <c r="Y428" s="325">
        <v>1.8</v>
      </c>
      <c r="Z428" s="325">
        <v>8.8000000000000007</v>
      </c>
      <c r="AA428" s="325">
        <v>8.1999999999999993</v>
      </c>
      <c r="AB428" s="325">
        <v>4.7</v>
      </c>
      <c r="AC428" s="325">
        <v>10.8</v>
      </c>
      <c r="AD428" s="325">
        <v>10.5</v>
      </c>
      <c r="AE428" s="325">
        <v>13</v>
      </c>
      <c r="AF428" s="325">
        <v>18.3</v>
      </c>
      <c r="AG428" s="325">
        <v>10.4</v>
      </c>
    </row>
    <row r="429" spans="2:33" s="295" customFormat="1" x14ac:dyDescent="0.25">
      <c r="B429" s="294">
        <v>0.20833333333333334</v>
      </c>
      <c r="C429" s="325">
        <v>7.4</v>
      </c>
      <c r="D429" s="325" t="s">
        <v>397</v>
      </c>
      <c r="E429" s="325">
        <v>7.3</v>
      </c>
      <c r="F429" s="325">
        <v>15.2</v>
      </c>
      <c r="G429" s="325">
        <v>12.4</v>
      </c>
      <c r="H429" s="325">
        <v>12.3</v>
      </c>
      <c r="I429" s="325">
        <v>7.4</v>
      </c>
      <c r="J429" s="325">
        <v>22.9</v>
      </c>
      <c r="K429" s="325">
        <v>13.5</v>
      </c>
      <c r="L429" s="325">
        <v>19.899999999999999</v>
      </c>
      <c r="M429" s="325">
        <v>16.7</v>
      </c>
      <c r="N429" s="325">
        <v>32.200000000000003</v>
      </c>
      <c r="O429" s="325">
        <v>28.2</v>
      </c>
      <c r="P429" s="325">
        <v>17.600000000000001</v>
      </c>
      <c r="Q429" s="325">
        <v>9.4</v>
      </c>
      <c r="R429" s="325">
        <v>10.1</v>
      </c>
      <c r="S429" s="325">
        <v>5.8</v>
      </c>
      <c r="T429" s="325">
        <v>5.6</v>
      </c>
      <c r="U429" s="325">
        <v>4.7</v>
      </c>
      <c r="V429" s="325">
        <v>5</v>
      </c>
      <c r="W429" s="325">
        <v>8.9</v>
      </c>
      <c r="X429" s="325">
        <v>3.6</v>
      </c>
      <c r="Y429" s="325">
        <v>7.1</v>
      </c>
      <c r="Z429" s="325">
        <v>2.2999999999999998</v>
      </c>
      <c r="AA429" s="325">
        <v>11.7</v>
      </c>
      <c r="AB429" s="325">
        <v>7.7</v>
      </c>
      <c r="AC429" s="325">
        <v>10.5</v>
      </c>
      <c r="AD429" s="325">
        <v>12.1</v>
      </c>
      <c r="AE429" s="325">
        <v>11.2</v>
      </c>
      <c r="AF429" s="325">
        <v>14</v>
      </c>
      <c r="AG429" s="325">
        <v>9.9</v>
      </c>
    </row>
    <row r="430" spans="2:33" s="295" customFormat="1" x14ac:dyDescent="0.25">
      <c r="B430" s="294">
        <v>0.25</v>
      </c>
      <c r="C430" s="325">
        <v>9.6</v>
      </c>
      <c r="D430" s="325">
        <v>31.4</v>
      </c>
      <c r="E430" s="325">
        <v>19.3</v>
      </c>
      <c r="F430" s="325">
        <v>26.3</v>
      </c>
      <c r="G430" s="325">
        <v>23.6</v>
      </c>
      <c r="H430" s="325">
        <v>29.3</v>
      </c>
      <c r="I430" s="325">
        <v>27.3</v>
      </c>
      <c r="J430" s="325">
        <v>10.6</v>
      </c>
      <c r="K430" s="325">
        <v>17.5</v>
      </c>
      <c r="L430" s="325">
        <v>17.399999999999999</v>
      </c>
      <c r="M430" s="325">
        <v>16.8</v>
      </c>
      <c r="N430" s="325">
        <v>40.799999999999997</v>
      </c>
      <c r="O430" s="325">
        <v>26</v>
      </c>
      <c r="P430" s="325">
        <v>17.899999999999999</v>
      </c>
      <c r="Q430" s="325">
        <v>15.7</v>
      </c>
      <c r="R430" s="325">
        <v>7.7</v>
      </c>
      <c r="S430" s="325">
        <v>9.1</v>
      </c>
      <c r="T430" s="325">
        <v>11.6</v>
      </c>
      <c r="U430" s="325">
        <v>9</v>
      </c>
      <c r="V430" s="325">
        <v>10.9</v>
      </c>
      <c r="W430" s="325">
        <v>4.0999999999999996</v>
      </c>
      <c r="X430" s="325">
        <v>7.9</v>
      </c>
      <c r="Y430" s="325">
        <v>6.8</v>
      </c>
      <c r="Z430" s="325">
        <v>4.8</v>
      </c>
      <c r="AA430" s="325">
        <v>18.2</v>
      </c>
      <c r="AB430" s="325">
        <v>6.8</v>
      </c>
      <c r="AC430" s="325">
        <v>17.7</v>
      </c>
      <c r="AD430" s="325">
        <v>11.5</v>
      </c>
      <c r="AE430" s="325">
        <v>17.8</v>
      </c>
      <c r="AF430" s="325">
        <v>16.399999999999999</v>
      </c>
      <c r="AG430" s="325">
        <v>9.5</v>
      </c>
    </row>
    <row r="431" spans="2:33" s="295" customFormat="1" x14ac:dyDescent="0.25">
      <c r="B431" s="294">
        <v>0.29166666666666669</v>
      </c>
      <c r="C431" s="325">
        <v>17.399999999999999</v>
      </c>
      <c r="D431" s="325">
        <v>15.8</v>
      </c>
      <c r="E431" s="325">
        <v>22</v>
      </c>
      <c r="F431" s="325">
        <v>15.3</v>
      </c>
      <c r="G431" s="325">
        <v>16.5</v>
      </c>
      <c r="H431" s="325">
        <v>23.4</v>
      </c>
      <c r="I431" s="325">
        <v>17.899999999999999</v>
      </c>
      <c r="J431" s="325">
        <v>9</v>
      </c>
      <c r="K431" s="325">
        <v>16.600000000000001</v>
      </c>
      <c r="L431" s="325">
        <v>15.9</v>
      </c>
      <c r="M431" s="325">
        <v>16.8</v>
      </c>
      <c r="N431" s="325">
        <v>21.1</v>
      </c>
      <c r="O431" s="325">
        <v>25.8</v>
      </c>
      <c r="P431" s="325">
        <v>17.899999999999999</v>
      </c>
      <c r="Q431" s="325">
        <v>11.6</v>
      </c>
      <c r="R431" s="325">
        <v>10.8</v>
      </c>
      <c r="S431" s="325">
        <v>15.5</v>
      </c>
      <c r="T431" s="325">
        <v>30.7</v>
      </c>
      <c r="U431" s="325">
        <v>16</v>
      </c>
      <c r="V431" s="325">
        <v>17.100000000000001</v>
      </c>
      <c r="W431" s="325">
        <v>4.5</v>
      </c>
      <c r="X431" s="325">
        <v>12.7</v>
      </c>
      <c r="Y431" s="325">
        <v>11.5</v>
      </c>
      <c r="Z431" s="325">
        <v>6.4</v>
      </c>
      <c r="AA431" s="325">
        <v>25.6</v>
      </c>
      <c r="AB431" s="325">
        <v>13.2</v>
      </c>
      <c r="AC431" s="325">
        <v>18.3</v>
      </c>
      <c r="AD431" s="325">
        <v>11</v>
      </c>
      <c r="AE431" s="325">
        <v>26.9</v>
      </c>
      <c r="AF431" s="325">
        <v>18.399999999999999</v>
      </c>
      <c r="AG431" s="325">
        <v>15.8</v>
      </c>
    </row>
    <row r="432" spans="2:33" s="295" customFormat="1" x14ac:dyDescent="0.25">
      <c r="B432" s="294">
        <v>0.33333333333333331</v>
      </c>
      <c r="C432" s="325">
        <v>6.6</v>
      </c>
      <c r="D432" s="325">
        <v>12.9</v>
      </c>
      <c r="E432" s="325">
        <v>14.6</v>
      </c>
      <c r="F432" s="325">
        <v>13</v>
      </c>
      <c r="G432" s="325">
        <v>14.6</v>
      </c>
      <c r="H432" s="325">
        <v>30.1</v>
      </c>
      <c r="I432" s="325">
        <v>24.7</v>
      </c>
      <c r="J432" s="325">
        <v>24.9</v>
      </c>
      <c r="K432" s="325">
        <v>20</v>
      </c>
      <c r="L432" s="325">
        <v>28.9</v>
      </c>
      <c r="M432" s="325">
        <v>14.1</v>
      </c>
      <c r="N432" s="325">
        <v>24.6</v>
      </c>
      <c r="O432" s="325">
        <v>29</v>
      </c>
      <c r="P432" s="325">
        <v>18.5</v>
      </c>
      <c r="Q432" s="325">
        <v>17.100000000000001</v>
      </c>
      <c r="R432" s="325">
        <v>19.2</v>
      </c>
      <c r="S432" s="325">
        <v>21.3</v>
      </c>
      <c r="T432" s="325">
        <v>15.5</v>
      </c>
      <c r="U432" s="325">
        <v>11</v>
      </c>
      <c r="V432" s="325">
        <v>15.1</v>
      </c>
      <c r="W432" s="325">
        <v>8.5</v>
      </c>
      <c r="X432" s="325">
        <v>7.4</v>
      </c>
      <c r="Y432" s="325">
        <v>11.5</v>
      </c>
      <c r="Z432" s="325">
        <v>12.9</v>
      </c>
      <c r="AA432" s="325">
        <v>17.899999999999999</v>
      </c>
      <c r="AB432" s="325">
        <v>10.8</v>
      </c>
      <c r="AC432" s="325">
        <v>15.4</v>
      </c>
      <c r="AD432" s="325">
        <v>11.7</v>
      </c>
      <c r="AE432" s="325">
        <v>49.6</v>
      </c>
      <c r="AF432" s="325">
        <v>15.2</v>
      </c>
      <c r="AG432" s="325">
        <v>26.5</v>
      </c>
    </row>
    <row r="433" spans="2:36" s="295" customFormat="1" x14ac:dyDescent="0.25">
      <c r="B433" s="294">
        <v>0.375</v>
      </c>
      <c r="C433" s="325">
        <v>10.9</v>
      </c>
      <c r="D433" s="325">
        <v>14.9</v>
      </c>
      <c r="E433" s="325">
        <v>15.3</v>
      </c>
      <c r="F433" s="325">
        <v>10.9</v>
      </c>
      <c r="G433" s="325" t="s">
        <v>397</v>
      </c>
      <c r="H433" s="325">
        <v>15.9</v>
      </c>
      <c r="I433" s="325">
        <v>19.5</v>
      </c>
      <c r="J433" s="325">
        <v>29.6</v>
      </c>
      <c r="K433" s="325">
        <v>18.2</v>
      </c>
      <c r="L433" s="325">
        <v>17.8</v>
      </c>
      <c r="M433" s="325">
        <v>24.9</v>
      </c>
      <c r="N433" s="325">
        <v>19.2</v>
      </c>
      <c r="O433" s="325">
        <v>13.3</v>
      </c>
      <c r="P433" s="325">
        <v>16.899999999999999</v>
      </c>
      <c r="Q433" s="325">
        <v>21.5</v>
      </c>
      <c r="R433" s="325">
        <v>8.8000000000000007</v>
      </c>
      <c r="S433" s="325">
        <v>8.9</v>
      </c>
      <c r="T433" s="325">
        <v>22.8</v>
      </c>
      <c r="U433" s="325">
        <v>8.9</v>
      </c>
      <c r="V433" s="325">
        <v>10.1</v>
      </c>
      <c r="W433" s="325">
        <v>9.5</v>
      </c>
      <c r="X433" s="325">
        <v>8.1999999999999993</v>
      </c>
      <c r="Y433" s="325">
        <v>5.7</v>
      </c>
      <c r="Z433" s="325">
        <v>8</v>
      </c>
      <c r="AA433" s="325">
        <v>13.9</v>
      </c>
      <c r="AB433" s="325">
        <v>13.8</v>
      </c>
      <c r="AC433" s="325">
        <v>10.9</v>
      </c>
      <c r="AD433" s="325">
        <v>2.5</v>
      </c>
      <c r="AE433" s="325">
        <v>21.5</v>
      </c>
      <c r="AF433" s="325">
        <v>19.600000000000001</v>
      </c>
      <c r="AG433" s="325">
        <v>9.8000000000000007</v>
      </c>
    </row>
    <row r="434" spans="2:36" s="295" customFormat="1" x14ac:dyDescent="0.25">
      <c r="B434" s="294">
        <v>0.41666666666666669</v>
      </c>
      <c r="C434" s="325">
        <v>16.2</v>
      </c>
      <c r="D434" s="325">
        <v>8</v>
      </c>
      <c r="E434" s="325">
        <v>12.9</v>
      </c>
      <c r="F434" s="325">
        <v>12.7</v>
      </c>
      <c r="G434" s="325" t="s">
        <v>351</v>
      </c>
      <c r="H434" s="325">
        <v>12.5</v>
      </c>
      <c r="I434" s="325">
        <v>17.8</v>
      </c>
      <c r="J434" s="325">
        <v>22</v>
      </c>
      <c r="K434" s="325">
        <v>13.8</v>
      </c>
      <c r="L434" s="325">
        <v>24.1</v>
      </c>
      <c r="M434" s="325">
        <v>16.8</v>
      </c>
      <c r="N434" s="325">
        <v>22.3</v>
      </c>
      <c r="O434" s="325">
        <v>17</v>
      </c>
      <c r="P434" s="325">
        <v>19.3</v>
      </c>
      <c r="Q434" s="325">
        <v>21.2</v>
      </c>
      <c r="R434" s="325">
        <v>16.2</v>
      </c>
      <c r="S434" s="325">
        <v>13</v>
      </c>
      <c r="T434" s="325">
        <v>32.799999999999997</v>
      </c>
      <c r="U434" s="325">
        <v>6.2</v>
      </c>
      <c r="V434" s="325">
        <v>10.9</v>
      </c>
      <c r="W434" s="325">
        <v>6.8</v>
      </c>
      <c r="X434" s="325">
        <v>5.9</v>
      </c>
      <c r="Y434" s="325">
        <v>10.6</v>
      </c>
      <c r="Z434" s="325">
        <v>9</v>
      </c>
      <c r="AA434" s="325">
        <v>9.5</v>
      </c>
      <c r="AB434" s="325">
        <v>14.2</v>
      </c>
      <c r="AC434" s="325">
        <v>12.9</v>
      </c>
      <c r="AD434" s="325">
        <v>4.3</v>
      </c>
      <c r="AE434" s="325">
        <v>11.8</v>
      </c>
      <c r="AF434" s="325">
        <v>20.2</v>
      </c>
      <c r="AG434" s="325">
        <v>7.9</v>
      </c>
    </row>
    <row r="435" spans="2:36" s="295" customFormat="1" x14ac:dyDescent="0.25">
      <c r="B435" s="294">
        <v>0.45833333333333331</v>
      </c>
      <c r="C435" s="325">
        <v>21.6</v>
      </c>
      <c r="D435" s="325">
        <v>12.9</v>
      </c>
      <c r="E435" s="325">
        <v>12.8</v>
      </c>
      <c r="F435" s="325">
        <v>7.4</v>
      </c>
      <c r="G435" s="325">
        <v>8.1999999999999993</v>
      </c>
      <c r="H435" s="325">
        <v>11.4</v>
      </c>
      <c r="I435" s="325">
        <v>18</v>
      </c>
      <c r="J435" s="325">
        <v>30.2</v>
      </c>
      <c r="K435" s="325">
        <v>13.3</v>
      </c>
      <c r="L435" s="325">
        <v>15.5</v>
      </c>
      <c r="M435" s="325">
        <v>14.9</v>
      </c>
      <c r="N435" s="325">
        <v>21.8</v>
      </c>
      <c r="O435" s="325">
        <v>24</v>
      </c>
      <c r="P435" s="325">
        <v>19.399999999999999</v>
      </c>
      <c r="Q435" s="325">
        <v>21.2</v>
      </c>
      <c r="R435" s="325">
        <v>12.7</v>
      </c>
      <c r="S435" s="325">
        <v>11.3</v>
      </c>
      <c r="T435" s="325">
        <v>16.899999999999999</v>
      </c>
      <c r="U435" s="325">
        <v>3.6</v>
      </c>
      <c r="V435" s="325">
        <v>11.7</v>
      </c>
      <c r="W435" s="325">
        <v>6.9</v>
      </c>
      <c r="X435" s="325">
        <v>9.3000000000000007</v>
      </c>
      <c r="Y435" s="325">
        <v>3.7</v>
      </c>
      <c r="Z435" s="325">
        <v>6.9</v>
      </c>
      <c r="AA435" s="325">
        <v>11.3</v>
      </c>
      <c r="AB435" s="325">
        <v>8.3000000000000007</v>
      </c>
      <c r="AC435" s="325">
        <v>14.5</v>
      </c>
      <c r="AD435" s="325">
        <v>11.7</v>
      </c>
      <c r="AE435" s="325">
        <v>20.2</v>
      </c>
      <c r="AF435" s="325">
        <v>16.2</v>
      </c>
      <c r="AG435" s="325">
        <v>22.1</v>
      </c>
    </row>
    <row r="436" spans="2:36" s="295" customFormat="1" x14ac:dyDescent="0.25">
      <c r="B436" s="294">
        <v>0.5</v>
      </c>
      <c r="C436" s="325">
        <v>16</v>
      </c>
      <c r="D436" s="325">
        <v>13.1</v>
      </c>
      <c r="E436" s="325">
        <v>22</v>
      </c>
      <c r="F436" s="325">
        <v>9.4</v>
      </c>
      <c r="G436" s="325">
        <v>11.2</v>
      </c>
      <c r="H436" s="325">
        <v>13.5</v>
      </c>
      <c r="I436" s="325">
        <v>15.9</v>
      </c>
      <c r="J436" s="325">
        <v>21</v>
      </c>
      <c r="K436" s="325">
        <v>14.5</v>
      </c>
      <c r="L436" s="325">
        <v>21</v>
      </c>
      <c r="M436" s="325">
        <v>16.600000000000001</v>
      </c>
      <c r="N436" s="325">
        <v>19.2</v>
      </c>
      <c r="O436" s="325">
        <v>21.7</v>
      </c>
      <c r="P436" s="325">
        <v>21.4</v>
      </c>
      <c r="Q436" s="325">
        <v>14.1</v>
      </c>
      <c r="R436" s="325">
        <v>18.5</v>
      </c>
      <c r="S436" s="325">
        <v>11.5</v>
      </c>
      <c r="T436" s="325">
        <v>23.2</v>
      </c>
      <c r="U436" s="325">
        <v>6.3</v>
      </c>
      <c r="V436" s="325">
        <v>14.3</v>
      </c>
      <c r="W436" s="325">
        <v>5.2</v>
      </c>
      <c r="X436" s="325">
        <v>13.1</v>
      </c>
      <c r="Y436" s="325">
        <v>9.6</v>
      </c>
      <c r="Z436" s="325">
        <v>9.9</v>
      </c>
      <c r="AA436" s="325">
        <v>8.4</v>
      </c>
      <c r="AB436" s="325">
        <v>1.8</v>
      </c>
      <c r="AC436" s="325">
        <v>14.4</v>
      </c>
      <c r="AD436" s="325">
        <v>3.7</v>
      </c>
      <c r="AE436" s="325">
        <v>17.100000000000001</v>
      </c>
      <c r="AF436" s="325">
        <v>23.6</v>
      </c>
      <c r="AG436" s="325">
        <v>18</v>
      </c>
    </row>
    <row r="437" spans="2:36" s="295" customFormat="1" x14ac:dyDescent="0.25">
      <c r="B437" s="294">
        <v>0.54166666666666663</v>
      </c>
      <c r="C437" s="325">
        <v>11.1</v>
      </c>
      <c r="D437" s="325">
        <v>11</v>
      </c>
      <c r="E437" s="325">
        <v>11.7</v>
      </c>
      <c r="F437" s="325">
        <v>14.3</v>
      </c>
      <c r="G437" s="325">
        <v>12.7</v>
      </c>
      <c r="H437" s="325">
        <v>30.7</v>
      </c>
      <c r="I437" s="325">
        <v>9.3000000000000007</v>
      </c>
      <c r="J437" s="325">
        <v>24.9</v>
      </c>
      <c r="K437" s="325">
        <v>19.7</v>
      </c>
      <c r="L437" s="325">
        <v>18.8</v>
      </c>
      <c r="M437" s="325">
        <v>14.9</v>
      </c>
      <c r="N437" s="325">
        <v>21.9</v>
      </c>
      <c r="O437" s="325">
        <v>18.5</v>
      </c>
      <c r="P437" s="325">
        <v>19.3</v>
      </c>
      <c r="Q437" s="325">
        <v>14.5</v>
      </c>
      <c r="R437" s="325">
        <v>22.8</v>
      </c>
      <c r="S437" s="325">
        <v>15.9</v>
      </c>
      <c r="T437" s="325">
        <v>18.600000000000001</v>
      </c>
      <c r="U437" s="325">
        <v>8.9</v>
      </c>
      <c r="V437" s="325">
        <v>15.9</v>
      </c>
      <c r="W437" s="325">
        <v>6.7</v>
      </c>
      <c r="X437" s="325">
        <v>9.3000000000000007</v>
      </c>
      <c r="Y437" s="325">
        <v>8</v>
      </c>
      <c r="Z437" s="325">
        <v>5.8</v>
      </c>
      <c r="AA437" s="325">
        <v>15.8</v>
      </c>
      <c r="AB437" s="325">
        <v>12.9</v>
      </c>
      <c r="AC437" s="325">
        <v>11.7</v>
      </c>
      <c r="AD437" s="325">
        <v>6.9</v>
      </c>
      <c r="AE437" s="325">
        <v>23.5</v>
      </c>
      <c r="AF437" s="325">
        <v>23</v>
      </c>
      <c r="AG437" s="325">
        <v>12.4</v>
      </c>
    </row>
    <row r="438" spans="2:36" s="295" customFormat="1" x14ac:dyDescent="0.25">
      <c r="B438" s="294">
        <v>0.58333333333333337</v>
      </c>
      <c r="C438" s="325">
        <v>18.7</v>
      </c>
      <c r="D438" s="325">
        <v>17.600000000000001</v>
      </c>
      <c r="E438" s="325">
        <v>11.7</v>
      </c>
      <c r="F438" s="325">
        <v>15.9</v>
      </c>
      <c r="G438" s="325">
        <v>12.1</v>
      </c>
      <c r="H438" s="325">
        <v>37.9</v>
      </c>
      <c r="I438" s="325">
        <v>8.9</v>
      </c>
      <c r="J438" s="325">
        <v>25.7</v>
      </c>
      <c r="K438" s="325">
        <v>21.6</v>
      </c>
      <c r="L438" s="325">
        <v>29.3</v>
      </c>
      <c r="M438" s="325">
        <v>16.399999999999999</v>
      </c>
      <c r="N438" s="325">
        <v>24.1</v>
      </c>
      <c r="O438" s="325">
        <v>25.7</v>
      </c>
      <c r="P438" s="325">
        <v>17</v>
      </c>
      <c r="Q438" s="325">
        <v>17.2</v>
      </c>
      <c r="R438" s="325">
        <v>17</v>
      </c>
      <c r="S438" s="325">
        <v>16.600000000000001</v>
      </c>
      <c r="T438" s="325">
        <v>14</v>
      </c>
      <c r="U438" s="325">
        <v>10.8</v>
      </c>
      <c r="V438" s="325">
        <v>6.2</v>
      </c>
      <c r="W438" s="325">
        <v>7.4</v>
      </c>
      <c r="X438" s="325">
        <v>9.4</v>
      </c>
      <c r="Y438" s="325">
        <v>6.5</v>
      </c>
      <c r="Z438" s="325">
        <v>8.8000000000000007</v>
      </c>
      <c r="AA438" s="325">
        <v>13.9</v>
      </c>
      <c r="AB438" s="325">
        <v>16.8</v>
      </c>
      <c r="AC438" s="325">
        <v>15.6</v>
      </c>
      <c r="AD438" s="325">
        <v>13.4</v>
      </c>
      <c r="AE438" s="325">
        <v>17.5</v>
      </c>
      <c r="AF438" s="325">
        <v>20.3</v>
      </c>
      <c r="AG438" s="325">
        <v>12.9</v>
      </c>
    </row>
    <row r="439" spans="2:36" s="295" customFormat="1" x14ac:dyDescent="0.25">
      <c r="B439" s="294">
        <v>0.625</v>
      </c>
      <c r="C439" s="325">
        <v>16.5</v>
      </c>
      <c r="D439" s="325">
        <v>5.6</v>
      </c>
      <c r="E439" s="325">
        <v>17.600000000000001</v>
      </c>
      <c r="F439" s="325">
        <v>16.7</v>
      </c>
      <c r="G439" s="325">
        <v>17.3</v>
      </c>
      <c r="H439" s="325">
        <v>23.9</v>
      </c>
      <c r="I439" s="325">
        <v>20</v>
      </c>
      <c r="J439" s="325">
        <v>32.6</v>
      </c>
      <c r="K439" s="325">
        <v>24.9</v>
      </c>
      <c r="L439" s="325">
        <v>31.3</v>
      </c>
      <c r="M439" s="325">
        <v>19.8</v>
      </c>
      <c r="N439" s="325">
        <v>19.600000000000001</v>
      </c>
      <c r="O439" s="325">
        <v>14.7</v>
      </c>
      <c r="P439" s="325">
        <v>25.2</v>
      </c>
      <c r="Q439" s="325">
        <v>9.5</v>
      </c>
      <c r="R439" s="325">
        <v>16</v>
      </c>
      <c r="S439" s="325">
        <v>20</v>
      </c>
      <c r="T439" s="325">
        <v>12.8</v>
      </c>
      <c r="U439" s="325">
        <v>23.7</v>
      </c>
      <c r="V439" s="325">
        <v>16.3</v>
      </c>
      <c r="W439" s="325">
        <v>7.1</v>
      </c>
      <c r="X439" s="325">
        <v>2.5</v>
      </c>
      <c r="Y439" s="325">
        <v>7.1</v>
      </c>
      <c r="Z439" s="325">
        <v>6.7</v>
      </c>
      <c r="AA439" s="325">
        <v>12.8</v>
      </c>
      <c r="AB439" s="325">
        <v>19.3</v>
      </c>
      <c r="AC439" s="325">
        <v>16.3</v>
      </c>
      <c r="AD439" s="325">
        <v>11.9</v>
      </c>
      <c r="AE439" s="325">
        <v>15.2</v>
      </c>
      <c r="AF439" s="325">
        <v>17.399999999999999</v>
      </c>
      <c r="AG439" s="325">
        <v>9.3000000000000007</v>
      </c>
    </row>
    <row r="440" spans="2:36" s="295" customFormat="1" x14ac:dyDescent="0.25">
      <c r="B440" s="294">
        <v>0.66666666666666663</v>
      </c>
      <c r="C440" s="325">
        <v>19.899999999999999</v>
      </c>
      <c r="D440" s="325">
        <v>14.2</v>
      </c>
      <c r="E440" s="325">
        <v>32</v>
      </c>
      <c r="F440" s="325">
        <v>30</v>
      </c>
      <c r="G440" s="325">
        <v>22.8</v>
      </c>
      <c r="H440" s="325">
        <v>19.399999999999999</v>
      </c>
      <c r="I440" s="325">
        <v>25.6</v>
      </c>
      <c r="J440" s="325">
        <v>32.9</v>
      </c>
      <c r="K440" s="325">
        <v>27.9</v>
      </c>
      <c r="L440" s="325">
        <v>41</v>
      </c>
      <c r="M440" s="325">
        <v>25.7</v>
      </c>
      <c r="N440" s="325">
        <v>35.6</v>
      </c>
      <c r="O440" s="325">
        <v>22.6</v>
      </c>
      <c r="P440" s="325">
        <v>29.9</v>
      </c>
      <c r="Q440" s="325">
        <v>18.100000000000001</v>
      </c>
      <c r="R440" s="325">
        <v>30.6</v>
      </c>
      <c r="S440" s="325">
        <v>14.3</v>
      </c>
      <c r="T440" s="325">
        <v>8.3000000000000007</v>
      </c>
      <c r="U440" s="325">
        <v>26.1</v>
      </c>
      <c r="V440" s="325">
        <v>14.1</v>
      </c>
      <c r="W440" s="325">
        <v>7.8</v>
      </c>
      <c r="X440" s="325">
        <v>4.3</v>
      </c>
      <c r="Y440" s="325">
        <v>12.4</v>
      </c>
      <c r="Z440" s="325">
        <v>12</v>
      </c>
      <c r="AA440" s="325">
        <v>15.8</v>
      </c>
      <c r="AB440" s="325">
        <v>24.7</v>
      </c>
      <c r="AC440" s="325">
        <v>10.4</v>
      </c>
      <c r="AD440" s="325">
        <v>18.7</v>
      </c>
      <c r="AE440" s="325">
        <v>13.6</v>
      </c>
      <c r="AF440" s="325">
        <v>20.5</v>
      </c>
      <c r="AG440" s="325">
        <v>8.3000000000000007</v>
      </c>
    </row>
    <row r="441" spans="2:36" s="295" customFormat="1" x14ac:dyDescent="0.25">
      <c r="B441" s="294">
        <v>0.70833333333333337</v>
      </c>
      <c r="C441" s="325">
        <v>14.6</v>
      </c>
      <c r="D441" s="325">
        <v>10.4</v>
      </c>
      <c r="E441" s="325">
        <v>15.3</v>
      </c>
      <c r="F441" s="325">
        <v>24.7</v>
      </c>
      <c r="G441" s="325">
        <v>9.9</v>
      </c>
      <c r="H441" s="325">
        <v>25.4</v>
      </c>
      <c r="I441" s="325">
        <v>36.5</v>
      </c>
      <c r="J441" s="325">
        <v>27.9</v>
      </c>
      <c r="K441" s="325">
        <v>51.7</v>
      </c>
      <c r="L441" s="325">
        <v>27.9</v>
      </c>
      <c r="M441" s="325">
        <v>37.6</v>
      </c>
      <c r="N441" s="325">
        <v>35</v>
      </c>
      <c r="O441" s="325">
        <v>32</v>
      </c>
      <c r="P441" s="325">
        <v>29.1</v>
      </c>
      <c r="Q441" s="325">
        <v>22.4</v>
      </c>
      <c r="R441" s="325">
        <v>28.8</v>
      </c>
      <c r="S441" s="325">
        <v>14.7</v>
      </c>
      <c r="T441" s="325">
        <v>13.8</v>
      </c>
      <c r="U441" s="325">
        <v>11.6</v>
      </c>
      <c r="V441" s="325">
        <v>17.5</v>
      </c>
      <c r="W441" s="325">
        <v>8.1999999999999993</v>
      </c>
      <c r="X441" s="325">
        <v>8.1999999999999993</v>
      </c>
      <c r="Y441" s="325">
        <v>16.100000000000001</v>
      </c>
      <c r="Z441" s="325">
        <v>4.5</v>
      </c>
      <c r="AA441" s="325">
        <v>14.2</v>
      </c>
      <c r="AB441" s="325">
        <v>19.399999999999999</v>
      </c>
      <c r="AC441" s="325">
        <v>12.3</v>
      </c>
      <c r="AD441" s="325">
        <v>27.7</v>
      </c>
      <c r="AE441" s="325">
        <v>27.7</v>
      </c>
      <c r="AF441" s="325">
        <v>17.8</v>
      </c>
      <c r="AG441" s="325">
        <v>3.7</v>
      </c>
    </row>
    <row r="442" spans="2:36" s="295" customFormat="1" x14ac:dyDescent="0.25">
      <c r="B442" s="294">
        <v>0.75</v>
      </c>
      <c r="C442" s="325">
        <v>9.8000000000000007</v>
      </c>
      <c r="D442" s="325">
        <v>7.6</v>
      </c>
      <c r="E442" s="325">
        <v>8.8000000000000007</v>
      </c>
      <c r="F442" s="325">
        <v>25.5</v>
      </c>
      <c r="G442" s="325">
        <v>18.600000000000001</v>
      </c>
      <c r="H442" s="325">
        <v>60.2</v>
      </c>
      <c r="I442" s="325">
        <v>35.799999999999997</v>
      </c>
      <c r="J442" s="325">
        <v>30</v>
      </c>
      <c r="K442" s="325">
        <v>30.8</v>
      </c>
      <c r="L442" s="325">
        <v>32.9</v>
      </c>
      <c r="M442" s="325">
        <v>32.5</v>
      </c>
      <c r="N442" s="325">
        <v>34.6</v>
      </c>
      <c r="O442" s="325">
        <v>57.2</v>
      </c>
      <c r="P442" s="325">
        <v>22.9</v>
      </c>
      <c r="Q442" s="325">
        <v>21.6</v>
      </c>
      <c r="R442" s="325">
        <v>20.5</v>
      </c>
      <c r="S442" s="325">
        <v>14.3</v>
      </c>
      <c r="T442" s="325">
        <v>10.9</v>
      </c>
      <c r="U442" s="325">
        <v>19.3</v>
      </c>
      <c r="V442" s="325">
        <v>16</v>
      </c>
      <c r="W442" s="325">
        <v>8.3000000000000007</v>
      </c>
      <c r="X442" s="325">
        <v>9.6999999999999993</v>
      </c>
      <c r="Y442" s="325">
        <v>7</v>
      </c>
      <c r="Z442" s="325">
        <v>15.4</v>
      </c>
      <c r="AA442" s="325">
        <v>17.8</v>
      </c>
      <c r="AB442" s="325">
        <v>26.4</v>
      </c>
      <c r="AC442" s="325">
        <v>7.4</v>
      </c>
      <c r="AD442" s="325">
        <v>33.9</v>
      </c>
      <c r="AE442" s="325">
        <v>37.1</v>
      </c>
      <c r="AF442" s="325">
        <v>16.600000000000001</v>
      </c>
      <c r="AG442" s="325">
        <v>8.5</v>
      </c>
      <c r="AJ442"/>
    </row>
    <row r="443" spans="2:36" s="295" customFormat="1" x14ac:dyDescent="0.25">
      <c r="B443" s="294">
        <v>0.79166666666666663</v>
      </c>
      <c r="C443" s="325">
        <v>9.6999999999999993</v>
      </c>
      <c r="D443" s="325">
        <v>8.1</v>
      </c>
      <c r="E443" s="325">
        <v>6.6</v>
      </c>
      <c r="F443" s="325">
        <v>22.6</v>
      </c>
      <c r="G443" s="325">
        <v>14.8</v>
      </c>
      <c r="H443" s="325">
        <v>27.2</v>
      </c>
      <c r="I443" s="325">
        <v>29.2</v>
      </c>
      <c r="J443" s="325">
        <v>28.5</v>
      </c>
      <c r="K443" s="325">
        <v>13.9</v>
      </c>
      <c r="L443" s="325">
        <v>35</v>
      </c>
      <c r="M443" s="325">
        <v>37.299999999999997</v>
      </c>
      <c r="N443" s="325">
        <v>33.1</v>
      </c>
      <c r="O443" s="325">
        <v>56.8</v>
      </c>
      <c r="P443" s="325">
        <v>32.700000000000003</v>
      </c>
      <c r="Q443" s="325">
        <v>20.7</v>
      </c>
      <c r="R443" s="325">
        <v>18.899999999999999</v>
      </c>
      <c r="S443" s="325">
        <v>18.3</v>
      </c>
      <c r="T443" s="325">
        <v>4.5999999999999996</v>
      </c>
      <c r="U443" s="325">
        <v>18.7</v>
      </c>
      <c r="V443" s="325">
        <v>11.5</v>
      </c>
      <c r="W443" s="325">
        <v>8.6</v>
      </c>
      <c r="X443" s="325">
        <v>6.8</v>
      </c>
      <c r="Y443" s="325">
        <v>2.6</v>
      </c>
      <c r="Z443" s="325">
        <v>12.1</v>
      </c>
      <c r="AA443" s="325">
        <v>13.2</v>
      </c>
      <c r="AB443" s="325">
        <v>31.1</v>
      </c>
      <c r="AC443" s="325">
        <v>14.7</v>
      </c>
      <c r="AD443" s="325">
        <v>21.1</v>
      </c>
      <c r="AE443" s="325">
        <v>19.7</v>
      </c>
      <c r="AF443" s="325">
        <v>9.6</v>
      </c>
      <c r="AG443" s="325">
        <v>6.3</v>
      </c>
      <c r="AJ443"/>
    </row>
    <row r="444" spans="2:36" s="295" customFormat="1" x14ac:dyDescent="0.25">
      <c r="B444" s="294">
        <v>0.83333333333333337</v>
      </c>
      <c r="C444" s="325">
        <v>14.4</v>
      </c>
      <c r="D444" s="325">
        <v>10.9</v>
      </c>
      <c r="E444" s="325">
        <v>7.8</v>
      </c>
      <c r="F444" s="325">
        <v>27</v>
      </c>
      <c r="G444" s="325">
        <v>20.6</v>
      </c>
      <c r="H444" s="325">
        <v>23.4</v>
      </c>
      <c r="I444" s="325">
        <v>16.7</v>
      </c>
      <c r="J444" s="325">
        <v>22</v>
      </c>
      <c r="K444" s="325">
        <v>17.5</v>
      </c>
      <c r="L444" s="325">
        <v>31.5</v>
      </c>
      <c r="M444" s="325">
        <v>28.9</v>
      </c>
      <c r="N444" s="325">
        <v>35.9</v>
      </c>
      <c r="O444" s="325">
        <v>45.8</v>
      </c>
      <c r="P444" s="325">
        <v>27.7</v>
      </c>
      <c r="Q444" s="325">
        <v>11.7</v>
      </c>
      <c r="R444" s="325">
        <v>7.1</v>
      </c>
      <c r="S444" s="325">
        <v>14</v>
      </c>
      <c r="T444" s="325">
        <v>5.5</v>
      </c>
      <c r="U444" s="325">
        <v>14.1</v>
      </c>
      <c r="V444" s="325">
        <v>10</v>
      </c>
      <c r="W444" s="325">
        <v>9.1999999999999993</v>
      </c>
      <c r="X444" s="325">
        <v>7.5</v>
      </c>
      <c r="Y444" s="325">
        <v>4.9000000000000004</v>
      </c>
      <c r="Z444" s="325">
        <v>7.4</v>
      </c>
      <c r="AA444" s="325">
        <v>2.2000000000000002</v>
      </c>
      <c r="AB444" s="325">
        <v>18.2</v>
      </c>
      <c r="AC444" s="325">
        <v>12.6</v>
      </c>
      <c r="AD444" s="325">
        <v>12.8</v>
      </c>
      <c r="AE444" s="325">
        <v>17</v>
      </c>
      <c r="AF444" s="325">
        <v>11.4</v>
      </c>
      <c r="AG444" s="325">
        <v>9.9</v>
      </c>
      <c r="AJ444"/>
    </row>
    <row r="445" spans="2:36" s="295" customFormat="1" x14ac:dyDescent="0.25">
      <c r="B445" s="294">
        <v>0.875</v>
      </c>
      <c r="C445" s="325">
        <v>12.2</v>
      </c>
      <c r="D445" s="325">
        <v>13</v>
      </c>
      <c r="E445" s="325">
        <v>11.7</v>
      </c>
      <c r="F445" s="325">
        <v>35.700000000000003</v>
      </c>
      <c r="G445" s="325">
        <v>23.2</v>
      </c>
      <c r="H445" s="325">
        <v>23.3</v>
      </c>
      <c r="I445" s="325">
        <v>14.9</v>
      </c>
      <c r="J445" s="325">
        <v>15.1</v>
      </c>
      <c r="K445" s="325">
        <v>22.4</v>
      </c>
      <c r="L445" s="325">
        <v>24</v>
      </c>
      <c r="M445" s="325">
        <v>24.7</v>
      </c>
      <c r="N445" s="325">
        <v>40</v>
      </c>
      <c r="O445" s="325">
        <v>33.200000000000003</v>
      </c>
      <c r="P445" s="325">
        <v>16.7</v>
      </c>
      <c r="Q445" s="325">
        <v>29.6</v>
      </c>
      <c r="R445" s="325">
        <v>7</v>
      </c>
      <c r="S445" s="325">
        <v>11.2</v>
      </c>
      <c r="T445" s="325">
        <v>3.5</v>
      </c>
      <c r="U445" s="325">
        <v>9.3000000000000007</v>
      </c>
      <c r="V445" s="325">
        <v>7.5</v>
      </c>
      <c r="W445" s="325">
        <v>8.1999999999999993</v>
      </c>
      <c r="X445" s="325">
        <v>11.7</v>
      </c>
      <c r="Y445" s="325">
        <v>2.7</v>
      </c>
      <c r="Z445" s="325">
        <v>9.1999999999999993</v>
      </c>
      <c r="AA445" s="325">
        <v>4.8</v>
      </c>
      <c r="AB445" s="325">
        <v>18.8</v>
      </c>
      <c r="AC445" s="325">
        <v>16.100000000000001</v>
      </c>
      <c r="AD445" s="325">
        <v>16.899999999999999</v>
      </c>
      <c r="AE445" s="325">
        <v>10.3</v>
      </c>
      <c r="AF445" s="325">
        <v>12.1</v>
      </c>
      <c r="AG445" s="325">
        <v>9.9</v>
      </c>
      <c r="AJ445"/>
    </row>
    <row r="446" spans="2:36" s="295" customFormat="1" x14ac:dyDescent="0.25">
      <c r="B446" s="294">
        <v>0.91666666666666663</v>
      </c>
      <c r="C446" s="325">
        <v>15.2</v>
      </c>
      <c r="D446" s="325">
        <v>8.5</v>
      </c>
      <c r="E446" s="325">
        <v>16.8</v>
      </c>
      <c r="F446" s="325">
        <v>23.8</v>
      </c>
      <c r="G446" s="325">
        <v>17.100000000000001</v>
      </c>
      <c r="H446" s="325">
        <v>14.1</v>
      </c>
      <c r="I446" s="325">
        <v>14</v>
      </c>
      <c r="J446" s="325">
        <v>26.5</v>
      </c>
      <c r="K446" s="325">
        <v>14.8</v>
      </c>
      <c r="L446" s="325">
        <v>22.8</v>
      </c>
      <c r="M446" s="325">
        <v>26.7</v>
      </c>
      <c r="N446" s="325">
        <v>33.700000000000003</v>
      </c>
      <c r="O446" s="325">
        <v>24.5</v>
      </c>
      <c r="P446" s="325">
        <v>12.5</v>
      </c>
      <c r="Q446" s="325">
        <v>22.5</v>
      </c>
      <c r="R446" s="325">
        <v>9.4</v>
      </c>
      <c r="S446" s="325">
        <v>10.7</v>
      </c>
      <c r="T446" s="325">
        <v>11.4</v>
      </c>
      <c r="U446" s="325">
        <v>6.1</v>
      </c>
      <c r="V446" s="325">
        <v>3.5</v>
      </c>
      <c r="W446" s="325">
        <v>7.3</v>
      </c>
      <c r="X446" s="325">
        <v>7</v>
      </c>
      <c r="Y446" s="325">
        <v>4.2</v>
      </c>
      <c r="Z446" s="325">
        <v>9</v>
      </c>
      <c r="AA446" s="325">
        <v>6.1</v>
      </c>
      <c r="AB446" s="325">
        <v>6</v>
      </c>
      <c r="AC446" s="325">
        <v>11.7</v>
      </c>
      <c r="AD446" s="325">
        <v>11.3</v>
      </c>
      <c r="AE446" s="325">
        <v>14.8</v>
      </c>
      <c r="AF446" s="325">
        <v>14.1</v>
      </c>
      <c r="AG446" s="325">
        <v>9.6999999999999993</v>
      </c>
    </row>
    <row r="447" spans="2:36" s="295" customFormat="1" x14ac:dyDescent="0.25">
      <c r="B447" s="294">
        <v>0.95833333333333337</v>
      </c>
      <c r="C447" s="325">
        <v>12.4</v>
      </c>
      <c r="D447" s="325">
        <v>8.6</v>
      </c>
      <c r="E447" s="325">
        <v>12</v>
      </c>
      <c r="F447" s="325">
        <v>12.1</v>
      </c>
      <c r="G447" s="325">
        <v>19.7</v>
      </c>
      <c r="H447" s="325">
        <v>11.7</v>
      </c>
      <c r="I447" s="325">
        <v>6.4</v>
      </c>
      <c r="J447" s="325">
        <v>16.399999999999999</v>
      </c>
      <c r="K447" s="325">
        <v>12.7</v>
      </c>
      <c r="L447" s="325">
        <v>26.5</v>
      </c>
      <c r="M447" s="325">
        <v>21.8</v>
      </c>
      <c r="N447" s="325">
        <v>26.8</v>
      </c>
      <c r="O447" s="325">
        <v>26</v>
      </c>
      <c r="P447" s="325">
        <v>32</v>
      </c>
      <c r="Q447" s="325">
        <v>14.8</v>
      </c>
      <c r="R447" s="325">
        <v>9.8000000000000007</v>
      </c>
      <c r="S447" s="325">
        <v>16.3</v>
      </c>
      <c r="T447" s="325">
        <v>4.8</v>
      </c>
      <c r="U447" s="325">
        <v>10.5</v>
      </c>
      <c r="V447" s="325">
        <v>5</v>
      </c>
      <c r="W447" s="325">
        <v>3.3</v>
      </c>
      <c r="X447" s="325">
        <v>6</v>
      </c>
      <c r="Y447" s="325">
        <v>2.7</v>
      </c>
      <c r="Z447" s="325">
        <v>14.8</v>
      </c>
      <c r="AA447" s="325">
        <v>3.7</v>
      </c>
      <c r="AB447" s="325">
        <v>11</v>
      </c>
      <c r="AC447" s="325">
        <v>13.3</v>
      </c>
      <c r="AD447" s="325">
        <v>16</v>
      </c>
      <c r="AE447" s="325">
        <v>23.9</v>
      </c>
      <c r="AF447" s="325">
        <v>10.4</v>
      </c>
      <c r="AG447" s="325">
        <v>6.5</v>
      </c>
    </row>
    <row r="448" spans="2:36" s="297" customFormat="1" ht="33" customHeight="1" x14ac:dyDescent="0.3">
      <c r="B448" s="292" t="s">
        <v>263</v>
      </c>
      <c r="C448" s="399">
        <v>11.6</v>
      </c>
      <c r="D448" s="399">
        <v>11</v>
      </c>
      <c r="E448" s="399">
        <v>14</v>
      </c>
      <c r="F448" s="399">
        <v>16.7</v>
      </c>
      <c r="G448" s="399">
        <v>14.2</v>
      </c>
      <c r="H448" s="399">
        <v>21.6</v>
      </c>
      <c r="I448" s="399">
        <v>16.8</v>
      </c>
      <c r="J448" s="399">
        <v>21.2</v>
      </c>
      <c r="K448" s="399">
        <v>18.2</v>
      </c>
      <c r="L448" s="399">
        <v>22.8</v>
      </c>
      <c r="M448" s="399">
        <v>22.8</v>
      </c>
      <c r="N448" s="399">
        <v>27</v>
      </c>
      <c r="O448" s="399">
        <v>27.6</v>
      </c>
      <c r="P448" s="399">
        <v>20.3</v>
      </c>
      <c r="Q448" s="399">
        <v>16.5</v>
      </c>
      <c r="R448" s="399">
        <v>13.8</v>
      </c>
      <c r="S448" s="399">
        <v>12.4</v>
      </c>
      <c r="T448" s="399">
        <v>14</v>
      </c>
      <c r="U448" s="399">
        <v>10.3</v>
      </c>
      <c r="V448" s="399">
        <v>9.9</v>
      </c>
      <c r="W448" s="399">
        <v>7.1</v>
      </c>
      <c r="X448" s="399">
        <v>6.9</v>
      </c>
      <c r="Y448" s="399">
        <v>6.5</v>
      </c>
      <c r="Z448" s="399">
        <v>7.9</v>
      </c>
      <c r="AA448" s="399">
        <v>11.9</v>
      </c>
      <c r="AB448" s="399">
        <v>12.7</v>
      </c>
      <c r="AC448" s="399">
        <v>12.8</v>
      </c>
      <c r="AD448" s="399">
        <v>12.3</v>
      </c>
      <c r="AE448" s="399">
        <v>19</v>
      </c>
      <c r="AF448" s="399">
        <v>16.5</v>
      </c>
      <c r="AG448" s="399">
        <v>10.9</v>
      </c>
    </row>
    <row r="449" spans="2:39" s="297" customFormat="1" ht="27" customHeight="1" x14ac:dyDescent="0.3">
      <c r="B449" s="292" t="s">
        <v>264</v>
      </c>
      <c r="C449" s="565" t="s">
        <v>265</v>
      </c>
      <c r="D449" s="565"/>
      <c r="E449" s="565"/>
      <c r="F449" s="565"/>
      <c r="G449" s="565"/>
      <c r="H449" s="565"/>
      <c r="I449" s="565"/>
      <c r="J449" s="565"/>
      <c r="K449" s="565"/>
      <c r="L449" s="565"/>
      <c r="M449" s="565"/>
      <c r="N449" s="565"/>
      <c r="O449" s="565"/>
      <c r="P449" s="565"/>
      <c r="Q449" s="565"/>
      <c r="R449" s="565"/>
      <c r="S449" s="565"/>
      <c r="T449" s="565"/>
      <c r="U449" s="565"/>
      <c r="V449" s="565"/>
      <c r="W449" s="565"/>
      <c r="X449" s="565"/>
      <c r="Y449" s="565"/>
      <c r="Z449" s="565"/>
      <c r="AA449" s="565"/>
      <c r="AB449" s="565"/>
      <c r="AC449" s="565"/>
      <c r="AD449" s="565"/>
      <c r="AE449" s="565"/>
      <c r="AF449" s="565"/>
      <c r="AG449" s="565"/>
    </row>
    <row r="450" spans="2:39" x14ac:dyDescent="0.3">
      <c r="B450" s="298" t="s">
        <v>400</v>
      </c>
    </row>
    <row r="451" spans="2:39" ht="12" customHeight="1" x14ac:dyDescent="0.3">
      <c r="B451" s="457" t="s">
        <v>352</v>
      </c>
    </row>
    <row r="452" spans="2:39" ht="12" customHeight="1" x14ac:dyDescent="0.3">
      <c r="B452" s="298" t="s">
        <v>399</v>
      </c>
    </row>
    <row r="453" spans="2:39" x14ac:dyDescent="0.3">
      <c r="B453" s="298"/>
    </row>
    <row r="454" spans="2:39" ht="14.4" x14ac:dyDescent="0.3"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299"/>
      <c r="V454" s="299"/>
      <c r="W454" s="299"/>
      <c r="X454" s="299"/>
      <c r="Y454" s="299"/>
      <c r="Z454" s="299"/>
      <c r="AA454" s="299"/>
      <c r="AB454" s="299"/>
      <c r="AC454" s="299"/>
      <c r="AD454" s="299"/>
      <c r="AE454" s="299"/>
      <c r="AF454" s="299"/>
    </row>
    <row r="455" spans="2:39" x14ac:dyDescent="0.3"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</row>
    <row r="456" spans="2:39" x14ac:dyDescent="0.3"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</row>
    <row r="457" spans="2:39" x14ac:dyDescent="0.3"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</row>
    <row r="458" spans="2:39" x14ac:dyDescent="0.3">
      <c r="C458"/>
      <c r="D458"/>
      <c r="E458"/>
      <c r="F458"/>
      <c r="G458"/>
      <c r="H458"/>
      <c r="I458" s="456"/>
      <c r="J458" s="456"/>
      <c r="K458" s="456"/>
      <c r="L458" s="456"/>
      <c r="M458" s="456"/>
      <c r="N458" s="456"/>
      <c r="O458" s="456"/>
      <c r="P458" s="456"/>
      <c r="Q458" s="456"/>
      <c r="R458" s="456"/>
      <c r="S458" s="456"/>
      <c r="T458" s="456"/>
      <c r="U458" s="456"/>
      <c r="V458" s="456"/>
      <c r="W458" s="456"/>
      <c r="X458" s="456"/>
      <c r="Y458" s="456"/>
      <c r="Z458" s="456"/>
      <c r="AA458" s="456"/>
      <c r="AB458" s="456"/>
      <c r="AC458" s="456"/>
      <c r="AD458" s="456"/>
      <c r="AE458" s="456"/>
      <c r="AF458" s="456"/>
      <c r="AG458" s="456"/>
      <c r="AH458" s="456"/>
      <c r="AI458" s="456"/>
      <c r="AJ458" s="456"/>
      <c r="AK458" s="456"/>
      <c r="AL458" s="456"/>
      <c r="AM458" s="456"/>
    </row>
    <row r="459" spans="2:39" x14ac:dyDescent="0.3"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</row>
    <row r="460" spans="2:39" x14ac:dyDescent="0.3"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</row>
  </sheetData>
  <mergeCells count="69">
    <mergeCell ref="B409:E411"/>
    <mergeCell ref="B413:C413"/>
    <mergeCell ref="C449:AG449"/>
    <mergeCell ref="F409:AG411"/>
    <mergeCell ref="F413:AG413"/>
    <mergeCell ref="AF419:AG419"/>
    <mergeCell ref="AF421:AG421"/>
    <mergeCell ref="B417:AG417"/>
    <mergeCell ref="AF415:AG415"/>
    <mergeCell ref="B2:E4"/>
    <mergeCell ref="F2:AG4"/>
    <mergeCell ref="B6:C6"/>
    <mergeCell ref="F6:AG6"/>
    <mergeCell ref="B10:AG10"/>
    <mergeCell ref="C42:AG42"/>
    <mergeCell ref="B43:O43"/>
    <mergeCell ref="B49:E51"/>
    <mergeCell ref="F49:AE51"/>
    <mergeCell ref="B53:C53"/>
    <mergeCell ref="F53:AE53"/>
    <mergeCell ref="B57:AE57"/>
    <mergeCell ref="C89:AE89"/>
    <mergeCell ref="B90:G90"/>
    <mergeCell ref="B94:E96"/>
    <mergeCell ref="F94:AG96"/>
    <mergeCell ref="B98:C98"/>
    <mergeCell ref="F98:AG98"/>
    <mergeCell ref="B102:AG102"/>
    <mergeCell ref="C134:AG134"/>
    <mergeCell ref="B136:O136"/>
    <mergeCell ref="B140:G140"/>
    <mergeCell ref="B142:E144"/>
    <mergeCell ref="F142:AF144"/>
    <mergeCell ref="B146:C146"/>
    <mergeCell ref="F146:AF146"/>
    <mergeCell ref="B150:AF150"/>
    <mergeCell ref="C182:AF182"/>
    <mergeCell ref="B183:G183"/>
    <mergeCell ref="B187:E189"/>
    <mergeCell ref="F187:AG189"/>
    <mergeCell ref="B191:C191"/>
    <mergeCell ref="F191:AG191"/>
    <mergeCell ref="B195:AG195"/>
    <mergeCell ref="C227:AG227"/>
    <mergeCell ref="B231:E233"/>
    <mergeCell ref="F231:AG233"/>
    <mergeCell ref="B280:C280"/>
    <mergeCell ref="F280:AG280"/>
    <mergeCell ref="B284:AG284"/>
    <mergeCell ref="B235:C235"/>
    <mergeCell ref="F235:AG235"/>
    <mergeCell ref="B239:AG239"/>
    <mergeCell ref="B272:AF272"/>
    <mergeCell ref="B373:AF373"/>
    <mergeCell ref="C405:AF405"/>
    <mergeCell ref="C271:AF271"/>
    <mergeCell ref="B329:AG329"/>
    <mergeCell ref="C361:AG361"/>
    <mergeCell ref="B365:E367"/>
    <mergeCell ref="F365:AF367"/>
    <mergeCell ref="B369:C369"/>
    <mergeCell ref="F369:AF369"/>
    <mergeCell ref="C316:AG316"/>
    <mergeCell ref="B321:E323"/>
    <mergeCell ref="F321:AG323"/>
    <mergeCell ref="B325:C325"/>
    <mergeCell ref="F325:AG325"/>
    <mergeCell ref="B276:E278"/>
    <mergeCell ref="F276:AG278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9" manualBreakCount="9">
    <brk id="47" max="32" man="1"/>
    <brk id="92" max="32" man="1"/>
    <brk id="140" max="32" man="1"/>
    <brk id="185" max="32" man="1"/>
    <brk id="229" max="32" man="1"/>
    <brk id="274" max="32" man="1"/>
    <brk id="319" max="32" man="1"/>
    <brk id="363" max="32" man="1"/>
    <brk id="407" max="3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AF0B-77AE-44E6-8D98-F917B8AD0A23}">
  <dimension ref="A1:R98"/>
  <sheetViews>
    <sheetView showGridLines="0" view="pageBreakPreview" zoomScale="60" zoomScaleNormal="85" workbookViewId="0">
      <selection activeCell="H45" sqref="H45"/>
    </sheetView>
  </sheetViews>
  <sheetFormatPr baseColWidth="10" defaultColWidth="11.44140625" defaultRowHeight="13.2" x14ac:dyDescent="0.25"/>
  <cols>
    <col min="1" max="1" width="3.109375" style="335" customWidth="1"/>
    <col min="2" max="2" width="10.33203125" style="1" customWidth="1"/>
    <col min="3" max="3" width="9.5546875" style="1" customWidth="1"/>
    <col min="4" max="4" width="16.44140625" style="1" customWidth="1"/>
    <col min="5" max="5" width="6.6640625" style="1" customWidth="1"/>
    <col min="6" max="6" width="10" style="1" customWidth="1"/>
    <col min="7" max="7" width="15" style="1" customWidth="1"/>
    <col min="8" max="8" width="6.6640625" style="1" customWidth="1"/>
    <col min="9" max="9" width="10.44140625" style="1" customWidth="1"/>
    <col min="10" max="10" width="3.88671875" style="1" customWidth="1"/>
    <col min="11" max="11" width="3.5546875" style="1" customWidth="1"/>
    <col min="12" max="12" width="6.6640625" style="1" customWidth="1"/>
    <col min="13" max="13" width="7" style="1" customWidth="1"/>
    <col min="14" max="14" width="5.33203125" style="1" customWidth="1"/>
    <col min="15" max="15" width="4.44140625" style="1" customWidth="1"/>
    <col min="16" max="16" width="2.109375" style="87" customWidth="1"/>
    <col min="17" max="16384" width="11.44140625" style="1"/>
  </cols>
  <sheetData>
    <row r="1" spans="1:18" ht="12" customHeight="1" thickBot="1" x14ac:dyDescent="0.3">
      <c r="A1" s="328"/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</row>
    <row r="2" spans="1:18" ht="16.5" customHeight="1" x14ac:dyDescent="0.25">
      <c r="A2" s="328"/>
      <c r="B2" s="597"/>
      <c r="C2" s="597"/>
      <c r="D2" s="597"/>
      <c r="E2" s="597"/>
      <c r="F2" s="583" t="s">
        <v>7790</v>
      </c>
      <c r="G2" s="583"/>
      <c r="H2" s="583"/>
      <c r="I2" s="583"/>
      <c r="J2" s="583"/>
      <c r="K2" s="583"/>
      <c r="L2" s="583"/>
      <c r="M2" s="583"/>
      <c r="N2" s="583"/>
      <c r="O2" s="584"/>
    </row>
    <row r="3" spans="1:18" ht="16.5" customHeight="1" x14ac:dyDescent="0.25">
      <c r="A3" s="328"/>
      <c r="B3" s="598"/>
      <c r="C3" s="598"/>
      <c r="D3" s="598"/>
      <c r="E3" s="598"/>
      <c r="F3" s="585"/>
      <c r="G3" s="585"/>
      <c r="H3" s="585"/>
      <c r="I3" s="585"/>
      <c r="J3" s="585"/>
      <c r="K3" s="585"/>
      <c r="L3" s="585"/>
      <c r="M3" s="585"/>
      <c r="N3" s="585"/>
      <c r="O3" s="586"/>
    </row>
    <row r="4" spans="1:18" ht="16.5" customHeight="1" x14ac:dyDescent="0.25">
      <c r="A4" s="328"/>
      <c r="B4" s="598"/>
      <c r="C4" s="598"/>
      <c r="D4" s="598"/>
      <c r="E4" s="598"/>
      <c r="F4" s="585"/>
      <c r="G4" s="585"/>
      <c r="H4" s="585"/>
      <c r="I4" s="585"/>
      <c r="J4" s="585"/>
      <c r="K4" s="585"/>
      <c r="L4" s="585"/>
      <c r="M4" s="585"/>
      <c r="N4" s="585"/>
      <c r="O4" s="586"/>
    </row>
    <row r="5" spans="1:18" ht="16.5" customHeight="1" thickBot="1" x14ac:dyDescent="0.3">
      <c r="A5" s="328"/>
      <c r="B5" s="599"/>
      <c r="C5" s="599"/>
      <c r="D5" s="599"/>
      <c r="E5" s="599"/>
      <c r="F5" s="587"/>
      <c r="G5" s="587"/>
      <c r="H5" s="587"/>
      <c r="I5" s="587"/>
      <c r="J5" s="587"/>
      <c r="K5" s="587"/>
      <c r="L5" s="587"/>
      <c r="M5" s="587"/>
      <c r="N5" s="587"/>
      <c r="O5" s="588"/>
    </row>
    <row r="6" spans="1:18" ht="13.2" customHeight="1" x14ac:dyDescent="0.25">
      <c r="A6" s="328"/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</row>
    <row r="7" spans="1:18" ht="30.6" customHeight="1" x14ac:dyDescent="0.25">
      <c r="A7" s="328"/>
      <c r="B7" s="600" t="s">
        <v>188</v>
      </c>
      <c r="C7" s="600"/>
      <c r="D7" s="594" t="s">
        <v>7892</v>
      </c>
      <c r="E7" s="606"/>
      <c r="F7" s="606"/>
      <c r="G7" s="606"/>
      <c r="H7" s="606"/>
      <c r="I7" s="606"/>
      <c r="J7" s="606"/>
      <c r="K7" s="606"/>
      <c r="L7" s="606"/>
      <c r="M7" s="606"/>
      <c r="N7" s="606"/>
      <c r="O7" s="606"/>
    </row>
    <row r="8" spans="1:18" ht="9" customHeight="1" x14ac:dyDescent="0.25">
      <c r="A8" s="328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</row>
    <row r="9" spans="1:18" ht="33" customHeight="1" x14ac:dyDescent="0.25">
      <c r="A9" s="328"/>
      <c r="B9" s="600" t="s">
        <v>236</v>
      </c>
      <c r="C9" s="600"/>
      <c r="D9" s="607" t="s">
        <v>259</v>
      </c>
      <c r="E9" s="607"/>
      <c r="F9" s="600" t="s">
        <v>189</v>
      </c>
      <c r="G9" s="600"/>
      <c r="H9" s="608" t="s">
        <v>344</v>
      </c>
      <c r="I9" s="595"/>
      <c r="J9" s="609" t="s">
        <v>176</v>
      </c>
      <c r="K9" s="609"/>
      <c r="L9" s="609"/>
      <c r="M9" s="609"/>
      <c r="N9" s="282">
        <v>5</v>
      </c>
      <c r="O9" s="282"/>
    </row>
    <row r="10" spans="1:18" ht="13.2" customHeight="1" x14ac:dyDescent="0.25">
      <c r="A10" s="328"/>
      <c r="B10" s="329"/>
      <c r="C10" s="329"/>
      <c r="D10" s="329"/>
      <c r="E10" s="329"/>
      <c r="F10" s="329"/>
      <c r="G10" s="329"/>
      <c r="H10" s="329"/>
      <c r="I10" s="329"/>
      <c r="J10" s="329"/>
      <c r="K10" s="329"/>
      <c r="L10" s="329"/>
      <c r="M10" s="329"/>
      <c r="N10" s="329"/>
      <c r="O10" s="329"/>
    </row>
    <row r="11" spans="1:18" ht="19.5" customHeight="1" x14ac:dyDescent="0.25">
      <c r="A11" s="328"/>
      <c r="B11" s="601" t="s">
        <v>136</v>
      </c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</row>
    <row r="12" spans="1:18" ht="11.25" customHeight="1" thickBot="1" x14ac:dyDescent="0.3">
      <c r="A12" s="328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8" s="335" customFormat="1" ht="21" customHeight="1" thickBot="1" x14ac:dyDescent="0.3">
      <c r="A13" s="328"/>
      <c r="B13" s="86" t="s">
        <v>137</v>
      </c>
      <c r="C13" s="371" t="s">
        <v>66</v>
      </c>
      <c r="D13" s="355">
        <v>44105.351388888892</v>
      </c>
      <c r="E13" s="111"/>
      <c r="F13" s="371" t="s">
        <v>4</v>
      </c>
      <c r="G13" s="355">
        <v>44106.345138888886</v>
      </c>
      <c r="H13" s="331"/>
      <c r="I13" s="371" t="s">
        <v>5</v>
      </c>
      <c r="J13" s="596">
        <f>G13-D13</f>
        <v>0.99374999999417923</v>
      </c>
      <c r="K13" s="596"/>
      <c r="L13" s="113" t="s">
        <v>6</v>
      </c>
      <c r="M13" s="332">
        <f>$J13*60*24</f>
        <v>1430.9999999916181</v>
      </c>
      <c r="N13" s="333" t="s">
        <v>7</v>
      </c>
      <c r="O13" s="116"/>
      <c r="P13" s="334"/>
      <c r="R13" s="336"/>
    </row>
    <row r="14" spans="1:18" ht="9.75" customHeight="1" x14ac:dyDescent="0.25">
      <c r="A14" s="87"/>
      <c r="B14" s="86"/>
      <c r="C14" s="337"/>
      <c r="D14" s="338"/>
      <c r="E14" s="338"/>
      <c r="F14" s="337"/>
      <c r="G14" s="338"/>
      <c r="H14" s="331"/>
      <c r="I14" s="337"/>
      <c r="J14" s="119"/>
      <c r="K14" s="119"/>
      <c r="L14" s="120"/>
      <c r="M14" s="339"/>
      <c r="N14" s="339"/>
      <c r="O14" s="337"/>
      <c r="P14" s="334"/>
      <c r="R14" s="336"/>
    </row>
    <row r="15" spans="1:18" s="335" customFormat="1" ht="18.75" customHeight="1" x14ac:dyDescent="0.25">
      <c r="A15" s="328"/>
      <c r="B15" s="602" t="s">
        <v>12</v>
      </c>
      <c r="C15" s="602"/>
      <c r="D15" s="602"/>
      <c r="E15" s="123">
        <f>J13</f>
        <v>0.99374999999417923</v>
      </c>
      <c r="F15" s="340" t="s">
        <v>6</v>
      </c>
      <c r="G15" s="116"/>
      <c r="H15" s="341"/>
      <c r="I15" s="341"/>
      <c r="J15" s="342"/>
      <c r="K15" s="341"/>
      <c r="L15" s="341"/>
      <c r="M15" s="86"/>
      <c r="N15" s="86"/>
      <c r="O15" s="86"/>
      <c r="P15" s="328"/>
    </row>
    <row r="16" spans="1:18" ht="9.75" customHeight="1" x14ac:dyDescent="0.25">
      <c r="A16" s="87"/>
      <c r="B16" s="337"/>
      <c r="C16" s="337"/>
      <c r="D16" s="337"/>
      <c r="E16" s="343"/>
      <c r="F16" s="68"/>
      <c r="G16" s="343"/>
      <c r="H16" s="341"/>
      <c r="I16" s="341"/>
      <c r="J16" s="341"/>
      <c r="K16" s="341"/>
      <c r="L16" s="341"/>
      <c r="M16" s="86"/>
      <c r="N16" s="86"/>
      <c r="O16" s="86"/>
    </row>
    <row r="17" spans="1:18" ht="19.5" customHeight="1" x14ac:dyDescent="0.25">
      <c r="A17" s="328"/>
      <c r="B17" s="603" t="s">
        <v>11</v>
      </c>
      <c r="C17" s="603"/>
      <c r="D17" s="603"/>
      <c r="E17" s="356">
        <v>3.8499999999999992</v>
      </c>
      <c r="F17" s="603" t="s">
        <v>65</v>
      </c>
      <c r="G17" s="603"/>
      <c r="H17" s="356">
        <v>450.79583333333318</v>
      </c>
      <c r="I17" s="68"/>
      <c r="J17" s="87"/>
      <c r="K17" s="87"/>
      <c r="L17" s="87"/>
      <c r="M17" s="87"/>
      <c r="N17" s="87"/>
      <c r="O17" s="87"/>
    </row>
    <row r="18" spans="1:18" ht="13.8" thickBot="1" x14ac:dyDescent="0.3">
      <c r="A18" s="328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8" ht="11.25" customHeight="1" thickTop="1" thickBot="1" x14ac:dyDescent="0.3">
      <c r="A19" s="328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  <row r="20" spans="1:18" s="335" customFormat="1" ht="21" customHeight="1" thickBot="1" x14ac:dyDescent="0.3">
      <c r="A20" s="328"/>
      <c r="B20" s="86" t="s">
        <v>138</v>
      </c>
      <c r="C20" s="371" t="s">
        <v>66</v>
      </c>
      <c r="D20" s="355">
        <v>44106.355555555558</v>
      </c>
      <c r="E20" s="111"/>
      <c r="F20" s="371" t="s">
        <v>4</v>
      </c>
      <c r="G20" s="355">
        <v>44107.355555555558</v>
      </c>
      <c r="H20" s="331"/>
      <c r="I20" s="371" t="s">
        <v>5</v>
      </c>
      <c r="J20" s="596">
        <f>G20-D20</f>
        <v>1</v>
      </c>
      <c r="K20" s="596"/>
      <c r="L20" s="113" t="s">
        <v>6</v>
      </c>
      <c r="M20" s="332">
        <f>$J20*60*24</f>
        <v>1440</v>
      </c>
      <c r="N20" s="333" t="s">
        <v>7</v>
      </c>
      <c r="O20" s="116"/>
      <c r="P20" s="334"/>
      <c r="R20" s="336"/>
    </row>
    <row r="21" spans="1:18" ht="9.75" customHeight="1" x14ac:dyDescent="0.25">
      <c r="A21" s="87"/>
      <c r="B21" s="86"/>
      <c r="C21" s="337"/>
      <c r="D21" s="338"/>
      <c r="E21" s="338"/>
      <c r="F21" s="337"/>
      <c r="G21" s="338"/>
      <c r="H21" s="331"/>
      <c r="I21" s="337"/>
      <c r="J21" s="119"/>
      <c r="K21" s="119"/>
      <c r="L21" s="120"/>
      <c r="M21" s="339"/>
      <c r="N21" s="339"/>
      <c r="O21" s="337"/>
      <c r="P21" s="334"/>
      <c r="R21" s="336"/>
    </row>
    <row r="22" spans="1:18" s="335" customFormat="1" ht="18.75" customHeight="1" x14ac:dyDescent="0.25">
      <c r="A22" s="328"/>
      <c r="B22" s="602" t="s">
        <v>12</v>
      </c>
      <c r="C22" s="602"/>
      <c r="D22" s="602"/>
      <c r="E22" s="123">
        <f>J20</f>
        <v>1</v>
      </c>
      <c r="F22" s="340" t="s">
        <v>6</v>
      </c>
      <c r="G22" s="116"/>
      <c r="H22" s="341"/>
      <c r="I22" s="341"/>
      <c r="J22" s="341"/>
      <c r="K22" s="341"/>
      <c r="L22" s="341"/>
      <c r="M22" s="86"/>
      <c r="N22" s="86"/>
      <c r="O22" s="86"/>
      <c r="P22" s="328"/>
    </row>
    <row r="23" spans="1:18" ht="9.75" customHeight="1" x14ac:dyDescent="0.25">
      <c r="A23" s="87"/>
      <c r="B23" s="337"/>
      <c r="C23" s="337"/>
      <c r="D23" s="337"/>
      <c r="E23" s="343"/>
      <c r="F23" s="68"/>
      <c r="G23" s="343"/>
      <c r="H23" s="341"/>
      <c r="I23" s="341"/>
      <c r="J23" s="341"/>
      <c r="K23" s="341"/>
      <c r="L23" s="341"/>
      <c r="M23" s="86"/>
      <c r="N23" s="86"/>
      <c r="O23" s="86"/>
    </row>
    <row r="24" spans="1:18" ht="19.5" customHeight="1" x14ac:dyDescent="0.25">
      <c r="A24" s="328"/>
      <c r="B24" s="603" t="s">
        <v>11</v>
      </c>
      <c r="C24" s="603"/>
      <c r="D24" s="603"/>
      <c r="E24" s="356">
        <v>4.1166666666666663</v>
      </c>
      <c r="F24" s="603" t="s">
        <v>65</v>
      </c>
      <c r="G24" s="603"/>
      <c r="H24" s="356">
        <v>450.98749999999995</v>
      </c>
      <c r="I24" s="68"/>
      <c r="J24" s="87"/>
      <c r="K24" s="87"/>
      <c r="L24" s="87"/>
      <c r="M24" s="87"/>
      <c r="N24" s="87"/>
      <c r="O24" s="87"/>
    </row>
    <row r="25" spans="1:18" ht="13.8" thickBot="1" x14ac:dyDescent="0.3">
      <c r="A25" s="328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8" ht="11.25" customHeight="1" thickTop="1" thickBot="1" x14ac:dyDescent="0.3">
      <c r="A26" s="328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</row>
    <row r="27" spans="1:18" s="335" customFormat="1" ht="21" customHeight="1" thickBot="1" x14ac:dyDescent="0.3">
      <c r="A27" s="328"/>
      <c r="B27" s="86" t="s">
        <v>139</v>
      </c>
      <c r="C27" s="330" t="s">
        <v>66</v>
      </c>
      <c r="D27" s="355">
        <v>44107.385416666664</v>
      </c>
      <c r="E27" s="111"/>
      <c r="F27" s="330" t="s">
        <v>4</v>
      </c>
      <c r="G27" s="355">
        <v>44108.373611111114</v>
      </c>
      <c r="H27" s="331"/>
      <c r="I27" s="330" t="s">
        <v>5</v>
      </c>
      <c r="J27" s="596">
        <f>G27-D27</f>
        <v>0.98819444444961846</v>
      </c>
      <c r="K27" s="596"/>
      <c r="L27" s="113" t="s">
        <v>6</v>
      </c>
      <c r="M27" s="332">
        <f>$J27*60*24</f>
        <v>1423.0000000074506</v>
      </c>
      <c r="N27" s="333" t="s">
        <v>7</v>
      </c>
      <c r="O27" s="116"/>
      <c r="P27" s="334"/>
      <c r="R27" s="336"/>
    </row>
    <row r="28" spans="1:18" ht="9.75" customHeight="1" x14ac:dyDescent="0.25">
      <c r="A28" s="87"/>
      <c r="B28" s="86"/>
      <c r="C28" s="337"/>
      <c r="D28" s="338"/>
      <c r="E28" s="338"/>
      <c r="F28" s="337"/>
      <c r="G28" s="338"/>
      <c r="H28" s="331"/>
      <c r="I28" s="337"/>
      <c r="J28" s="119"/>
      <c r="K28" s="119"/>
      <c r="L28" s="120"/>
      <c r="M28" s="339"/>
      <c r="N28" s="339"/>
      <c r="O28" s="337"/>
      <c r="P28" s="334"/>
      <c r="R28" s="336"/>
    </row>
    <row r="29" spans="1:18" s="335" customFormat="1" ht="18.75" customHeight="1" x14ac:dyDescent="0.25">
      <c r="A29" s="328"/>
      <c r="B29" s="602" t="s">
        <v>12</v>
      </c>
      <c r="C29" s="602"/>
      <c r="D29" s="602"/>
      <c r="E29" s="123">
        <f>J27</f>
        <v>0.98819444444961846</v>
      </c>
      <c r="F29" s="340" t="s">
        <v>6</v>
      </c>
      <c r="G29" s="116"/>
      <c r="H29" s="341"/>
      <c r="I29" s="341"/>
      <c r="J29" s="342"/>
      <c r="K29" s="341"/>
      <c r="L29" s="341"/>
      <c r="M29" s="86"/>
      <c r="N29" s="86"/>
      <c r="O29" s="86"/>
      <c r="P29" s="328"/>
    </row>
    <row r="30" spans="1:18" ht="9.75" customHeight="1" x14ac:dyDescent="0.25">
      <c r="A30" s="87"/>
      <c r="B30" s="337"/>
      <c r="C30" s="337"/>
      <c r="D30" s="337"/>
      <c r="E30" s="343"/>
      <c r="F30" s="68"/>
      <c r="G30" s="343"/>
      <c r="H30" s="341"/>
      <c r="I30" s="341"/>
      <c r="J30" s="341"/>
      <c r="K30" s="341"/>
      <c r="L30" s="341"/>
      <c r="M30" s="86"/>
      <c r="N30" s="86"/>
      <c r="O30" s="86"/>
    </row>
    <row r="31" spans="1:18" ht="19.5" customHeight="1" x14ac:dyDescent="0.25">
      <c r="A31" s="328"/>
      <c r="B31" s="603" t="s">
        <v>11</v>
      </c>
      <c r="C31" s="603"/>
      <c r="D31" s="603"/>
      <c r="E31" s="356">
        <v>3.9958333333333336</v>
      </c>
      <c r="F31" s="603" t="s">
        <v>65</v>
      </c>
      <c r="G31" s="603"/>
      <c r="H31" s="356">
        <v>451.6583333333333</v>
      </c>
      <c r="I31" s="68"/>
      <c r="J31" s="87"/>
      <c r="K31" s="87"/>
      <c r="L31" s="87"/>
      <c r="M31" s="87"/>
      <c r="N31" s="87"/>
      <c r="O31" s="87"/>
    </row>
    <row r="32" spans="1:18" ht="13.8" thickBot="1" x14ac:dyDescent="0.3">
      <c r="A32" s="328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8" ht="11.25" customHeight="1" thickTop="1" thickBot="1" x14ac:dyDescent="0.3">
      <c r="A33" s="328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</row>
    <row r="34" spans="1:18" s="335" customFormat="1" ht="21" customHeight="1" thickBot="1" x14ac:dyDescent="0.3">
      <c r="A34" s="328"/>
      <c r="B34" s="86" t="s">
        <v>140</v>
      </c>
      <c r="C34" s="330" t="s">
        <v>66</v>
      </c>
      <c r="D34" s="355">
        <v>44108.384027777778</v>
      </c>
      <c r="E34" s="111"/>
      <c r="F34" s="330" t="s">
        <v>4</v>
      </c>
      <c r="G34" s="355">
        <v>44109.384027777778</v>
      </c>
      <c r="H34" s="331"/>
      <c r="I34" s="330" t="s">
        <v>5</v>
      </c>
      <c r="J34" s="596">
        <f>G34-D34</f>
        <v>1</v>
      </c>
      <c r="K34" s="596"/>
      <c r="L34" s="113" t="s">
        <v>6</v>
      </c>
      <c r="M34" s="332">
        <f>$J34*60*24</f>
        <v>1440</v>
      </c>
      <c r="N34" s="333" t="s">
        <v>7</v>
      </c>
      <c r="O34" s="116"/>
      <c r="P34" s="334"/>
      <c r="R34" s="336"/>
    </row>
    <row r="35" spans="1:18" ht="9.75" customHeight="1" x14ac:dyDescent="0.25">
      <c r="A35" s="87"/>
      <c r="B35" s="86"/>
      <c r="C35" s="337"/>
      <c r="D35" s="338"/>
      <c r="E35" s="338"/>
      <c r="F35" s="337"/>
      <c r="G35" s="338"/>
      <c r="H35" s="331"/>
      <c r="I35" s="337"/>
      <c r="J35" s="119"/>
      <c r="K35" s="119"/>
      <c r="L35" s="120"/>
      <c r="M35" s="339"/>
      <c r="N35" s="339"/>
      <c r="O35" s="337"/>
      <c r="P35" s="334"/>
      <c r="R35" s="336"/>
    </row>
    <row r="36" spans="1:18" s="335" customFormat="1" ht="18.75" customHeight="1" x14ac:dyDescent="0.25">
      <c r="A36" s="328"/>
      <c r="B36" s="602" t="s">
        <v>12</v>
      </c>
      <c r="C36" s="602"/>
      <c r="D36" s="602"/>
      <c r="E36" s="123">
        <f>J34</f>
        <v>1</v>
      </c>
      <c r="F36" s="340" t="s">
        <v>6</v>
      </c>
      <c r="G36" s="116"/>
      <c r="H36" s="341"/>
      <c r="I36" s="341"/>
      <c r="J36" s="341"/>
      <c r="K36" s="341"/>
      <c r="L36" s="341"/>
      <c r="M36" s="86"/>
      <c r="N36" s="86"/>
      <c r="O36" s="86"/>
      <c r="P36" s="328"/>
    </row>
    <row r="37" spans="1:18" ht="9.75" customHeight="1" x14ac:dyDescent="0.25">
      <c r="A37" s="87"/>
      <c r="B37" s="337"/>
      <c r="C37" s="337"/>
      <c r="D37" s="337"/>
      <c r="E37" s="343"/>
      <c r="F37" s="68"/>
      <c r="G37" s="343"/>
      <c r="H37" s="341"/>
      <c r="I37" s="341"/>
      <c r="J37" s="341"/>
      <c r="K37" s="341"/>
      <c r="L37" s="341"/>
      <c r="M37" s="86"/>
      <c r="N37" s="86"/>
      <c r="O37" s="86"/>
    </row>
    <row r="38" spans="1:18" ht="19.5" customHeight="1" x14ac:dyDescent="0.25">
      <c r="A38" s="328"/>
      <c r="B38" s="603" t="s">
        <v>11</v>
      </c>
      <c r="C38" s="603"/>
      <c r="D38" s="603"/>
      <c r="E38" s="356">
        <v>3.7124999999999999</v>
      </c>
      <c r="F38" s="603" t="s">
        <v>65</v>
      </c>
      <c r="G38" s="603"/>
      <c r="H38" s="356">
        <v>452.14166666666665</v>
      </c>
      <c r="I38" s="68"/>
      <c r="J38" s="87"/>
      <c r="K38" s="87"/>
      <c r="L38" s="87"/>
      <c r="M38" s="87"/>
      <c r="N38" s="87"/>
      <c r="O38" s="87"/>
    </row>
    <row r="39" spans="1:18" ht="13.8" thickBot="1" x14ac:dyDescent="0.3">
      <c r="A39" s="328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8" ht="11.25" customHeight="1" thickTop="1" thickBot="1" x14ac:dyDescent="0.3">
      <c r="A40" s="328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</row>
    <row r="41" spans="1:18" s="335" customFormat="1" ht="21" customHeight="1" thickBot="1" x14ac:dyDescent="0.3">
      <c r="A41" s="328"/>
      <c r="B41" s="86" t="s">
        <v>141</v>
      </c>
      <c r="C41" s="330" t="s">
        <v>66</v>
      </c>
      <c r="D41" s="355">
        <v>44109.395138888889</v>
      </c>
      <c r="E41" s="111"/>
      <c r="F41" s="330" t="s">
        <v>4</v>
      </c>
      <c r="G41" s="355">
        <v>44110.382638888892</v>
      </c>
      <c r="H41" s="331"/>
      <c r="I41" s="330" t="s">
        <v>5</v>
      </c>
      <c r="J41" s="596">
        <f>G41-D41</f>
        <v>0.98750000000291038</v>
      </c>
      <c r="K41" s="596"/>
      <c r="L41" s="113" t="s">
        <v>6</v>
      </c>
      <c r="M41" s="332">
        <f>$J41*60*24</f>
        <v>1422.000000004191</v>
      </c>
      <c r="N41" s="333" t="s">
        <v>7</v>
      </c>
      <c r="O41" s="116"/>
      <c r="P41" s="334"/>
      <c r="R41" s="336"/>
    </row>
    <row r="42" spans="1:18" ht="9.75" customHeight="1" x14ac:dyDescent="0.25">
      <c r="A42" s="87"/>
      <c r="B42" s="86"/>
      <c r="C42" s="337"/>
      <c r="D42" s="338"/>
      <c r="E42" s="338"/>
      <c r="F42" s="337"/>
      <c r="G42" s="338"/>
      <c r="H42" s="331"/>
      <c r="I42" s="337"/>
      <c r="J42" s="119"/>
      <c r="K42" s="119"/>
      <c r="L42" s="120"/>
      <c r="M42" s="339"/>
      <c r="N42" s="339"/>
      <c r="O42" s="337"/>
      <c r="P42" s="334"/>
      <c r="R42" s="336"/>
    </row>
    <row r="43" spans="1:18" s="335" customFormat="1" ht="18.75" customHeight="1" x14ac:dyDescent="0.25">
      <c r="A43" s="328"/>
      <c r="B43" s="602" t="s">
        <v>12</v>
      </c>
      <c r="C43" s="602"/>
      <c r="D43" s="602"/>
      <c r="E43" s="123">
        <f>J41</f>
        <v>0.98750000000291038</v>
      </c>
      <c r="F43" s="340" t="s">
        <v>6</v>
      </c>
      <c r="G43" s="116"/>
      <c r="H43" s="341"/>
      <c r="I43" s="341"/>
      <c r="J43" s="341"/>
      <c r="K43" s="341"/>
      <c r="L43" s="341"/>
      <c r="M43" s="86"/>
      <c r="N43" s="86"/>
      <c r="O43" s="86"/>
      <c r="P43" s="328"/>
    </row>
    <row r="44" spans="1:18" ht="9.75" customHeight="1" x14ac:dyDescent="0.25">
      <c r="A44" s="87"/>
      <c r="B44" s="337"/>
      <c r="C44" s="337"/>
      <c r="D44" s="337"/>
      <c r="E44" s="343"/>
      <c r="F44" s="68"/>
      <c r="G44" s="343"/>
      <c r="H44" s="341"/>
      <c r="I44" s="341"/>
      <c r="J44" s="341"/>
      <c r="K44" s="341"/>
      <c r="L44" s="341"/>
      <c r="M44" s="86"/>
      <c r="N44" s="86"/>
      <c r="O44" s="86"/>
    </row>
    <row r="45" spans="1:18" ht="19.5" customHeight="1" x14ac:dyDescent="0.25">
      <c r="A45" s="328"/>
      <c r="B45" s="603" t="s">
        <v>11</v>
      </c>
      <c r="C45" s="603"/>
      <c r="D45" s="603"/>
      <c r="E45" s="356">
        <v>2.6958333333333342</v>
      </c>
      <c r="F45" s="603" t="s">
        <v>65</v>
      </c>
      <c r="G45" s="603"/>
      <c r="H45" s="356">
        <v>452.37916666666666</v>
      </c>
      <c r="I45" s="68"/>
      <c r="J45" s="87"/>
      <c r="K45" s="87"/>
      <c r="L45" s="87"/>
      <c r="M45" s="87"/>
      <c r="N45" s="87"/>
      <c r="O45" s="87"/>
    </row>
    <row r="46" spans="1:18" ht="13.8" thickBot="1" x14ac:dyDescent="0.3">
      <c r="A46" s="328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8" ht="11.25" hidden="1" customHeight="1" thickTop="1" thickBot="1" x14ac:dyDescent="0.3">
      <c r="A47" s="328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</row>
    <row r="48" spans="1:18" s="335" customFormat="1" ht="21" hidden="1" customHeight="1" thickBot="1" x14ac:dyDescent="0.3">
      <c r="A48" s="328"/>
      <c r="B48" s="86" t="s">
        <v>295</v>
      </c>
      <c r="C48" s="330" t="s">
        <v>66</v>
      </c>
      <c r="D48" s="355">
        <v>44052.625</v>
      </c>
      <c r="E48" s="111"/>
      <c r="F48" s="330" t="s">
        <v>4</v>
      </c>
      <c r="G48" s="355">
        <v>44053.625</v>
      </c>
      <c r="H48" s="331"/>
      <c r="I48" s="330" t="s">
        <v>5</v>
      </c>
      <c r="J48" s="596">
        <f>G48-D48</f>
        <v>1</v>
      </c>
      <c r="K48" s="596"/>
      <c r="L48" s="113" t="s">
        <v>6</v>
      </c>
      <c r="M48" s="332">
        <f>$J48*60*24</f>
        <v>1440</v>
      </c>
      <c r="N48" s="333" t="s">
        <v>7</v>
      </c>
      <c r="O48" s="116"/>
      <c r="P48" s="334"/>
      <c r="R48" s="336"/>
    </row>
    <row r="49" spans="1:18" ht="9.75" hidden="1" customHeight="1" x14ac:dyDescent="0.25">
      <c r="A49" s="87"/>
      <c r="B49" s="86"/>
      <c r="C49" s="337"/>
      <c r="D49" s="338"/>
      <c r="E49" s="338"/>
      <c r="F49" s="337"/>
      <c r="G49" s="338"/>
      <c r="H49" s="331"/>
      <c r="I49" s="337"/>
      <c r="J49" s="119"/>
      <c r="K49" s="119"/>
      <c r="L49" s="120"/>
      <c r="M49" s="339"/>
      <c r="N49" s="339"/>
      <c r="O49" s="337"/>
      <c r="P49" s="334"/>
      <c r="R49" s="336"/>
    </row>
    <row r="50" spans="1:18" s="335" customFormat="1" ht="18.75" hidden="1" customHeight="1" x14ac:dyDescent="0.25">
      <c r="A50" s="328"/>
      <c r="B50" s="602" t="s">
        <v>12</v>
      </c>
      <c r="C50" s="602"/>
      <c r="D50" s="602"/>
      <c r="E50" s="123">
        <f>J48</f>
        <v>1</v>
      </c>
      <c r="F50" s="340" t="s">
        <v>6</v>
      </c>
      <c r="G50" s="116"/>
      <c r="H50" s="341"/>
      <c r="I50" s="341"/>
      <c r="J50" s="341"/>
      <c r="K50" s="341"/>
      <c r="L50" s="341"/>
      <c r="M50" s="86"/>
      <c r="N50" s="86"/>
      <c r="O50" s="86"/>
      <c r="P50" s="328"/>
    </row>
    <row r="51" spans="1:18" ht="9.75" hidden="1" customHeight="1" x14ac:dyDescent="0.25">
      <c r="A51" s="87"/>
      <c r="B51" s="337"/>
      <c r="C51" s="337"/>
      <c r="D51" s="337"/>
      <c r="E51" s="343"/>
      <c r="F51" s="68"/>
      <c r="G51" s="343"/>
      <c r="H51" s="341"/>
      <c r="I51" s="341"/>
      <c r="J51" s="341"/>
      <c r="K51" s="341"/>
      <c r="L51" s="341"/>
      <c r="M51" s="86"/>
      <c r="N51" s="86"/>
      <c r="O51" s="86"/>
    </row>
    <row r="52" spans="1:18" ht="19.5" hidden="1" customHeight="1" x14ac:dyDescent="0.25">
      <c r="A52" s="328"/>
      <c r="B52" s="603" t="s">
        <v>11</v>
      </c>
      <c r="C52" s="603"/>
      <c r="D52" s="603"/>
      <c r="E52" s="356" t="e">
        <f>'3.12'!#REF!</f>
        <v>#REF!</v>
      </c>
      <c r="F52" s="603" t="s">
        <v>65</v>
      </c>
      <c r="G52" s="603"/>
      <c r="H52" s="356" t="e">
        <f>'3.12'!#REF!</f>
        <v>#REF!</v>
      </c>
      <c r="I52" s="68"/>
      <c r="J52" s="87"/>
      <c r="K52" s="87"/>
      <c r="L52" s="87"/>
      <c r="M52" s="87"/>
      <c r="N52" s="87"/>
      <c r="O52" s="87"/>
    </row>
    <row r="53" spans="1:18" ht="13.8" hidden="1" thickBot="1" x14ac:dyDescent="0.3">
      <c r="A53" s="328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</row>
    <row r="54" spans="1:18" ht="14.4" hidden="1" thickTop="1" thickBot="1" x14ac:dyDescent="0.3">
      <c r="A54" s="328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</row>
    <row r="55" spans="1:18" s="335" customFormat="1" ht="21" hidden="1" customHeight="1" thickBot="1" x14ac:dyDescent="0.3">
      <c r="A55" s="328"/>
      <c r="B55" s="86" t="s">
        <v>296</v>
      </c>
      <c r="C55" s="330" t="s">
        <v>66</v>
      </c>
      <c r="D55" s="355">
        <v>44053.645833333336</v>
      </c>
      <c r="E55" s="111"/>
      <c r="F55" s="330" t="s">
        <v>4</v>
      </c>
      <c r="G55" s="355">
        <v>44054.645833333336</v>
      </c>
      <c r="H55" s="331"/>
      <c r="I55" s="330" t="s">
        <v>5</v>
      </c>
      <c r="J55" s="596">
        <f>G55-D55</f>
        <v>1</v>
      </c>
      <c r="K55" s="596"/>
      <c r="L55" s="113" t="s">
        <v>6</v>
      </c>
      <c r="M55" s="332">
        <f>$J55*60*24</f>
        <v>1440</v>
      </c>
      <c r="N55" s="333" t="s">
        <v>7</v>
      </c>
      <c r="O55" s="116"/>
      <c r="P55" s="334"/>
      <c r="R55" s="336"/>
    </row>
    <row r="56" spans="1:18" ht="9.75" hidden="1" customHeight="1" x14ac:dyDescent="0.25">
      <c r="A56" s="87"/>
      <c r="B56" s="86"/>
      <c r="C56" s="337"/>
      <c r="D56" s="338"/>
      <c r="E56" s="338"/>
      <c r="F56" s="337"/>
      <c r="G56" s="338"/>
      <c r="H56" s="331"/>
      <c r="I56" s="337"/>
      <c r="J56" s="119"/>
      <c r="K56" s="119"/>
      <c r="L56" s="120"/>
      <c r="M56" s="339"/>
      <c r="N56" s="339"/>
      <c r="O56" s="337"/>
      <c r="P56" s="334"/>
      <c r="R56" s="336"/>
    </row>
    <row r="57" spans="1:18" s="335" customFormat="1" ht="18.75" hidden="1" customHeight="1" x14ac:dyDescent="0.25">
      <c r="A57" s="328"/>
      <c r="B57" s="602" t="s">
        <v>12</v>
      </c>
      <c r="C57" s="602"/>
      <c r="D57" s="602"/>
      <c r="E57" s="123">
        <f>J55</f>
        <v>1</v>
      </c>
      <c r="F57" s="340" t="s">
        <v>6</v>
      </c>
      <c r="G57" s="116"/>
      <c r="H57" s="341"/>
      <c r="I57" s="341"/>
      <c r="J57" s="341"/>
      <c r="K57" s="341"/>
      <c r="L57" s="341"/>
      <c r="M57" s="86"/>
      <c r="N57" s="86"/>
      <c r="O57" s="86"/>
      <c r="P57" s="328"/>
    </row>
    <row r="58" spans="1:18" ht="9.75" hidden="1" customHeight="1" x14ac:dyDescent="0.25">
      <c r="A58" s="87"/>
      <c r="B58" s="337"/>
      <c r="C58" s="337"/>
      <c r="D58" s="337"/>
      <c r="E58" s="343"/>
      <c r="F58" s="68"/>
      <c r="G58" s="343"/>
      <c r="H58" s="341"/>
      <c r="I58" s="341"/>
      <c r="J58" s="341"/>
      <c r="K58" s="341"/>
      <c r="L58" s="341"/>
      <c r="M58" s="86"/>
      <c r="N58" s="86"/>
      <c r="O58" s="86"/>
    </row>
    <row r="59" spans="1:18" ht="19.5" hidden="1" customHeight="1" x14ac:dyDescent="0.25">
      <c r="A59" s="328"/>
      <c r="B59" s="603" t="s">
        <v>11</v>
      </c>
      <c r="C59" s="603"/>
      <c r="D59" s="603"/>
      <c r="E59" s="356" t="e">
        <f>'3.12'!#REF!</f>
        <v>#REF!</v>
      </c>
      <c r="F59" s="603" t="s">
        <v>65</v>
      </c>
      <c r="G59" s="603"/>
      <c r="H59" s="356" t="e">
        <f>'3.12'!#REF!</f>
        <v>#REF!</v>
      </c>
      <c r="I59" s="68"/>
      <c r="J59" s="87"/>
      <c r="K59" s="87"/>
      <c r="L59" s="87"/>
      <c r="M59" s="87"/>
      <c r="N59" s="87"/>
      <c r="O59" s="87"/>
    </row>
    <row r="60" spans="1:18" ht="13.8" hidden="1" thickBot="1" x14ac:dyDescent="0.3">
      <c r="A60" s="328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</row>
    <row r="61" spans="1:18" ht="14.4" hidden="1" thickTop="1" thickBot="1" x14ac:dyDescent="0.3">
      <c r="A61" s="328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</row>
    <row r="62" spans="1:18" s="335" customFormat="1" ht="21" hidden="1" customHeight="1" thickBot="1" x14ac:dyDescent="0.3">
      <c r="A62" s="328"/>
      <c r="B62" s="86" t="s">
        <v>297</v>
      </c>
      <c r="C62" s="330" t="s">
        <v>66</v>
      </c>
      <c r="D62" s="355">
        <v>44054.659722222219</v>
      </c>
      <c r="E62" s="111"/>
      <c r="F62" s="330" t="s">
        <v>4</v>
      </c>
      <c r="G62" s="355">
        <v>44055.659722222219</v>
      </c>
      <c r="H62" s="331"/>
      <c r="I62" s="330" t="s">
        <v>5</v>
      </c>
      <c r="J62" s="596">
        <f>G62-D62</f>
        <v>1</v>
      </c>
      <c r="K62" s="596"/>
      <c r="L62" s="113" t="s">
        <v>6</v>
      </c>
      <c r="M62" s="332">
        <f>$J62*60*24</f>
        <v>1440</v>
      </c>
      <c r="N62" s="333" t="s">
        <v>7</v>
      </c>
      <c r="O62" s="116"/>
      <c r="P62" s="334"/>
      <c r="R62" s="336"/>
    </row>
    <row r="63" spans="1:18" ht="9.75" hidden="1" customHeight="1" x14ac:dyDescent="0.25">
      <c r="A63" s="87"/>
      <c r="B63" s="86"/>
      <c r="C63" s="337"/>
      <c r="D63" s="338"/>
      <c r="E63" s="338"/>
      <c r="F63" s="337"/>
      <c r="G63" s="338"/>
      <c r="H63" s="331"/>
      <c r="I63" s="337"/>
      <c r="J63" s="119"/>
      <c r="K63" s="119"/>
      <c r="L63" s="120"/>
      <c r="M63" s="339"/>
      <c r="N63" s="339"/>
      <c r="O63" s="337"/>
      <c r="P63" s="334"/>
      <c r="R63" s="336"/>
    </row>
    <row r="64" spans="1:18" s="335" customFormat="1" ht="18.75" hidden="1" customHeight="1" x14ac:dyDescent="0.25">
      <c r="A64" s="328"/>
      <c r="B64" s="602" t="s">
        <v>12</v>
      </c>
      <c r="C64" s="602"/>
      <c r="D64" s="602"/>
      <c r="E64" s="123">
        <f>J62</f>
        <v>1</v>
      </c>
      <c r="F64" s="340" t="s">
        <v>6</v>
      </c>
      <c r="G64" s="116"/>
      <c r="H64" s="341"/>
      <c r="I64" s="341"/>
      <c r="J64" s="341"/>
      <c r="K64" s="341"/>
      <c r="L64" s="341"/>
      <c r="M64" s="86"/>
      <c r="N64" s="86"/>
      <c r="O64" s="86"/>
      <c r="P64" s="328"/>
    </row>
    <row r="65" spans="1:18" ht="9.75" hidden="1" customHeight="1" x14ac:dyDescent="0.25">
      <c r="A65" s="87"/>
      <c r="B65" s="337"/>
      <c r="C65" s="337"/>
      <c r="D65" s="337"/>
      <c r="E65" s="343"/>
      <c r="F65" s="68"/>
      <c r="G65" s="343"/>
      <c r="H65" s="341"/>
      <c r="I65" s="341"/>
      <c r="J65" s="341"/>
      <c r="K65" s="341"/>
      <c r="L65" s="341"/>
      <c r="M65" s="86"/>
      <c r="N65" s="86"/>
      <c r="O65" s="86"/>
    </row>
    <row r="66" spans="1:18" ht="19.5" hidden="1" customHeight="1" x14ac:dyDescent="0.25">
      <c r="A66" s="328"/>
      <c r="B66" s="603" t="s">
        <v>11</v>
      </c>
      <c r="C66" s="603"/>
      <c r="D66" s="603"/>
      <c r="E66" s="356" t="e">
        <f>'3.12'!#REF!</f>
        <v>#REF!</v>
      </c>
      <c r="F66" s="603" t="s">
        <v>65</v>
      </c>
      <c r="G66" s="603"/>
      <c r="H66" s="356" t="e">
        <f>'3.12'!#REF!</f>
        <v>#REF!</v>
      </c>
      <c r="I66" s="68"/>
      <c r="J66" s="87"/>
      <c r="K66" s="87"/>
      <c r="L66" s="87"/>
      <c r="M66" s="87"/>
      <c r="N66" s="87"/>
      <c r="O66" s="87"/>
    </row>
    <row r="67" spans="1:18" ht="13.8" hidden="1" thickBot="1" x14ac:dyDescent="0.3">
      <c r="A67" s="328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</row>
    <row r="68" spans="1:18" ht="14.4" hidden="1" thickTop="1" thickBot="1" x14ac:dyDescent="0.3">
      <c r="A68" s="328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</row>
    <row r="69" spans="1:18" s="335" customFormat="1" ht="21" hidden="1" customHeight="1" thickBot="1" x14ac:dyDescent="0.3">
      <c r="A69" s="328"/>
      <c r="B69" s="86" t="s">
        <v>298</v>
      </c>
      <c r="C69" s="330" t="s">
        <v>66</v>
      </c>
      <c r="D69" s="355">
        <v>44055.666666666664</v>
      </c>
      <c r="E69" s="111"/>
      <c r="F69" s="330" t="s">
        <v>4</v>
      </c>
      <c r="G69" s="355">
        <v>44056.666666666664</v>
      </c>
      <c r="H69" s="331"/>
      <c r="I69" s="330" t="s">
        <v>5</v>
      </c>
      <c r="J69" s="596">
        <f>G69-D69</f>
        <v>1</v>
      </c>
      <c r="K69" s="596"/>
      <c r="L69" s="113" t="s">
        <v>6</v>
      </c>
      <c r="M69" s="332">
        <f>$J69*60*24</f>
        <v>1440</v>
      </c>
      <c r="N69" s="333" t="s">
        <v>7</v>
      </c>
      <c r="O69" s="116"/>
      <c r="P69" s="334"/>
      <c r="R69" s="336"/>
    </row>
    <row r="70" spans="1:18" ht="9.75" hidden="1" customHeight="1" x14ac:dyDescent="0.25">
      <c r="A70" s="87"/>
      <c r="B70" s="86"/>
      <c r="C70" s="337"/>
      <c r="D70" s="338"/>
      <c r="E70" s="338"/>
      <c r="F70" s="337"/>
      <c r="G70" s="338"/>
      <c r="H70" s="331"/>
      <c r="I70" s="337"/>
      <c r="J70" s="119"/>
      <c r="K70" s="119"/>
      <c r="L70" s="120"/>
      <c r="M70" s="339"/>
      <c r="N70" s="339"/>
      <c r="O70" s="337"/>
      <c r="P70" s="334"/>
      <c r="R70" s="336"/>
    </row>
    <row r="71" spans="1:18" s="335" customFormat="1" ht="18.75" hidden="1" customHeight="1" x14ac:dyDescent="0.25">
      <c r="A71" s="328"/>
      <c r="B71" s="602" t="s">
        <v>12</v>
      </c>
      <c r="C71" s="602"/>
      <c r="D71" s="602"/>
      <c r="E71" s="123">
        <f>J69</f>
        <v>1</v>
      </c>
      <c r="F71" s="340" t="s">
        <v>6</v>
      </c>
      <c r="G71" s="116"/>
      <c r="H71" s="341"/>
      <c r="I71" s="341"/>
      <c r="J71" s="341"/>
      <c r="K71" s="341"/>
      <c r="L71" s="341"/>
      <c r="M71" s="86"/>
      <c r="N71" s="86"/>
      <c r="O71" s="86"/>
      <c r="P71" s="328"/>
    </row>
    <row r="72" spans="1:18" ht="9.75" hidden="1" customHeight="1" x14ac:dyDescent="0.25">
      <c r="A72" s="87"/>
      <c r="B72" s="337"/>
      <c r="C72" s="337"/>
      <c r="D72" s="337"/>
      <c r="E72" s="343"/>
      <c r="F72" s="68"/>
      <c r="G72" s="343"/>
      <c r="H72" s="341"/>
      <c r="I72" s="341"/>
      <c r="J72" s="341"/>
      <c r="K72" s="341"/>
      <c r="L72" s="341"/>
      <c r="M72" s="86"/>
      <c r="N72" s="86"/>
      <c r="O72" s="86"/>
    </row>
    <row r="73" spans="1:18" ht="19.5" hidden="1" customHeight="1" x14ac:dyDescent="0.25">
      <c r="A73" s="328"/>
      <c r="B73" s="603" t="s">
        <v>11</v>
      </c>
      <c r="C73" s="603"/>
      <c r="D73" s="603"/>
      <c r="E73" s="356" t="e">
        <f>'3.12'!#REF!</f>
        <v>#REF!</v>
      </c>
      <c r="F73" s="603" t="s">
        <v>65</v>
      </c>
      <c r="G73" s="603"/>
      <c r="H73" s="356" t="e">
        <f>'3.12'!#REF!</f>
        <v>#REF!</v>
      </c>
      <c r="I73" s="68"/>
      <c r="J73" s="87"/>
      <c r="K73" s="87"/>
      <c r="L73" s="87"/>
      <c r="M73" s="87"/>
      <c r="N73" s="87"/>
      <c r="O73" s="87"/>
    </row>
    <row r="74" spans="1:18" ht="13.8" hidden="1" thickBot="1" x14ac:dyDescent="0.3">
      <c r="A74" s="328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</row>
    <row r="75" spans="1:18" ht="14.4" hidden="1" thickTop="1" thickBot="1" x14ac:dyDescent="0.3">
      <c r="A75" s="328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</row>
    <row r="76" spans="1:18" s="335" customFormat="1" ht="21" hidden="1" customHeight="1" thickBot="1" x14ac:dyDescent="0.3">
      <c r="A76" s="328"/>
      <c r="B76" s="86" t="s">
        <v>299</v>
      </c>
      <c r="C76" s="330" t="s">
        <v>66</v>
      </c>
      <c r="D76" s="355">
        <v>44056.677083333336</v>
      </c>
      <c r="E76" s="111"/>
      <c r="F76" s="330" t="s">
        <v>4</v>
      </c>
      <c r="G76" s="355">
        <v>44057.677083333336</v>
      </c>
      <c r="H76" s="331"/>
      <c r="I76" s="330" t="s">
        <v>5</v>
      </c>
      <c r="J76" s="596">
        <f>G76-D76</f>
        <v>1</v>
      </c>
      <c r="K76" s="596"/>
      <c r="L76" s="113" t="s">
        <v>6</v>
      </c>
      <c r="M76" s="332">
        <f>$J76*60*24</f>
        <v>1440</v>
      </c>
      <c r="N76" s="333" t="s">
        <v>7</v>
      </c>
      <c r="O76" s="116"/>
      <c r="P76" s="334"/>
      <c r="R76" s="336"/>
    </row>
    <row r="77" spans="1:18" ht="9.75" hidden="1" customHeight="1" x14ac:dyDescent="0.25">
      <c r="A77" s="87"/>
      <c r="B77" s="86"/>
      <c r="C77" s="337"/>
      <c r="D77" s="338"/>
      <c r="E77" s="338"/>
      <c r="F77" s="337"/>
      <c r="G77" s="338"/>
      <c r="H77" s="331"/>
      <c r="I77" s="337"/>
      <c r="J77" s="119"/>
      <c r="K77" s="119"/>
      <c r="L77" s="120"/>
      <c r="M77" s="339"/>
      <c r="N77" s="339"/>
      <c r="O77" s="337"/>
      <c r="P77" s="334"/>
      <c r="R77" s="336"/>
    </row>
    <row r="78" spans="1:18" s="335" customFormat="1" ht="18.75" hidden="1" customHeight="1" x14ac:dyDescent="0.25">
      <c r="A78" s="328"/>
      <c r="B78" s="602" t="s">
        <v>12</v>
      </c>
      <c r="C78" s="602"/>
      <c r="D78" s="602"/>
      <c r="E78" s="123">
        <f>J76</f>
        <v>1</v>
      </c>
      <c r="F78" s="340" t="s">
        <v>6</v>
      </c>
      <c r="G78" s="116"/>
      <c r="H78" s="341"/>
      <c r="I78" s="341"/>
      <c r="J78" s="341"/>
      <c r="K78" s="341"/>
      <c r="L78" s="341"/>
      <c r="M78" s="86"/>
      <c r="N78" s="86"/>
      <c r="O78" s="86"/>
      <c r="P78" s="328"/>
    </row>
    <row r="79" spans="1:18" ht="9.75" hidden="1" customHeight="1" x14ac:dyDescent="0.25">
      <c r="A79" s="87"/>
      <c r="B79" s="337"/>
      <c r="C79" s="337"/>
      <c r="D79" s="337"/>
      <c r="E79" s="343"/>
      <c r="F79" s="68"/>
      <c r="G79" s="343"/>
      <c r="H79" s="341"/>
      <c r="I79" s="341"/>
      <c r="J79" s="341"/>
      <c r="K79" s="341"/>
      <c r="L79" s="341"/>
      <c r="M79" s="86"/>
      <c r="N79" s="86"/>
      <c r="O79" s="86"/>
    </row>
    <row r="80" spans="1:18" ht="19.5" hidden="1" customHeight="1" x14ac:dyDescent="0.25">
      <c r="A80" s="328"/>
      <c r="B80" s="603" t="s">
        <v>11</v>
      </c>
      <c r="C80" s="603"/>
      <c r="D80" s="603"/>
      <c r="E80" s="356" t="e">
        <f>'3.12'!#REF!</f>
        <v>#REF!</v>
      </c>
      <c r="F80" s="603" t="s">
        <v>65</v>
      </c>
      <c r="G80" s="603"/>
      <c r="H80" s="356" t="e">
        <f>'3.12'!#REF!</f>
        <v>#REF!</v>
      </c>
      <c r="I80" s="68"/>
      <c r="J80" s="87"/>
      <c r="K80" s="87"/>
      <c r="L80" s="87"/>
      <c r="M80" s="87"/>
      <c r="N80" s="87"/>
      <c r="O80" s="87"/>
    </row>
    <row r="81" spans="1:18" ht="13.8" hidden="1" thickBot="1" x14ac:dyDescent="0.3">
      <c r="A81" s="328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</row>
    <row r="82" spans="1:18" ht="14.4" hidden="1" thickTop="1" thickBot="1" x14ac:dyDescent="0.3">
      <c r="A82" s="328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</row>
    <row r="83" spans="1:18" s="335" customFormat="1" ht="21" hidden="1" customHeight="1" thickBot="1" x14ac:dyDescent="0.3">
      <c r="A83" s="328"/>
      <c r="B83" s="86" t="s">
        <v>300</v>
      </c>
      <c r="C83" s="330" t="s">
        <v>66</v>
      </c>
      <c r="D83" s="355">
        <v>44057.6875</v>
      </c>
      <c r="E83" s="111"/>
      <c r="F83" s="330" t="s">
        <v>4</v>
      </c>
      <c r="G83" s="355">
        <v>44058.6875</v>
      </c>
      <c r="H83" s="331"/>
      <c r="I83" s="330" t="s">
        <v>5</v>
      </c>
      <c r="J83" s="596">
        <f>G83-D83</f>
        <v>1</v>
      </c>
      <c r="K83" s="596"/>
      <c r="L83" s="113" t="s">
        <v>6</v>
      </c>
      <c r="M83" s="332">
        <f>$J83*60*24</f>
        <v>1440</v>
      </c>
      <c r="N83" s="333" t="s">
        <v>7</v>
      </c>
      <c r="O83" s="116"/>
      <c r="P83" s="334"/>
      <c r="R83" s="336"/>
    </row>
    <row r="84" spans="1:18" ht="9.75" hidden="1" customHeight="1" x14ac:dyDescent="0.25">
      <c r="A84" s="87"/>
      <c r="B84" s="86"/>
      <c r="C84" s="337"/>
      <c r="D84" s="338"/>
      <c r="E84" s="338"/>
      <c r="F84" s="337"/>
      <c r="G84" s="338"/>
      <c r="H84" s="331"/>
      <c r="I84" s="337"/>
      <c r="J84" s="119"/>
      <c r="K84" s="119"/>
      <c r="L84" s="120"/>
      <c r="M84" s="339"/>
      <c r="N84" s="339"/>
      <c r="O84" s="337"/>
      <c r="P84" s="334"/>
      <c r="R84" s="336"/>
    </row>
    <row r="85" spans="1:18" s="335" customFormat="1" ht="18.75" hidden="1" customHeight="1" x14ac:dyDescent="0.25">
      <c r="A85" s="328"/>
      <c r="B85" s="602" t="s">
        <v>12</v>
      </c>
      <c r="C85" s="602"/>
      <c r="D85" s="602"/>
      <c r="E85" s="123">
        <f>J83</f>
        <v>1</v>
      </c>
      <c r="F85" s="340" t="s">
        <v>6</v>
      </c>
      <c r="G85" s="116"/>
      <c r="H85" s="341"/>
      <c r="I85" s="341"/>
      <c r="J85" s="341"/>
      <c r="K85" s="341"/>
      <c r="L85" s="341"/>
      <c r="M85" s="86"/>
      <c r="N85" s="86"/>
      <c r="O85" s="86"/>
      <c r="P85" s="328"/>
    </row>
    <row r="86" spans="1:18" ht="9.75" hidden="1" customHeight="1" x14ac:dyDescent="0.25">
      <c r="A86" s="87"/>
      <c r="B86" s="337"/>
      <c r="C86" s="337"/>
      <c r="D86" s="337"/>
      <c r="E86" s="343"/>
      <c r="F86" s="68"/>
      <c r="G86" s="343"/>
      <c r="H86" s="341"/>
      <c r="I86" s="341"/>
      <c r="J86" s="341"/>
      <c r="K86" s="341"/>
      <c r="L86" s="341"/>
      <c r="M86" s="86"/>
      <c r="N86" s="86"/>
      <c r="O86" s="86"/>
    </row>
    <row r="87" spans="1:18" ht="19.5" hidden="1" customHeight="1" x14ac:dyDescent="0.25">
      <c r="A87" s="328"/>
      <c r="B87" s="603" t="s">
        <v>11</v>
      </c>
      <c r="C87" s="603"/>
      <c r="D87" s="603"/>
      <c r="E87" s="356" t="e">
        <f>'3.12'!#REF!</f>
        <v>#REF!</v>
      </c>
      <c r="F87" s="603" t="s">
        <v>65</v>
      </c>
      <c r="G87" s="603"/>
      <c r="H87" s="356" t="e">
        <f>'3.12'!#REF!</f>
        <v>#REF!</v>
      </c>
      <c r="I87" s="68"/>
      <c r="J87" s="87"/>
      <c r="K87" s="87"/>
      <c r="L87" s="87"/>
      <c r="M87" s="87"/>
      <c r="N87" s="87"/>
      <c r="O87" s="87"/>
    </row>
    <row r="88" spans="1:18" ht="13.8" hidden="1" thickBot="1" x14ac:dyDescent="0.3">
      <c r="A88" s="328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</row>
    <row r="89" spans="1:18" ht="14.4" hidden="1" thickTop="1" thickBot="1" x14ac:dyDescent="0.3">
      <c r="A89" s="328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</row>
    <row r="90" spans="1:18" s="335" customFormat="1" ht="21" hidden="1" customHeight="1" thickBot="1" x14ac:dyDescent="0.3">
      <c r="A90" s="328"/>
      <c r="B90" s="86" t="s">
        <v>301</v>
      </c>
      <c r="C90" s="330" t="s">
        <v>66</v>
      </c>
      <c r="D90" s="355">
        <v>44058.697916666664</v>
      </c>
      <c r="E90" s="111"/>
      <c r="F90" s="330" t="s">
        <v>4</v>
      </c>
      <c r="G90" s="355">
        <v>44059.697916666664</v>
      </c>
      <c r="H90" s="331"/>
      <c r="I90" s="330" t="s">
        <v>5</v>
      </c>
      <c r="J90" s="596">
        <f>G90-D90</f>
        <v>1</v>
      </c>
      <c r="K90" s="596"/>
      <c r="L90" s="113" t="s">
        <v>6</v>
      </c>
      <c r="M90" s="332">
        <f>$J90*60*24</f>
        <v>1440</v>
      </c>
      <c r="N90" s="333" t="s">
        <v>7</v>
      </c>
      <c r="O90" s="116"/>
      <c r="P90" s="334"/>
      <c r="R90" s="336"/>
    </row>
    <row r="91" spans="1:18" ht="9.75" hidden="1" customHeight="1" x14ac:dyDescent="0.25">
      <c r="A91" s="87"/>
      <c r="B91" s="86"/>
      <c r="C91" s="337"/>
      <c r="D91" s="338"/>
      <c r="E91" s="338"/>
      <c r="F91" s="337"/>
      <c r="G91" s="338"/>
      <c r="H91" s="331"/>
      <c r="I91" s="337"/>
      <c r="J91" s="119"/>
      <c r="K91" s="119"/>
      <c r="L91" s="120"/>
      <c r="M91" s="339"/>
      <c r="N91" s="339"/>
      <c r="O91" s="337"/>
      <c r="P91" s="334"/>
      <c r="R91" s="336"/>
    </row>
    <row r="92" spans="1:18" s="335" customFormat="1" ht="18.75" hidden="1" customHeight="1" x14ac:dyDescent="0.25">
      <c r="A92" s="328"/>
      <c r="B92" s="602" t="s">
        <v>12</v>
      </c>
      <c r="C92" s="602"/>
      <c r="D92" s="602"/>
      <c r="E92" s="123">
        <f>J90</f>
        <v>1</v>
      </c>
      <c r="F92" s="340" t="s">
        <v>6</v>
      </c>
      <c r="G92" s="116"/>
      <c r="H92" s="341"/>
      <c r="I92" s="341"/>
      <c r="J92" s="341"/>
      <c r="K92" s="341"/>
      <c r="L92" s="341"/>
      <c r="M92" s="86"/>
      <c r="N92" s="86"/>
      <c r="O92" s="86"/>
      <c r="P92" s="328"/>
    </row>
    <row r="93" spans="1:18" ht="9.75" hidden="1" customHeight="1" x14ac:dyDescent="0.25">
      <c r="A93" s="87"/>
      <c r="B93" s="337"/>
      <c r="C93" s="337"/>
      <c r="D93" s="337"/>
      <c r="E93" s="343"/>
      <c r="F93" s="68"/>
      <c r="G93" s="343"/>
      <c r="H93" s="341"/>
      <c r="I93" s="341"/>
      <c r="J93" s="341"/>
      <c r="K93" s="341"/>
      <c r="L93" s="341"/>
      <c r="M93" s="86"/>
      <c r="N93" s="86"/>
      <c r="O93" s="86"/>
    </row>
    <row r="94" spans="1:18" ht="19.5" hidden="1" customHeight="1" x14ac:dyDescent="0.25">
      <c r="A94" s="328"/>
      <c r="B94" s="603" t="s">
        <v>11</v>
      </c>
      <c r="C94" s="603"/>
      <c r="D94" s="603"/>
      <c r="E94" s="356" t="e">
        <f>'3.12'!#REF!</f>
        <v>#REF!</v>
      </c>
      <c r="F94" s="603" t="s">
        <v>65</v>
      </c>
      <c r="G94" s="603"/>
      <c r="H94" s="356" t="e">
        <f>'3.12'!#REF!</f>
        <v>#REF!</v>
      </c>
      <c r="I94" s="68"/>
      <c r="J94" s="87"/>
      <c r="K94" s="87"/>
      <c r="L94" s="87"/>
      <c r="M94" s="87"/>
      <c r="N94" s="87"/>
      <c r="O94" s="87"/>
    </row>
    <row r="95" spans="1:18" ht="13.8" hidden="1" thickBot="1" x14ac:dyDescent="0.3">
      <c r="A95" s="328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</row>
    <row r="96" spans="1:18" ht="13.8" thickTop="1" x14ac:dyDescent="0.25">
      <c r="A96" s="328"/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</row>
    <row r="97" spans="1:18" x14ac:dyDescent="0.25">
      <c r="A97" s="328"/>
      <c r="B97" s="604" t="s">
        <v>13</v>
      </c>
      <c r="C97" s="604"/>
      <c r="D97" s="604"/>
      <c r="E97" s="604"/>
      <c r="F97" s="604"/>
      <c r="G97" s="604"/>
      <c r="H97" s="604"/>
      <c r="I97" s="604"/>
      <c r="J97" s="604"/>
      <c r="K97" s="604"/>
      <c r="L97" s="604"/>
      <c r="M97" s="604"/>
      <c r="N97" s="604"/>
      <c r="O97" s="604"/>
    </row>
    <row r="98" spans="1:18" s="87" customFormat="1" ht="35.25" customHeight="1" x14ac:dyDescent="0.25">
      <c r="A98" s="328"/>
      <c r="B98" s="605" t="s">
        <v>174</v>
      </c>
      <c r="C98" s="605"/>
      <c r="D98" s="605"/>
      <c r="E98" s="605"/>
      <c r="F98" s="605"/>
      <c r="G98" s="605"/>
      <c r="H98" s="605"/>
      <c r="I98" s="605"/>
      <c r="J98" s="605"/>
      <c r="K98" s="605"/>
      <c r="L98" s="605"/>
      <c r="M98" s="605"/>
      <c r="N98" s="605"/>
      <c r="O98" s="605"/>
      <c r="Q98" s="1"/>
      <c r="R98" s="1"/>
    </row>
  </sheetData>
  <mergeCells count="60">
    <mergeCell ref="B92:D92"/>
    <mergeCell ref="B59:D59"/>
    <mergeCell ref="F59:G59"/>
    <mergeCell ref="B57:D57"/>
    <mergeCell ref="B36:D36"/>
    <mergeCell ref="B38:D38"/>
    <mergeCell ref="F38:G38"/>
    <mergeCell ref="B50:D50"/>
    <mergeCell ref="B52:D52"/>
    <mergeCell ref="F52:G52"/>
    <mergeCell ref="J83:K83"/>
    <mergeCell ref="B85:D85"/>
    <mergeCell ref="B87:D87"/>
    <mergeCell ref="F87:G87"/>
    <mergeCell ref="J90:K90"/>
    <mergeCell ref="B97:O97"/>
    <mergeCell ref="B98:O98"/>
    <mergeCell ref="J62:K62"/>
    <mergeCell ref="B64:D64"/>
    <mergeCell ref="B66:D66"/>
    <mergeCell ref="F66:G66"/>
    <mergeCell ref="J69:K69"/>
    <mergeCell ref="B71:D71"/>
    <mergeCell ref="B73:D73"/>
    <mergeCell ref="F73:G73"/>
    <mergeCell ref="J76:K76"/>
    <mergeCell ref="B78:D78"/>
    <mergeCell ref="B80:D80"/>
    <mergeCell ref="F80:G80"/>
    <mergeCell ref="B94:D94"/>
    <mergeCell ref="F94:G94"/>
    <mergeCell ref="J55:K55"/>
    <mergeCell ref="J34:K34"/>
    <mergeCell ref="J41:K41"/>
    <mergeCell ref="B43:D43"/>
    <mergeCell ref="B45:D45"/>
    <mergeCell ref="F45:G45"/>
    <mergeCell ref="J48:K48"/>
    <mergeCell ref="B2:E5"/>
    <mergeCell ref="F2:O5"/>
    <mergeCell ref="B7:C7"/>
    <mergeCell ref="D7:O7"/>
    <mergeCell ref="B9:C9"/>
    <mergeCell ref="D9:E9"/>
    <mergeCell ref="F9:G9"/>
    <mergeCell ref="H9:I9"/>
    <mergeCell ref="J9:M9"/>
    <mergeCell ref="B11:O11"/>
    <mergeCell ref="J27:K27"/>
    <mergeCell ref="B29:D29"/>
    <mergeCell ref="B31:D31"/>
    <mergeCell ref="F31:G31"/>
    <mergeCell ref="J13:K13"/>
    <mergeCell ref="J20:K20"/>
    <mergeCell ref="B22:D22"/>
    <mergeCell ref="B24:D24"/>
    <mergeCell ref="F24:G24"/>
    <mergeCell ref="B15:D15"/>
    <mergeCell ref="B17:D17"/>
    <mergeCell ref="F17:G17"/>
  </mergeCells>
  <printOptions horizontalCentered="1"/>
  <pageMargins left="0.39370078740157483" right="0.39370078740157483" top="0.59055118110236227" bottom="0.55118110236220474" header="0.31496062992125984" footer="0.31496062992125984"/>
  <pageSetup paperSize="9" scale="78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3C108-1766-4CB0-8DEA-6C65BF3F19C1}">
  <sheetPr>
    <pageSetUpPr fitToPage="1"/>
  </sheetPr>
  <dimension ref="A1:O81"/>
  <sheetViews>
    <sheetView view="pageBreakPreview" zoomScale="80" zoomScaleNormal="80" zoomScaleSheetLayoutView="80" zoomScalePageLayoutView="40" workbookViewId="0">
      <selection activeCell="C24" sqref="C24:D24"/>
    </sheetView>
  </sheetViews>
  <sheetFormatPr baseColWidth="10" defaultColWidth="11.44140625" defaultRowHeight="13.2" x14ac:dyDescent="0.25"/>
  <cols>
    <col min="1" max="1" width="2" style="335" customWidth="1"/>
    <col min="2" max="2" width="15.6640625" style="335" customWidth="1"/>
    <col min="3" max="4" width="15.6640625" style="1" customWidth="1"/>
    <col min="5" max="5" width="15.6640625" style="354" customWidth="1"/>
    <col min="6" max="7" width="15.6640625" style="1" customWidth="1"/>
    <col min="8" max="8" width="15.109375" style="1" customWidth="1"/>
    <col min="9" max="9" width="19" style="1" customWidth="1"/>
    <col min="10" max="10" width="15.6640625" style="1" customWidth="1"/>
    <col min="11" max="11" width="1.6640625" style="1" customWidth="1"/>
    <col min="12" max="16384" width="11.44140625" style="1"/>
  </cols>
  <sheetData>
    <row r="1" spans="1:15" ht="13.8" thickBot="1" x14ac:dyDescent="0.3">
      <c r="A1" s="328"/>
      <c r="B1" s="328"/>
      <c r="C1" s="328"/>
      <c r="D1" s="328"/>
      <c r="E1" s="344"/>
      <c r="F1" s="328"/>
      <c r="G1" s="328"/>
      <c r="H1" s="328"/>
      <c r="I1" s="328"/>
      <c r="J1" s="328"/>
      <c r="K1" s="87"/>
    </row>
    <row r="2" spans="1:15" ht="12.75" customHeight="1" x14ac:dyDescent="0.25">
      <c r="A2" s="328"/>
      <c r="B2" s="497"/>
      <c r="C2" s="498"/>
      <c r="D2" s="631" t="s">
        <v>7793</v>
      </c>
      <c r="E2" s="631"/>
      <c r="F2" s="631"/>
      <c r="G2" s="631"/>
      <c r="H2" s="631"/>
      <c r="I2" s="631"/>
      <c r="J2" s="586"/>
      <c r="K2" s="87"/>
    </row>
    <row r="3" spans="1:15" ht="12.75" customHeight="1" x14ac:dyDescent="0.25">
      <c r="A3" s="328"/>
      <c r="B3" s="499"/>
      <c r="C3" s="500"/>
      <c r="D3" s="631"/>
      <c r="E3" s="631"/>
      <c r="F3" s="631"/>
      <c r="G3" s="631"/>
      <c r="H3" s="631"/>
      <c r="I3" s="631"/>
      <c r="J3" s="586"/>
      <c r="K3" s="87"/>
    </row>
    <row r="4" spans="1:15" ht="12.75" customHeight="1" x14ac:dyDescent="0.25">
      <c r="A4" s="328"/>
      <c r="B4" s="499"/>
      <c r="C4" s="500"/>
      <c r="D4" s="631"/>
      <c r="E4" s="631"/>
      <c r="F4" s="631"/>
      <c r="G4" s="631"/>
      <c r="H4" s="631"/>
      <c r="I4" s="631"/>
      <c r="J4" s="586"/>
      <c r="K4" s="345"/>
    </row>
    <row r="5" spans="1:15" ht="13.5" customHeight="1" thickBot="1" x14ac:dyDescent="0.3">
      <c r="A5" s="328"/>
      <c r="B5" s="501"/>
      <c r="C5" s="502"/>
      <c r="D5" s="631"/>
      <c r="E5" s="631"/>
      <c r="F5" s="631"/>
      <c r="G5" s="631"/>
      <c r="H5" s="631"/>
      <c r="I5" s="631"/>
      <c r="J5" s="586"/>
      <c r="K5" s="87"/>
    </row>
    <row r="6" spans="1:15" x14ac:dyDescent="0.25">
      <c r="A6" s="328"/>
      <c r="B6" s="328"/>
      <c r="C6" s="328"/>
      <c r="D6" s="328"/>
      <c r="E6" s="344"/>
      <c r="F6" s="328"/>
      <c r="G6" s="328"/>
      <c r="H6" s="328"/>
      <c r="I6" s="328"/>
      <c r="J6" s="328"/>
      <c r="K6" s="87"/>
    </row>
    <row r="7" spans="1:15" ht="19.5" customHeight="1" x14ac:dyDescent="0.25">
      <c r="A7" s="328"/>
      <c r="B7" s="610" t="s">
        <v>7791</v>
      </c>
      <c r="C7" s="610"/>
      <c r="D7" s="610"/>
      <c r="E7" s="610"/>
      <c r="F7" s="610"/>
      <c r="G7" s="610"/>
      <c r="H7" s="610"/>
      <c r="I7" s="610"/>
      <c r="J7" s="610"/>
      <c r="K7" s="87"/>
    </row>
    <row r="8" spans="1:15" ht="11.25" customHeight="1" x14ac:dyDescent="0.25">
      <c r="A8" s="328"/>
      <c r="B8" s="446"/>
      <c r="C8" s="446"/>
      <c r="D8" s="446"/>
      <c r="E8" s="446"/>
      <c r="F8" s="446"/>
      <c r="G8" s="446"/>
      <c r="H8" s="446"/>
      <c r="I8" s="446"/>
      <c r="J8" s="446"/>
      <c r="K8" s="87"/>
    </row>
    <row r="9" spans="1:15" ht="30.75" customHeight="1" x14ac:dyDescent="0.25">
      <c r="A9" s="328"/>
      <c r="B9" s="600" t="s">
        <v>188</v>
      </c>
      <c r="C9" s="600"/>
      <c r="D9" s="611" t="s">
        <v>402</v>
      </c>
      <c r="E9" s="611"/>
      <c r="F9" s="611"/>
      <c r="G9" s="611"/>
      <c r="H9" s="611"/>
      <c r="I9" s="611"/>
      <c r="J9" s="611"/>
      <c r="K9" s="346"/>
      <c r="L9" s="346"/>
      <c r="M9" s="346"/>
      <c r="N9" s="346"/>
      <c r="O9" s="346"/>
    </row>
    <row r="10" spans="1:15" ht="11.25" customHeight="1" x14ac:dyDescent="0.25">
      <c r="A10" s="328"/>
      <c r="B10" s="133"/>
      <c r="C10" s="133"/>
      <c r="D10" s="133"/>
      <c r="E10" s="133"/>
      <c r="F10" s="133"/>
      <c r="G10" s="133"/>
      <c r="H10" s="133"/>
      <c r="I10" s="133"/>
      <c r="J10" s="133"/>
      <c r="K10" s="87"/>
    </row>
    <row r="11" spans="1:15" ht="16.5" customHeight="1" x14ac:dyDescent="0.25">
      <c r="A11" s="328"/>
      <c r="B11" s="600" t="s">
        <v>236</v>
      </c>
      <c r="C11" s="600"/>
      <c r="D11" s="495" t="s">
        <v>259</v>
      </c>
      <c r="E11" s="495"/>
      <c r="F11" s="495"/>
      <c r="G11" s="442" t="s">
        <v>189</v>
      </c>
      <c r="H11" s="442"/>
      <c r="I11" s="488" t="s">
        <v>403</v>
      </c>
      <c r="J11" s="488"/>
      <c r="K11" s="87"/>
    </row>
    <row r="12" spans="1:15" ht="10.5" customHeight="1" x14ac:dyDescent="0.25">
      <c r="A12" s="1"/>
      <c r="B12" s="156"/>
      <c r="C12" s="156"/>
      <c r="D12" s="327"/>
      <c r="E12" s="153"/>
      <c r="F12" s="156"/>
      <c r="G12" s="156"/>
      <c r="H12" s="496"/>
      <c r="I12" s="366"/>
      <c r="J12" s="496"/>
    </row>
    <row r="13" spans="1:15" ht="19.5" customHeight="1" x14ac:dyDescent="0.25">
      <c r="A13" s="328"/>
      <c r="B13" s="610" t="s">
        <v>15</v>
      </c>
      <c r="C13" s="610"/>
      <c r="D13" s="610"/>
      <c r="E13" s="610"/>
      <c r="F13" s="610"/>
      <c r="G13" s="610"/>
      <c r="H13" s="610"/>
      <c r="I13" s="610"/>
      <c r="J13" s="610"/>
      <c r="K13" s="87"/>
    </row>
    <row r="14" spans="1:15" ht="7.5" customHeight="1" x14ac:dyDescent="0.25">
      <c r="A14" s="328"/>
      <c r="B14" s="347"/>
      <c r="C14" s="347"/>
      <c r="D14" s="347"/>
      <c r="E14" s="347"/>
      <c r="F14" s="347"/>
      <c r="G14" s="347"/>
      <c r="H14" s="347"/>
      <c r="I14" s="347"/>
      <c r="J14" s="347"/>
      <c r="K14" s="87"/>
    </row>
    <row r="15" spans="1:15" ht="19.5" customHeight="1" x14ac:dyDescent="0.25">
      <c r="A15" s="328"/>
      <c r="B15" s="612" t="s">
        <v>17</v>
      </c>
      <c r="C15" s="613"/>
      <c r="D15" s="58" t="s">
        <v>8</v>
      </c>
      <c r="E15" s="59" t="s">
        <v>131</v>
      </c>
      <c r="F15" s="58" t="s">
        <v>9</v>
      </c>
      <c r="G15" s="59" t="s">
        <v>131</v>
      </c>
      <c r="H15" s="58" t="s">
        <v>10</v>
      </c>
      <c r="I15" s="614" t="s">
        <v>131</v>
      </c>
      <c r="J15" s="615"/>
      <c r="K15" s="347"/>
    </row>
    <row r="16" spans="1:15" x14ac:dyDescent="0.25">
      <c r="A16" s="328"/>
      <c r="B16" s="347"/>
      <c r="C16" s="347"/>
      <c r="D16" s="347"/>
      <c r="E16" s="347"/>
      <c r="F16" s="347"/>
      <c r="G16" s="347"/>
      <c r="H16" s="347"/>
      <c r="I16" s="347"/>
      <c r="J16" s="347"/>
      <c r="K16" s="87"/>
    </row>
    <row r="17" spans="1:11" ht="19.5" customHeight="1" x14ac:dyDescent="0.25">
      <c r="A17" s="328"/>
      <c r="B17" s="616" t="s">
        <v>16</v>
      </c>
      <c r="C17" s="616"/>
      <c r="D17" s="617" t="s">
        <v>8</v>
      </c>
      <c r="E17" s="617"/>
      <c r="F17" s="618" t="s">
        <v>14</v>
      </c>
      <c r="G17" s="619"/>
      <c r="H17" s="619"/>
      <c r="I17" s="619"/>
      <c r="J17" s="620"/>
      <c r="K17" s="347"/>
    </row>
    <row r="18" spans="1:11" x14ac:dyDescent="0.25">
      <c r="A18" s="328"/>
      <c r="B18" s="616"/>
      <c r="C18" s="616"/>
      <c r="D18" s="617" t="s">
        <v>9</v>
      </c>
      <c r="E18" s="617"/>
      <c r="F18" s="618" t="s">
        <v>67</v>
      </c>
      <c r="G18" s="619"/>
      <c r="H18" s="619"/>
      <c r="I18" s="619"/>
      <c r="J18" s="620"/>
      <c r="K18" s="347"/>
    </row>
    <row r="19" spans="1:11" ht="19.5" customHeight="1" x14ac:dyDescent="0.25">
      <c r="A19" s="328"/>
      <c r="B19" s="616"/>
      <c r="C19" s="616"/>
      <c r="D19" s="617" t="s">
        <v>10</v>
      </c>
      <c r="E19" s="617"/>
      <c r="F19" s="618" t="s">
        <v>7792</v>
      </c>
      <c r="G19" s="619"/>
      <c r="H19" s="619"/>
      <c r="I19" s="619"/>
      <c r="J19" s="620"/>
      <c r="K19" s="347"/>
    </row>
    <row r="20" spans="1:11" ht="10.5" customHeight="1" x14ac:dyDescent="0.25">
      <c r="A20" s="328"/>
      <c r="B20" s="347"/>
      <c r="C20" s="347"/>
      <c r="D20" s="347"/>
      <c r="E20" s="347"/>
      <c r="F20" s="347"/>
      <c r="G20" s="347"/>
      <c r="H20" s="347"/>
      <c r="I20" s="347"/>
      <c r="J20" s="347"/>
      <c r="K20" s="87"/>
    </row>
    <row r="21" spans="1:11" ht="19.5" customHeight="1" x14ac:dyDescent="0.25">
      <c r="A21" s="328"/>
      <c r="B21" s="610" t="s">
        <v>18</v>
      </c>
      <c r="C21" s="610"/>
      <c r="D21" s="610"/>
      <c r="E21" s="610"/>
      <c r="F21" s="610"/>
      <c r="G21" s="610"/>
      <c r="H21" s="610"/>
      <c r="I21" s="610"/>
      <c r="J21" s="610"/>
      <c r="K21" s="87"/>
    </row>
    <row r="22" spans="1:11" ht="11.25" customHeight="1" x14ac:dyDescent="0.25">
      <c r="A22" s="328"/>
      <c r="B22" s="446"/>
      <c r="C22" s="446"/>
      <c r="D22" s="446"/>
      <c r="E22" s="446"/>
      <c r="F22" s="446"/>
      <c r="G22" s="446"/>
      <c r="H22" s="446"/>
      <c r="I22" s="446"/>
      <c r="J22" s="446"/>
      <c r="K22" s="87"/>
    </row>
    <row r="23" spans="1:11" ht="21" customHeight="1" x14ac:dyDescent="0.25">
      <c r="A23" s="328"/>
      <c r="B23" s="622" t="s">
        <v>3</v>
      </c>
      <c r="C23" s="623"/>
      <c r="D23" s="623"/>
      <c r="E23" s="623"/>
      <c r="F23" s="623"/>
      <c r="G23" s="623"/>
      <c r="H23" s="623"/>
      <c r="I23" s="623"/>
      <c r="J23" s="624"/>
      <c r="K23" s="60"/>
    </row>
    <row r="24" spans="1:11" ht="17.399999999999999" x14ac:dyDescent="0.25">
      <c r="A24" s="328"/>
      <c r="B24" s="61" t="s">
        <v>137</v>
      </c>
      <c r="C24" s="625" t="s">
        <v>25</v>
      </c>
      <c r="D24" s="625"/>
      <c r="E24" s="626">
        <f>+'[2]4 Promedio diarios (T y P)'!D13</f>
        <v>43847.694444444445</v>
      </c>
      <c r="F24" s="626"/>
      <c r="G24" s="625" t="s">
        <v>26</v>
      </c>
      <c r="H24" s="625"/>
      <c r="I24" s="626">
        <f>+'[2]4 Promedio diarios (T y P)'!G13</f>
        <v>43848.6875</v>
      </c>
      <c r="J24" s="627"/>
      <c r="K24" s="62"/>
    </row>
    <row r="25" spans="1:11" ht="6" customHeight="1" x14ac:dyDescent="0.25">
      <c r="A25" s="328"/>
      <c r="B25" s="349"/>
      <c r="C25" s="349"/>
      <c r="D25" s="349"/>
      <c r="E25" s="349"/>
      <c r="F25" s="349"/>
      <c r="G25" s="349"/>
      <c r="H25" s="349"/>
      <c r="I25" s="349"/>
      <c r="J25" s="349"/>
      <c r="K25" s="62"/>
    </row>
    <row r="26" spans="1:11" x14ac:dyDescent="0.25">
      <c r="A26" s="328"/>
      <c r="B26" s="628" t="s">
        <v>21</v>
      </c>
      <c r="C26" s="629"/>
      <c r="D26" s="353">
        <v>17</v>
      </c>
      <c r="E26" s="351" t="s">
        <v>62</v>
      </c>
      <c r="F26" s="68"/>
      <c r="G26" s="628" t="s">
        <v>22</v>
      </c>
      <c r="H26" s="629"/>
      <c r="I26" s="69">
        <v>17.100000000000001</v>
      </c>
      <c r="J26" s="70" t="s">
        <v>62</v>
      </c>
      <c r="K26" s="87"/>
    </row>
    <row r="27" spans="1:11" x14ac:dyDescent="0.25">
      <c r="A27" s="328"/>
      <c r="B27" s="87"/>
      <c r="C27" s="87"/>
      <c r="D27" s="87"/>
      <c r="E27" s="352"/>
      <c r="F27" s="87"/>
      <c r="G27" s="87"/>
      <c r="H27" s="87"/>
      <c r="I27" s="87"/>
      <c r="J27" s="87"/>
      <c r="K27" s="87"/>
    </row>
    <row r="28" spans="1:11" ht="24" customHeight="1" x14ac:dyDescent="0.25">
      <c r="A28" s="328"/>
      <c r="B28" s="630" t="s">
        <v>177</v>
      </c>
      <c r="C28" s="630"/>
      <c r="D28" s="630"/>
      <c r="E28" s="630"/>
      <c r="F28" s="630" t="s">
        <v>19</v>
      </c>
      <c r="G28" s="444" t="s">
        <v>1</v>
      </c>
      <c r="H28" s="454" t="s">
        <v>0</v>
      </c>
      <c r="I28" s="630" t="s">
        <v>179</v>
      </c>
      <c r="J28" s="630"/>
      <c r="K28" s="87"/>
    </row>
    <row r="29" spans="1:11" ht="26.25" customHeight="1" x14ac:dyDescent="0.25">
      <c r="A29" s="328"/>
      <c r="B29" s="444" t="s">
        <v>23</v>
      </c>
      <c r="C29" s="444" t="s">
        <v>63</v>
      </c>
      <c r="D29" s="444" t="s">
        <v>64</v>
      </c>
      <c r="E29" s="444" t="s">
        <v>20</v>
      </c>
      <c r="F29" s="630"/>
      <c r="G29" s="74">
        <f>+H29-2</f>
        <v>4</v>
      </c>
      <c r="H29" s="75">
        <f>EVEN(F30)</f>
        <v>6</v>
      </c>
      <c r="I29" s="630"/>
      <c r="J29" s="630"/>
      <c r="K29" s="87"/>
    </row>
    <row r="30" spans="1:11" x14ac:dyDescent="0.25">
      <c r="A30" s="328"/>
      <c r="B30" s="76">
        <f>AVERAGE(D26,I26)</f>
        <v>17.05</v>
      </c>
      <c r="C30" s="76">
        <f>25.4*B30/13.61</f>
        <v>31.819985304922852</v>
      </c>
      <c r="D30" s="76">
        <v>456.89583333333331</v>
      </c>
      <c r="E30" s="445">
        <f>1-(C30/D30)</f>
        <v>0.93035614907499442</v>
      </c>
      <c r="F30" s="76">
        <v>5.416666666666667</v>
      </c>
      <c r="G30" s="78">
        <v>1.107</v>
      </c>
      <c r="H30" s="79">
        <v>1.111</v>
      </c>
      <c r="I30" s="621">
        <f>-(H30-G30)/(H29-G29)*(H29-F30)+H30</f>
        <v>1.1098333333333332</v>
      </c>
      <c r="J30" s="621"/>
      <c r="K30" s="87"/>
    </row>
    <row r="31" spans="1:11" x14ac:dyDescent="0.25">
      <c r="A31" s="328"/>
      <c r="B31" s="328"/>
      <c r="C31" s="87"/>
      <c r="D31" s="87"/>
      <c r="E31" s="352"/>
      <c r="F31" s="87"/>
      <c r="G31" s="87"/>
      <c r="H31" s="87"/>
      <c r="I31" s="87"/>
      <c r="J31" s="87"/>
      <c r="K31" s="87"/>
    </row>
    <row r="32" spans="1:11" ht="18.75" customHeight="1" x14ac:dyDescent="0.25">
      <c r="A32" s="328"/>
      <c r="B32" s="61" t="s">
        <v>138</v>
      </c>
      <c r="C32" s="625" t="s">
        <v>25</v>
      </c>
      <c r="D32" s="625"/>
      <c r="E32" s="626">
        <f>+'[2]4 Promedio diarios (T y P)'!D20</f>
        <v>43848.701388888891</v>
      </c>
      <c r="F32" s="626"/>
      <c r="G32" s="625" t="s">
        <v>26</v>
      </c>
      <c r="H32" s="625"/>
      <c r="I32" s="626">
        <f>+'[2]4 Promedio diarios (T y P)'!G20</f>
        <v>43849.6875</v>
      </c>
      <c r="J32" s="627"/>
      <c r="K32" s="87"/>
    </row>
    <row r="33" spans="1:11" ht="6" customHeight="1" x14ac:dyDescent="0.25">
      <c r="A33" s="328"/>
      <c r="B33" s="349"/>
      <c r="C33" s="349"/>
      <c r="D33" s="349"/>
      <c r="E33" s="349"/>
      <c r="F33" s="349"/>
      <c r="G33" s="349"/>
      <c r="H33" s="349"/>
      <c r="I33" s="349"/>
      <c r="J33" s="349"/>
      <c r="K33" s="87"/>
    </row>
    <row r="34" spans="1:11" x14ac:dyDescent="0.25">
      <c r="A34" s="328"/>
      <c r="B34" s="628" t="s">
        <v>21</v>
      </c>
      <c r="C34" s="629"/>
      <c r="D34" s="350">
        <v>19.600000000000001</v>
      </c>
      <c r="E34" s="351" t="s">
        <v>62</v>
      </c>
      <c r="F34" s="68"/>
      <c r="G34" s="628" t="s">
        <v>22</v>
      </c>
      <c r="H34" s="629"/>
      <c r="I34" s="350">
        <v>19.7</v>
      </c>
      <c r="J34" s="351" t="s">
        <v>62</v>
      </c>
      <c r="K34" s="87"/>
    </row>
    <row r="35" spans="1:11" x14ac:dyDescent="0.25">
      <c r="A35" s="328"/>
      <c r="B35" s="87"/>
      <c r="C35" s="87"/>
      <c r="D35" s="87"/>
      <c r="E35" s="352"/>
      <c r="F35" s="87"/>
      <c r="G35" s="87"/>
      <c r="H35" s="87"/>
      <c r="I35" s="87"/>
      <c r="J35" s="87"/>
      <c r="K35" s="87"/>
    </row>
    <row r="36" spans="1:11" ht="27" customHeight="1" x14ac:dyDescent="0.25">
      <c r="A36" s="328"/>
      <c r="B36" s="630" t="s">
        <v>177</v>
      </c>
      <c r="C36" s="630"/>
      <c r="D36" s="630"/>
      <c r="E36" s="630"/>
      <c r="F36" s="630" t="s">
        <v>19</v>
      </c>
      <c r="G36" s="444" t="s">
        <v>1</v>
      </c>
      <c r="H36" s="454" t="s">
        <v>0</v>
      </c>
      <c r="I36" s="630" t="s">
        <v>179</v>
      </c>
      <c r="J36" s="630"/>
      <c r="K36" s="87"/>
    </row>
    <row r="37" spans="1:11" ht="34.5" customHeight="1" x14ac:dyDescent="0.25">
      <c r="A37" s="328"/>
      <c r="B37" s="444" t="s">
        <v>23</v>
      </c>
      <c r="C37" s="444" t="s">
        <v>63</v>
      </c>
      <c r="D37" s="444" t="s">
        <v>64</v>
      </c>
      <c r="E37" s="444" t="s">
        <v>20</v>
      </c>
      <c r="F37" s="630"/>
      <c r="G37" s="74">
        <f>+H37-2</f>
        <v>6</v>
      </c>
      <c r="H37" s="75">
        <f>EVEN(F38)</f>
        <v>8</v>
      </c>
      <c r="I37" s="630"/>
      <c r="J37" s="630"/>
      <c r="K37" s="87"/>
    </row>
    <row r="38" spans="1:11" x14ac:dyDescent="0.25">
      <c r="A38" s="328"/>
      <c r="B38" s="76">
        <f>AVERAGE(D34,I34)</f>
        <v>19.649999999999999</v>
      </c>
      <c r="C38" s="76">
        <f>25.4*B38/13.61</f>
        <v>36.672299779573841</v>
      </c>
      <c r="D38" s="76">
        <v>455.91666666666669</v>
      </c>
      <c r="E38" s="445">
        <f>1-(C38/D38)</f>
        <v>0.91956359032080315</v>
      </c>
      <c r="F38" s="76">
        <v>6.2083333333333348</v>
      </c>
      <c r="G38" s="81">
        <v>1.0980000000000001</v>
      </c>
      <c r="H38" s="81">
        <v>1.101</v>
      </c>
      <c r="I38" s="621">
        <f>-(H38-G38)/(H37-G37)*(H37-F38)+H38</f>
        <v>1.0983125</v>
      </c>
      <c r="J38" s="621"/>
      <c r="K38" s="87"/>
    </row>
    <row r="39" spans="1:11" x14ac:dyDescent="0.25">
      <c r="A39" s="328"/>
      <c r="B39" s="328"/>
      <c r="C39" s="87"/>
      <c r="D39" s="87"/>
      <c r="E39" s="352"/>
      <c r="F39" s="87"/>
      <c r="G39" s="87"/>
      <c r="H39" s="87"/>
      <c r="I39" s="87"/>
      <c r="J39" s="87"/>
      <c r="K39" s="87"/>
    </row>
    <row r="40" spans="1:11" ht="17.399999999999999" x14ac:dyDescent="0.25">
      <c r="A40" s="328"/>
      <c r="B40" s="61" t="s">
        <v>139</v>
      </c>
      <c r="C40" s="625" t="s">
        <v>25</v>
      </c>
      <c r="D40" s="625"/>
      <c r="E40" s="626">
        <f>+'[2]4 Promedio diarios (T y P)'!D27</f>
        <v>43849.704861111109</v>
      </c>
      <c r="F40" s="626"/>
      <c r="G40" s="625" t="s">
        <v>26</v>
      </c>
      <c r="H40" s="625"/>
      <c r="I40" s="626">
        <f>+'[2]4 Promedio diarios (T y P)'!G27</f>
        <v>43850.708333333336</v>
      </c>
      <c r="J40" s="627"/>
      <c r="K40" s="62"/>
    </row>
    <row r="41" spans="1:11" ht="10.5" customHeight="1" x14ac:dyDescent="0.25">
      <c r="A41" s="328"/>
      <c r="B41" s="349"/>
      <c r="C41" s="349"/>
      <c r="D41" s="349"/>
      <c r="E41" s="349"/>
      <c r="F41" s="349"/>
      <c r="G41" s="349"/>
      <c r="H41" s="349"/>
      <c r="I41" s="349"/>
      <c r="J41" s="349"/>
      <c r="K41" s="62"/>
    </row>
    <row r="42" spans="1:11" x14ac:dyDescent="0.25">
      <c r="A42" s="328"/>
      <c r="B42" s="628" t="s">
        <v>21</v>
      </c>
      <c r="C42" s="629"/>
      <c r="D42" s="350">
        <v>19.5</v>
      </c>
      <c r="E42" s="351" t="s">
        <v>62</v>
      </c>
      <c r="F42" s="68"/>
      <c r="G42" s="628" t="s">
        <v>22</v>
      </c>
      <c r="H42" s="629"/>
      <c r="I42" s="350">
        <v>19.5</v>
      </c>
      <c r="J42" s="351" t="s">
        <v>62</v>
      </c>
      <c r="K42" s="87"/>
    </row>
    <row r="43" spans="1:11" x14ac:dyDescent="0.25">
      <c r="A43" s="328"/>
      <c r="B43" s="87"/>
      <c r="C43" s="87"/>
      <c r="D43" s="87"/>
      <c r="E43" s="352"/>
      <c r="F43" s="87"/>
      <c r="G43" s="87"/>
      <c r="H43" s="87"/>
      <c r="I43" s="87"/>
      <c r="J43" s="87"/>
      <c r="K43" s="87"/>
    </row>
    <row r="44" spans="1:11" ht="24" customHeight="1" x14ac:dyDescent="0.25">
      <c r="A44" s="328"/>
      <c r="B44" s="630" t="s">
        <v>177</v>
      </c>
      <c r="C44" s="630"/>
      <c r="D44" s="630"/>
      <c r="E44" s="630"/>
      <c r="F44" s="630" t="s">
        <v>19</v>
      </c>
      <c r="G44" s="444" t="s">
        <v>1</v>
      </c>
      <c r="H44" s="454" t="s">
        <v>0</v>
      </c>
      <c r="I44" s="630" t="s">
        <v>179</v>
      </c>
      <c r="J44" s="630"/>
      <c r="K44" s="87"/>
    </row>
    <row r="45" spans="1:11" ht="26.25" customHeight="1" x14ac:dyDescent="0.25">
      <c r="A45" s="328"/>
      <c r="B45" s="444" t="s">
        <v>23</v>
      </c>
      <c r="C45" s="444" t="s">
        <v>63</v>
      </c>
      <c r="D45" s="444" t="s">
        <v>64</v>
      </c>
      <c r="E45" s="444" t="s">
        <v>20</v>
      </c>
      <c r="F45" s="630"/>
      <c r="G45" s="74">
        <f>+H45-2</f>
        <v>6</v>
      </c>
      <c r="H45" s="75">
        <f>EVEN(F46)</f>
        <v>8</v>
      </c>
      <c r="I45" s="630"/>
      <c r="J45" s="630"/>
      <c r="K45" s="87"/>
    </row>
    <row r="46" spans="1:11" x14ac:dyDescent="0.25">
      <c r="A46" s="328"/>
      <c r="B46" s="76">
        <f>AVERAGE(D42,I42)</f>
        <v>19.5</v>
      </c>
      <c r="C46" s="76">
        <f>25.4*B46/13.61</f>
        <v>36.392358559882439</v>
      </c>
      <c r="D46" s="76">
        <v>453.77916666666653</v>
      </c>
      <c r="E46" s="445">
        <f>1-(C46/D46)</f>
        <v>0.91980161004919991</v>
      </c>
      <c r="F46" s="76">
        <v>6.6916666666666673</v>
      </c>
      <c r="G46" s="81">
        <v>1.0980000000000001</v>
      </c>
      <c r="H46" s="81">
        <v>1.101</v>
      </c>
      <c r="I46" s="621">
        <f>-(H46-G46)/(H45-G45)*(H45-F46)+H46</f>
        <v>1.0990375000000001</v>
      </c>
      <c r="J46" s="621"/>
      <c r="K46" s="87"/>
    </row>
    <row r="47" spans="1:11" x14ac:dyDescent="0.25">
      <c r="A47" s="328"/>
      <c r="B47" s="328"/>
      <c r="C47" s="87"/>
      <c r="D47" s="87"/>
      <c r="E47" s="352"/>
      <c r="F47" s="87"/>
      <c r="G47" s="87"/>
      <c r="H47" s="87"/>
      <c r="I47" s="87"/>
      <c r="J47" s="87"/>
      <c r="K47" s="87"/>
    </row>
    <row r="48" spans="1:11" ht="18.75" customHeight="1" x14ac:dyDescent="0.25">
      <c r="A48" s="328"/>
      <c r="B48" s="61" t="s">
        <v>140</v>
      </c>
      <c r="C48" s="625" t="s">
        <v>25</v>
      </c>
      <c r="D48" s="625"/>
      <c r="E48" s="626">
        <f>+'[2]4 Promedio diarios (T y P)'!D34</f>
        <v>43850.716666666667</v>
      </c>
      <c r="F48" s="626"/>
      <c r="G48" s="625" t="s">
        <v>26</v>
      </c>
      <c r="H48" s="625"/>
      <c r="I48" s="626">
        <f>+'[2]4 Promedio diarios (T y P)'!G34</f>
        <v>43851.706944444442</v>
      </c>
      <c r="J48" s="627"/>
      <c r="K48" s="87"/>
    </row>
    <row r="49" spans="1:11" ht="5.25" customHeight="1" x14ac:dyDescent="0.25">
      <c r="A49" s="328"/>
      <c r="B49" s="349"/>
      <c r="C49" s="349"/>
      <c r="D49" s="349"/>
      <c r="E49" s="349"/>
      <c r="F49" s="349"/>
      <c r="G49" s="349"/>
      <c r="H49" s="349"/>
      <c r="I49" s="349"/>
      <c r="J49" s="349"/>
      <c r="K49" s="87"/>
    </row>
    <row r="50" spans="1:11" x14ac:dyDescent="0.25">
      <c r="A50" s="328"/>
      <c r="B50" s="628" t="s">
        <v>21</v>
      </c>
      <c r="C50" s="629"/>
      <c r="D50" s="350">
        <v>18.600000000000001</v>
      </c>
      <c r="E50" s="351" t="s">
        <v>62</v>
      </c>
      <c r="F50" s="68"/>
      <c r="G50" s="628" t="s">
        <v>22</v>
      </c>
      <c r="H50" s="629"/>
      <c r="I50" s="350">
        <v>19</v>
      </c>
      <c r="J50" s="351" t="s">
        <v>62</v>
      </c>
      <c r="K50" s="87"/>
    </row>
    <row r="51" spans="1:11" x14ac:dyDescent="0.25">
      <c r="A51" s="328"/>
      <c r="B51" s="87"/>
      <c r="C51" s="87"/>
      <c r="D51" s="87"/>
      <c r="E51" s="352"/>
      <c r="F51" s="87"/>
      <c r="G51" s="87"/>
      <c r="H51" s="87"/>
      <c r="I51" s="87"/>
      <c r="J51" s="87"/>
      <c r="K51" s="87"/>
    </row>
    <row r="52" spans="1:11" ht="27" customHeight="1" x14ac:dyDescent="0.25">
      <c r="A52" s="328"/>
      <c r="B52" s="630" t="s">
        <v>177</v>
      </c>
      <c r="C52" s="630"/>
      <c r="D52" s="630"/>
      <c r="E52" s="630"/>
      <c r="F52" s="630" t="s">
        <v>19</v>
      </c>
      <c r="G52" s="444" t="s">
        <v>1</v>
      </c>
      <c r="H52" s="454" t="s">
        <v>0</v>
      </c>
      <c r="I52" s="630" t="s">
        <v>179</v>
      </c>
      <c r="J52" s="630"/>
      <c r="K52" s="87"/>
    </row>
    <row r="53" spans="1:11" ht="27.75" customHeight="1" x14ac:dyDescent="0.25">
      <c r="A53" s="328"/>
      <c r="B53" s="444" t="s">
        <v>23</v>
      </c>
      <c r="C53" s="444" t="s">
        <v>63</v>
      </c>
      <c r="D53" s="444" t="s">
        <v>64</v>
      </c>
      <c r="E53" s="444" t="s">
        <v>20</v>
      </c>
      <c r="F53" s="630"/>
      <c r="G53" s="74">
        <f>+H53-2</f>
        <v>6</v>
      </c>
      <c r="H53" s="75">
        <f>EVEN(F54)</f>
        <v>8</v>
      </c>
      <c r="I53" s="630"/>
      <c r="J53" s="630"/>
      <c r="K53" s="87"/>
    </row>
    <row r="54" spans="1:11" x14ac:dyDescent="0.25">
      <c r="A54" s="328"/>
      <c r="B54" s="76">
        <f>AVERAGE(D50,I50)</f>
        <v>18.8</v>
      </c>
      <c r="C54" s="76">
        <f>25.4*B54/13.61</f>
        <v>35.085966201322556</v>
      </c>
      <c r="D54" s="76">
        <v>455.6541666666667</v>
      </c>
      <c r="E54" s="445">
        <f>1-(C54/D54)</f>
        <v>0.92299869337749374</v>
      </c>
      <c r="F54" s="76">
        <v>6.4000000000000012</v>
      </c>
      <c r="G54" s="81">
        <v>1.1020000000000001</v>
      </c>
      <c r="H54" s="82">
        <v>1.105</v>
      </c>
      <c r="I54" s="621">
        <f>-(H54-G54)/(H53-G53)*(H53-F54)+H54</f>
        <v>1.1026</v>
      </c>
      <c r="J54" s="621"/>
      <c r="K54" s="87"/>
    </row>
    <row r="55" spans="1:11" x14ac:dyDescent="0.25">
      <c r="A55" s="328"/>
      <c r="B55" s="328"/>
      <c r="C55" s="87"/>
      <c r="D55" s="87"/>
      <c r="E55" s="352"/>
      <c r="F55" s="87"/>
      <c r="G55" s="87"/>
      <c r="H55" s="87"/>
      <c r="I55" s="87"/>
      <c r="J55" s="87"/>
      <c r="K55" s="87"/>
    </row>
    <row r="56" spans="1:11" ht="18.75" customHeight="1" x14ac:dyDescent="0.25">
      <c r="A56" s="328"/>
      <c r="B56" s="61" t="s">
        <v>141</v>
      </c>
      <c r="C56" s="625" t="s">
        <v>25</v>
      </c>
      <c r="D56" s="625"/>
      <c r="E56" s="626">
        <f>+'[2]4 Promedio diarios (T y P)'!D41</f>
        <v>43851.71875</v>
      </c>
      <c r="F56" s="626"/>
      <c r="G56" s="625" t="s">
        <v>26</v>
      </c>
      <c r="H56" s="625"/>
      <c r="I56" s="626">
        <f>+'[2]4 Promedio diarios (T y P)'!G41</f>
        <v>43852.70416666667</v>
      </c>
      <c r="J56" s="627"/>
      <c r="K56" s="87"/>
    </row>
    <row r="57" spans="1:11" ht="6" customHeight="1" x14ac:dyDescent="0.25">
      <c r="A57" s="328"/>
      <c r="B57" s="349"/>
      <c r="C57" s="349"/>
      <c r="D57" s="349"/>
      <c r="E57" s="349"/>
      <c r="F57" s="349"/>
      <c r="G57" s="349"/>
      <c r="H57" s="349"/>
      <c r="I57" s="349"/>
      <c r="J57" s="349"/>
      <c r="K57" s="87"/>
    </row>
    <row r="58" spans="1:11" x14ac:dyDescent="0.25">
      <c r="A58" s="328"/>
      <c r="B58" s="628" t="s">
        <v>21</v>
      </c>
      <c r="C58" s="629"/>
      <c r="D58" s="353">
        <v>19.399999999999999</v>
      </c>
      <c r="E58" s="351" t="s">
        <v>62</v>
      </c>
      <c r="F58" s="68"/>
      <c r="G58" s="628" t="s">
        <v>22</v>
      </c>
      <c r="H58" s="629"/>
      <c r="I58" s="350">
        <v>20</v>
      </c>
      <c r="J58" s="351" t="s">
        <v>62</v>
      </c>
      <c r="K58" s="87"/>
    </row>
    <row r="59" spans="1:11" x14ac:dyDescent="0.25">
      <c r="A59" s="328"/>
      <c r="B59" s="87"/>
      <c r="C59" s="87"/>
      <c r="D59" s="87"/>
      <c r="E59" s="352"/>
      <c r="F59" s="87"/>
      <c r="G59" s="87"/>
      <c r="H59" s="87"/>
      <c r="I59" s="87"/>
      <c r="J59" s="87"/>
      <c r="K59" s="87"/>
    </row>
    <row r="60" spans="1:11" ht="26.25" customHeight="1" x14ac:dyDescent="0.25">
      <c r="A60" s="328"/>
      <c r="B60" s="630" t="s">
        <v>177</v>
      </c>
      <c r="C60" s="630"/>
      <c r="D60" s="630"/>
      <c r="E60" s="630"/>
      <c r="F60" s="630" t="s">
        <v>19</v>
      </c>
      <c r="G60" s="444" t="s">
        <v>1</v>
      </c>
      <c r="H60" s="454" t="s">
        <v>0</v>
      </c>
      <c r="I60" s="630" t="s">
        <v>179</v>
      </c>
      <c r="J60" s="630"/>
      <c r="K60" s="87"/>
    </row>
    <row r="61" spans="1:11" ht="27.75" customHeight="1" x14ac:dyDescent="0.25">
      <c r="A61" s="328"/>
      <c r="B61" s="444" t="s">
        <v>23</v>
      </c>
      <c r="C61" s="444" t="s">
        <v>63</v>
      </c>
      <c r="D61" s="444" t="s">
        <v>64</v>
      </c>
      <c r="E61" s="444" t="s">
        <v>20</v>
      </c>
      <c r="F61" s="630"/>
      <c r="G61" s="74">
        <f>+H61-2</f>
        <v>4</v>
      </c>
      <c r="H61" s="75">
        <f>EVEN(F62)</f>
        <v>6</v>
      </c>
      <c r="I61" s="630"/>
      <c r="J61" s="630"/>
      <c r="K61" s="87"/>
    </row>
    <row r="62" spans="1:11" x14ac:dyDescent="0.25">
      <c r="A62" s="328"/>
      <c r="B62" s="76">
        <f>AVERAGE(D58,I58)</f>
        <v>19.7</v>
      </c>
      <c r="C62" s="76">
        <f>25.4*B62/13.61</f>
        <v>36.765613519470975</v>
      </c>
      <c r="D62" s="76">
        <v>456.70416666666665</v>
      </c>
      <c r="E62" s="445">
        <f>1-(C62/D62)</f>
        <v>0.9194979678249684</v>
      </c>
      <c r="F62" s="76">
        <v>5.9041666666666677</v>
      </c>
      <c r="G62" s="81">
        <v>1.093</v>
      </c>
      <c r="H62" s="82">
        <v>1.097</v>
      </c>
      <c r="I62" s="621">
        <f>-(H62-G62)/(H61-G61)*(H61-F62)+H62</f>
        <v>1.0968083333333334</v>
      </c>
      <c r="J62" s="621"/>
      <c r="K62" s="87"/>
    </row>
    <row r="63" spans="1:11" hidden="1" x14ac:dyDescent="0.25">
      <c r="A63" s="328"/>
      <c r="B63" s="328"/>
      <c r="C63" s="87"/>
      <c r="D63" s="87"/>
      <c r="E63" s="352"/>
      <c r="F63" s="87"/>
      <c r="G63" s="87"/>
      <c r="H63" s="87"/>
      <c r="I63" s="87"/>
      <c r="J63" s="87"/>
      <c r="K63" s="87"/>
    </row>
    <row r="64" spans="1:11" ht="17.399999999999999" hidden="1" x14ac:dyDescent="0.25">
      <c r="A64" s="328"/>
      <c r="B64" s="61" t="s">
        <v>142</v>
      </c>
      <c r="C64" s="625" t="s">
        <v>25</v>
      </c>
      <c r="D64" s="625"/>
      <c r="E64" s="626">
        <f>+'[2]4 Promedio diarios (T y P)'!D48</f>
        <v>0</v>
      </c>
      <c r="F64" s="626"/>
      <c r="G64" s="625" t="s">
        <v>26</v>
      </c>
      <c r="H64" s="625"/>
      <c r="I64" s="626">
        <f>+'[2]4 Promedio diarios (T y P)'!G48</f>
        <v>0</v>
      </c>
      <c r="J64" s="627"/>
      <c r="K64" s="62"/>
    </row>
    <row r="65" spans="1:11" ht="6" hidden="1" customHeight="1" x14ac:dyDescent="0.25">
      <c r="A65" s="328"/>
      <c r="B65" s="349"/>
      <c r="C65" s="349"/>
      <c r="D65" s="349"/>
      <c r="E65" s="349"/>
      <c r="F65" s="349"/>
      <c r="G65" s="349"/>
      <c r="H65" s="349"/>
      <c r="I65" s="349"/>
      <c r="J65" s="349"/>
      <c r="K65" s="62"/>
    </row>
    <row r="66" spans="1:11" hidden="1" x14ac:dyDescent="0.25">
      <c r="A66" s="328"/>
      <c r="B66" s="628" t="s">
        <v>21</v>
      </c>
      <c r="C66" s="629"/>
      <c r="D66" s="353"/>
      <c r="E66" s="351" t="s">
        <v>62</v>
      </c>
      <c r="F66" s="68"/>
      <c r="G66" s="628" t="s">
        <v>22</v>
      </c>
      <c r="H66" s="629"/>
      <c r="I66" s="350"/>
      <c r="J66" s="351" t="s">
        <v>62</v>
      </c>
      <c r="K66" s="87"/>
    </row>
    <row r="67" spans="1:11" hidden="1" x14ac:dyDescent="0.25">
      <c r="A67" s="328"/>
      <c r="B67" s="87"/>
      <c r="C67" s="87"/>
      <c r="D67" s="87"/>
      <c r="E67" s="352"/>
      <c r="F67" s="87"/>
      <c r="G67" s="87"/>
      <c r="H67" s="87"/>
      <c r="I67" s="87"/>
      <c r="J67" s="87"/>
      <c r="K67" s="87"/>
    </row>
    <row r="68" spans="1:11" ht="24" hidden="1" customHeight="1" x14ac:dyDescent="0.25">
      <c r="A68" s="328"/>
      <c r="B68" s="630" t="s">
        <v>177</v>
      </c>
      <c r="C68" s="630"/>
      <c r="D68" s="630"/>
      <c r="E68" s="630"/>
      <c r="F68" s="630" t="s">
        <v>19</v>
      </c>
      <c r="G68" s="444" t="s">
        <v>1</v>
      </c>
      <c r="H68" s="444" t="s">
        <v>0</v>
      </c>
      <c r="I68" s="630" t="s">
        <v>179</v>
      </c>
      <c r="J68" s="630"/>
      <c r="K68" s="87"/>
    </row>
    <row r="69" spans="1:11" ht="26.25" hidden="1" customHeight="1" x14ac:dyDescent="0.25">
      <c r="A69" s="328"/>
      <c r="B69" s="444" t="s">
        <v>23</v>
      </c>
      <c r="C69" s="444" t="s">
        <v>63</v>
      </c>
      <c r="D69" s="444" t="s">
        <v>64</v>
      </c>
      <c r="E69" s="444" t="s">
        <v>20</v>
      </c>
      <c r="F69" s="630"/>
      <c r="G69" s="74" t="e">
        <f>+H69-2</f>
        <v>#DIV/0!</v>
      </c>
      <c r="H69" s="74" t="e">
        <f>EVEN(F70)</f>
        <v>#DIV/0!</v>
      </c>
      <c r="I69" s="630"/>
      <c r="J69" s="630"/>
      <c r="K69" s="87"/>
    </row>
    <row r="70" spans="1:11" hidden="1" x14ac:dyDescent="0.25">
      <c r="A70" s="328"/>
      <c r="B70" s="76" t="e">
        <f>AVERAGE(D66,I66)</f>
        <v>#DIV/0!</v>
      </c>
      <c r="C70" s="76" t="e">
        <f>25.4*B70/13.61</f>
        <v>#DIV/0!</v>
      </c>
      <c r="D70" s="76" t="e">
        <f>+'[2]4 Promedio diarios (T y P)'!H52</f>
        <v>#DIV/0!</v>
      </c>
      <c r="E70" s="445" t="e">
        <f>1-(C70/D70)</f>
        <v>#DIV/0!</v>
      </c>
      <c r="F70" s="76" t="e">
        <f>+'[2]4 Promedio diarios (T y P)'!E52</f>
        <v>#DIV/0!</v>
      </c>
      <c r="G70" s="81"/>
      <c r="H70" s="79"/>
      <c r="I70" s="632" t="e">
        <f>-(H70-G70)/(H69-G69)*(H69-F70)+H70</f>
        <v>#DIV/0!</v>
      </c>
      <c r="J70" s="633"/>
      <c r="K70" s="87"/>
    </row>
    <row r="71" spans="1:11" hidden="1" x14ac:dyDescent="0.25">
      <c r="A71" s="328"/>
      <c r="B71" s="328"/>
      <c r="C71" s="87"/>
      <c r="D71" s="87"/>
      <c r="E71" s="352"/>
      <c r="F71" s="87"/>
      <c r="G71" s="87"/>
      <c r="H71" s="87"/>
      <c r="I71" s="87"/>
      <c r="J71" s="87"/>
      <c r="K71" s="87"/>
    </row>
    <row r="72" spans="1:11" ht="17.399999999999999" hidden="1" x14ac:dyDescent="0.25">
      <c r="A72" s="328"/>
      <c r="B72" s="61" t="s">
        <v>143</v>
      </c>
      <c r="C72" s="625" t="s">
        <v>25</v>
      </c>
      <c r="D72" s="625"/>
      <c r="E72" s="626">
        <f>+'[2]4 Promedio diarios (T y P)'!D55</f>
        <v>0</v>
      </c>
      <c r="F72" s="626"/>
      <c r="G72" s="625" t="s">
        <v>26</v>
      </c>
      <c r="H72" s="625"/>
      <c r="I72" s="626">
        <f>+'[2]4 Promedio diarios (T y P)'!G55</f>
        <v>0</v>
      </c>
      <c r="J72" s="627"/>
      <c r="K72" s="62"/>
    </row>
    <row r="73" spans="1:11" ht="6" hidden="1" customHeight="1" x14ac:dyDescent="0.25">
      <c r="A73" s="328"/>
      <c r="B73" s="349"/>
      <c r="C73" s="349"/>
      <c r="D73" s="349"/>
      <c r="E73" s="349"/>
      <c r="F73" s="349"/>
      <c r="G73" s="349"/>
      <c r="H73" s="349"/>
      <c r="I73" s="349"/>
      <c r="J73" s="349"/>
      <c r="K73" s="62"/>
    </row>
    <row r="74" spans="1:11" hidden="1" x14ac:dyDescent="0.25">
      <c r="A74" s="328"/>
      <c r="B74" s="628" t="s">
        <v>21</v>
      </c>
      <c r="C74" s="629"/>
      <c r="D74" s="353"/>
      <c r="E74" s="351" t="s">
        <v>62</v>
      </c>
      <c r="F74" s="68"/>
      <c r="G74" s="628" t="s">
        <v>22</v>
      </c>
      <c r="H74" s="629"/>
      <c r="I74" s="350"/>
      <c r="J74" s="351" t="s">
        <v>62</v>
      </c>
      <c r="K74" s="87"/>
    </row>
    <row r="75" spans="1:11" hidden="1" x14ac:dyDescent="0.25">
      <c r="A75" s="328"/>
      <c r="B75" s="87"/>
      <c r="C75" s="87"/>
      <c r="D75" s="87"/>
      <c r="E75" s="352"/>
      <c r="F75" s="87"/>
      <c r="G75" s="87"/>
      <c r="H75" s="87"/>
      <c r="I75" s="87"/>
      <c r="J75" s="87"/>
      <c r="K75" s="87"/>
    </row>
    <row r="76" spans="1:11" ht="24" hidden="1" customHeight="1" x14ac:dyDescent="0.25">
      <c r="A76" s="328"/>
      <c r="B76" s="630" t="s">
        <v>177</v>
      </c>
      <c r="C76" s="630"/>
      <c r="D76" s="630"/>
      <c r="E76" s="630"/>
      <c r="F76" s="630" t="s">
        <v>19</v>
      </c>
      <c r="G76" s="444" t="s">
        <v>1</v>
      </c>
      <c r="H76" s="454" t="s">
        <v>0</v>
      </c>
      <c r="I76" s="630" t="s">
        <v>179</v>
      </c>
      <c r="J76" s="630"/>
      <c r="K76" s="87"/>
    </row>
    <row r="77" spans="1:11" ht="26.25" hidden="1" customHeight="1" x14ac:dyDescent="0.25">
      <c r="A77" s="328"/>
      <c r="B77" s="444" t="s">
        <v>23</v>
      </c>
      <c r="C77" s="444" t="s">
        <v>63</v>
      </c>
      <c r="D77" s="444" t="s">
        <v>64</v>
      </c>
      <c r="E77" s="444" t="s">
        <v>20</v>
      </c>
      <c r="F77" s="630"/>
      <c r="G77" s="74" t="e">
        <f>+H77-2</f>
        <v>#DIV/0!</v>
      </c>
      <c r="H77" s="75" t="e">
        <f>EVEN(F78)</f>
        <v>#DIV/0!</v>
      </c>
      <c r="I77" s="630"/>
      <c r="J77" s="630"/>
      <c r="K77" s="87"/>
    </row>
    <row r="78" spans="1:11" hidden="1" x14ac:dyDescent="0.25">
      <c r="A78" s="328"/>
      <c r="B78" s="76" t="e">
        <f>AVERAGE(D74,I74)</f>
        <v>#DIV/0!</v>
      </c>
      <c r="C78" s="76" t="e">
        <f>25.4*B78/13.61</f>
        <v>#DIV/0!</v>
      </c>
      <c r="D78" s="76" t="e">
        <f>+'[2]4 Promedio diarios (T y P)'!H59</f>
        <v>#DIV/0!</v>
      </c>
      <c r="E78" s="445" t="e">
        <f>1-(C78/D78)</f>
        <v>#DIV/0!</v>
      </c>
      <c r="F78" s="76" t="e">
        <f>+'[2]4 Promedio diarios (T y P)'!E59</f>
        <v>#DIV/0!</v>
      </c>
      <c r="G78" s="81"/>
      <c r="H78" s="82"/>
      <c r="I78" s="621" t="e">
        <f>-(H78-G78)/(H77-G77)*(H77-F78)+H78</f>
        <v>#DIV/0!</v>
      </c>
      <c r="J78" s="621"/>
      <c r="K78" s="87"/>
    </row>
    <row r="79" spans="1:11" x14ac:dyDescent="0.25">
      <c r="A79" s="328"/>
      <c r="B79" s="328"/>
      <c r="C79" s="87"/>
      <c r="D79" s="87"/>
      <c r="E79" s="352"/>
      <c r="F79" s="87"/>
      <c r="G79" s="87"/>
      <c r="H79" s="87"/>
      <c r="I79" s="87"/>
      <c r="J79" s="87"/>
      <c r="K79" s="87"/>
    </row>
    <row r="80" spans="1:11" x14ac:dyDescent="0.25">
      <c r="A80" s="328"/>
      <c r="B80" s="604" t="s">
        <v>13</v>
      </c>
      <c r="C80" s="604"/>
      <c r="D80" s="604"/>
      <c r="E80" s="604"/>
      <c r="F80" s="604"/>
      <c r="G80" s="604"/>
      <c r="H80" s="604"/>
      <c r="I80" s="604"/>
      <c r="J80" s="604"/>
      <c r="K80" s="87"/>
    </row>
    <row r="81" spans="1:11" ht="35.25" customHeight="1" x14ac:dyDescent="0.25">
      <c r="A81" s="328"/>
      <c r="B81" s="605" t="s">
        <v>173</v>
      </c>
      <c r="C81" s="605"/>
      <c r="D81" s="605"/>
      <c r="E81" s="605"/>
      <c r="F81" s="605"/>
      <c r="G81" s="605"/>
      <c r="H81" s="605"/>
      <c r="I81" s="605"/>
      <c r="J81" s="605"/>
      <c r="K81" s="87"/>
    </row>
  </sheetData>
  <mergeCells count="89">
    <mergeCell ref="B80:J80"/>
    <mergeCell ref="B81:J81"/>
    <mergeCell ref="D2:J5"/>
    <mergeCell ref="B74:C74"/>
    <mergeCell ref="G74:H74"/>
    <mergeCell ref="B76:E76"/>
    <mergeCell ref="F76:F77"/>
    <mergeCell ref="I76:J77"/>
    <mergeCell ref="I78:J78"/>
    <mergeCell ref="B68:E68"/>
    <mergeCell ref="F68:F69"/>
    <mergeCell ref="I68:J69"/>
    <mergeCell ref="I70:J70"/>
    <mergeCell ref="C72:D72"/>
    <mergeCell ref="E72:F72"/>
    <mergeCell ref="G72:H72"/>
    <mergeCell ref="I72:J72"/>
    <mergeCell ref="C64:D64"/>
    <mergeCell ref="E64:F64"/>
    <mergeCell ref="G64:H64"/>
    <mergeCell ref="I64:J64"/>
    <mergeCell ref="B66:C66"/>
    <mergeCell ref="G66:H66"/>
    <mergeCell ref="I62:J62"/>
    <mergeCell ref="B52:E52"/>
    <mergeCell ref="F52:F53"/>
    <mergeCell ref="I52:J53"/>
    <mergeCell ref="I54:J54"/>
    <mergeCell ref="C56:D56"/>
    <mergeCell ref="E56:F56"/>
    <mergeCell ref="G56:H56"/>
    <mergeCell ref="I56:J56"/>
    <mergeCell ref="B58:C58"/>
    <mergeCell ref="G58:H58"/>
    <mergeCell ref="B60:E60"/>
    <mergeCell ref="F60:F61"/>
    <mergeCell ref="I60:J61"/>
    <mergeCell ref="C48:D48"/>
    <mergeCell ref="E48:F48"/>
    <mergeCell ref="G48:H48"/>
    <mergeCell ref="I48:J48"/>
    <mergeCell ref="B50:C50"/>
    <mergeCell ref="G50:H50"/>
    <mergeCell ref="I46:J46"/>
    <mergeCell ref="B36:E36"/>
    <mergeCell ref="F36:F37"/>
    <mergeCell ref="I36:J37"/>
    <mergeCell ref="I38:J38"/>
    <mergeCell ref="C40:D40"/>
    <mergeCell ref="E40:F40"/>
    <mergeCell ref="G40:H40"/>
    <mergeCell ref="I40:J40"/>
    <mergeCell ref="B42:C42"/>
    <mergeCell ref="G42:H42"/>
    <mergeCell ref="B44:E44"/>
    <mergeCell ref="F44:F45"/>
    <mergeCell ref="I44:J45"/>
    <mergeCell ref="C32:D32"/>
    <mergeCell ref="E32:F32"/>
    <mergeCell ref="G32:H32"/>
    <mergeCell ref="I32:J32"/>
    <mergeCell ref="B34:C34"/>
    <mergeCell ref="G34:H34"/>
    <mergeCell ref="I30:J30"/>
    <mergeCell ref="B21:J21"/>
    <mergeCell ref="B23:J23"/>
    <mergeCell ref="C24:D24"/>
    <mergeCell ref="E24:F24"/>
    <mergeCell ref="G24:H24"/>
    <mergeCell ref="I24:J24"/>
    <mergeCell ref="B26:C26"/>
    <mergeCell ref="G26:H26"/>
    <mergeCell ref="B28:E28"/>
    <mergeCell ref="F28:F29"/>
    <mergeCell ref="I28:J29"/>
    <mergeCell ref="B15:C15"/>
    <mergeCell ref="I15:J15"/>
    <mergeCell ref="B17:C19"/>
    <mergeCell ref="D17:E17"/>
    <mergeCell ref="F17:J17"/>
    <mergeCell ref="D18:E18"/>
    <mergeCell ref="F18:J18"/>
    <mergeCell ref="D19:E19"/>
    <mergeCell ref="F19:J19"/>
    <mergeCell ref="B7:J7"/>
    <mergeCell ref="B9:C9"/>
    <mergeCell ref="D9:J9"/>
    <mergeCell ref="B11:C11"/>
    <mergeCell ref="B13:J13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59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0BAF-C814-4489-83A3-2182B174379D}">
  <sheetPr>
    <pageSetUpPr fitToPage="1"/>
  </sheetPr>
  <dimension ref="A1:O81"/>
  <sheetViews>
    <sheetView showGridLines="0" view="pageBreakPreview" zoomScale="80" zoomScaleNormal="80" zoomScaleSheetLayoutView="80" zoomScalePageLayoutView="40" workbookViewId="0">
      <selection activeCell="I16" sqref="I16"/>
    </sheetView>
  </sheetViews>
  <sheetFormatPr baseColWidth="10" defaultColWidth="11.44140625" defaultRowHeight="13.2" x14ac:dyDescent="0.25"/>
  <cols>
    <col min="1" max="1" width="2" style="335" customWidth="1"/>
    <col min="2" max="2" width="15.6640625" style="335" customWidth="1"/>
    <col min="3" max="4" width="15.6640625" style="1" customWidth="1"/>
    <col min="5" max="5" width="15.6640625" style="354" customWidth="1"/>
    <col min="6" max="7" width="15.6640625" style="1" customWidth="1"/>
    <col min="8" max="8" width="15.109375" style="1" customWidth="1"/>
    <col min="9" max="9" width="19" style="1" customWidth="1"/>
    <col min="10" max="10" width="15.6640625" style="1" customWidth="1"/>
    <col min="11" max="11" width="1.6640625" style="1" customWidth="1"/>
    <col min="12" max="16384" width="11.44140625" style="1"/>
  </cols>
  <sheetData>
    <row r="1" spans="1:15" ht="13.8" thickBot="1" x14ac:dyDescent="0.3">
      <c r="A1" s="328"/>
      <c r="B1" s="328"/>
      <c r="C1" s="328"/>
      <c r="D1" s="328"/>
      <c r="E1" s="344"/>
      <c r="F1" s="328"/>
      <c r="G1" s="328"/>
      <c r="H1" s="328"/>
      <c r="I1" s="328"/>
      <c r="J1" s="328"/>
      <c r="K1" s="87"/>
    </row>
    <row r="2" spans="1:15" ht="12.75" customHeight="1" x14ac:dyDescent="0.25">
      <c r="A2" s="328"/>
      <c r="B2" s="634"/>
      <c r="C2" s="635"/>
      <c r="D2" s="585" t="s">
        <v>7795</v>
      </c>
      <c r="E2" s="585"/>
      <c r="F2" s="585"/>
      <c r="G2" s="585"/>
      <c r="H2" s="585"/>
      <c r="I2" s="585"/>
      <c r="J2" s="586"/>
      <c r="K2" s="87"/>
    </row>
    <row r="3" spans="1:15" ht="12.75" customHeight="1" x14ac:dyDescent="0.25">
      <c r="A3" s="328"/>
      <c r="B3" s="636"/>
      <c r="C3" s="637"/>
      <c r="D3" s="585"/>
      <c r="E3" s="585"/>
      <c r="F3" s="585"/>
      <c r="G3" s="585"/>
      <c r="H3" s="585"/>
      <c r="I3" s="585"/>
      <c r="J3" s="586"/>
      <c r="K3" s="87"/>
    </row>
    <row r="4" spans="1:15" ht="12.75" customHeight="1" x14ac:dyDescent="0.25">
      <c r="A4" s="328"/>
      <c r="B4" s="636"/>
      <c r="C4" s="637"/>
      <c r="D4" s="585"/>
      <c r="E4" s="585"/>
      <c r="F4" s="585"/>
      <c r="G4" s="585"/>
      <c r="H4" s="585"/>
      <c r="I4" s="585"/>
      <c r="J4" s="586"/>
      <c r="K4" s="345"/>
    </row>
    <row r="5" spans="1:15" ht="13.5" customHeight="1" thickBot="1" x14ac:dyDescent="0.3">
      <c r="A5" s="328"/>
      <c r="B5" s="638"/>
      <c r="C5" s="639"/>
      <c r="D5" s="585"/>
      <c r="E5" s="585"/>
      <c r="F5" s="585"/>
      <c r="G5" s="585"/>
      <c r="H5" s="585"/>
      <c r="I5" s="585"/>
      <c r="J5" s="586"/>
      <c r="K5" s="87"/>
    </row>
    <row r="6" spans="1:15" x14ac:dyDescent="0.25">
      <c r="A6" s="328"/>
      <c r="B6" s="328"/>
      <c r="C6" s="328"/>
      <c r="D6" s="328"/>
      <c r="E6" s="344"/>
      <c r="F6" s="328"/>
      <c r="G6" s="328"/>
      <c r="H6" s="328"/>
      <c r="I6" s="328"/>
      <c r="J6" s="328"/>
      <c r="K6" s="87"/>
    </row>
    <row r="7" spans="1:15" ht="19.5" customHeight="1" x14ac:dyDescent="0.25">
      <c r="A7" s="328"/>
      <c r="B7" s="610" t="s">
        <v>7791</v>
      </c>
      <c r="C7" s="610"/>
      <c r="D7" s="610"/>
      <c r="E7" s="610"/>
      <c r="F7" s="610"/>
      <c r="G7" s="610"/>
      <c r="H7" s="610"/>
      <c r="I7" s="610"/>
      <c r="J7" s="610"/>
      <c r="K7" s="87"/>
    </row>
    <row r="8" spans="1:15" ht="11.25" customHeight="1" x14ac:dyDescent="0.25">
      <c r="A8" s="328"/>
      <c r="B8" s="446"/>
      <c r="C8" s="446"/>
      <c r="D8" s="446"/>
      <c r="E8" s="446"/>
      <c r="F8" s="446"/>
      <c r="G8" s="446"/>
      <c r="H8" s="446"/>
      <c r="I8" s="446"/>
      <c r="J8" s="446"/>
      <c r="K8" s="87"/>
    </row>
    <row r="9" spans="1:15" ht="30.75" customHeight="1" x14ac:dyDescent="0.25">
      <c r="A9" s="328"/>
      <c r="B9" s="600" t="s">
        <v>188</v>
      </c>
      <c r="C9" s="600"/>
      <c r="D9" s="611" t="s">
        <v>412</v>
      </c>
      <c r="E9" s="611"/>
      <c r="F9" s="611"/>
      <c r="G9" s="611"/>
      <c r="H9" s="611"/>
      <c r="I9" s="611"/>
      <c r="J9" s="611"/>
      <c r="K9" s="346"/>
      <c r="L9" s="346"/>
      <c r="M9" s="346"/>
      <c r="N9" s="346"/>
      <c r="O9" s="346"/>
    </row>
    <row r="10" spans="1:15" ht="11.25" customHeight="1" x14ac:dyDescent="0.25">
      <c r="A10" s="328"/>
      <c r="B10" s="133"/>
      <c r="C10" s="133"/>
      <c r="D10" s="133"/>
      <c r="E10" s="133"/>
      <c r="F10" s="133"/>
      <c r="G10" s="133"/>
      <c r="H10" s="133"/>
      <c r="I10" s="133"/>
      <c r="J10" s="133"/>
      <c r="K10" s="87"/>
    </row>
    <row r="11" spans="1:15" ht="16.5" customHeight="1" x14ac:dyDescent="0.25">
      <c r="A11" s="328"/>
      <c r="B11" s="600" t="s">
        <v>236</v>
      </c>
      <c r="C11" s="600"/>
      <c r="D11" s="495" t="s">
        <v>259</v>
      </c>
      <c r="E11" s="495"/>
      <c r="F11" s="495"/>
      <c r="G11" s="442" t="s">
        <v>189</v>
      </c>
      <c r="H11" s="442"/>
      <c r="I11" s="488" t="s">
        <v>413</v>
      </c>
      <c r="J11" s="488"/>
      <c r="K11" s="87"/>
    </row>
    <row r="12" spans="1:15" ht="10.5" customHeight="1" x14ac:dyDescent="0.25">
      <c r="A12" s="1"/>
      <c r="B12" s="156"/>
      <c r="C12" s="156"/>
      <c r="D12" s="327"/>
      <c r="E12" s="153"/>
      <c r="F12" s="156"/>
      <c r="G12" s="156"/>
      <c r="H12" s="496"/>
      <c r="I12" s="366"/>
      <c r="J12" s="496"/>
    </row>
    <row r="13" spans="1:15" ht="19.5" customHeight="1" x14ac:dyDescent="0.25">
      <c r="A13" s="328"/>
      <c r="B13" s="610" t="s">
        <v>15</v>
      </c>
      <c r="C13" s="610"/>
      <c r="D13" s="610"/>
      <c r="E13" s="610"/>
      <c r="F13" s="610"/>
      <c r="G13" s="610"/>
      <c r="H13" s="610"/>
      <c r="I13" s="610"/>
      <c r="J13" s="610"/>
      <c r="K13" s="87"/>
    </row>
    <row r="14" spans="1:15" ht="7.5" customHeight="1" x14ac:dyDescent="0.25">
      <c r="A14" s="328"/>
      <c r="B14" s="347"/>
      <c r="C14" s="347"/>
      <c r="D14" s="347"/>
      <c r="E14" s="347"/>
      <c r="F14" s="347"/>
      <c r="G14" s="347"/>
      <c r="H14" s="347"/>
      <c r="I14" s="347"/>
      <c r="J14" s="347"/>
      <c r="K14" s="87"/>
    </row>
    <row r="15" spans="1:15" ht="19.5" customHeight="1" x14ac:dyDescent="0.25">
      <c r="A15" s="328"/>
      <c r="B15" s="612" t="s">
        <v>17</v>
      </c>
      <c r="C15" s="613"/>
      <c r="D15" s="58" t="s">
        <v>8</v>
      </c>
      <c r="E15" s="59" t="s">
        <v>131</v>
      </c>
      <c r="F15" s="58" t="s">
        <v>9</v>
      </c>
      <c r="G15" s="59" t="s">
        <v>131</v>
      </c>
      <c r="H15" s="58" t="s">
        <v>10</v>
      </c>
      <c r="I15" s="614" t="s">
        <v>131</v>
      </c>
      <c r="J15" s="615"/>
      <c r="K15" s="347"/>
    </row>
    <row r="16" spans="1:15" x14ac:dyDescent="0.25">
      <c r="A16" s="328"/>
      <c r="B16" s="347"/>
      <c r="C16" s="347"/>
      <c r="D16" s="347"/>
      <c r="E16" s="347"/>
      <c r="F16" s="347"/>
      <c r="G16" s="347"/>
      <c r="H16" s="347"/>
      <c r="I16" s="347"/>
      <c r="J16" s="347"/>
      <c r="K16" s="87"/>
    </row>
    <row r="17" spans="1:11" ht="19.5" customHeight="1" x14ac:dyDescent="0.25">
      <c r="A17" s="328"/>
      <c r="B17" s="616" t="s">
        <v>16</v>
      </c>
      <c r="C17" s="616"/>
      <c r="D17" s="617" t="s">
        <v>8</v>
      </c>
      <c r="E17" s="617"/>
      <c r="F17" s="618" t="s">
        <v>14</v>
      </c>
      <c r="G17" s="619"/>
      <c r="H17" s="619"/>
      <c r="I17" s="619"/>
      <c r="J17" s="620"/>
      <c r="K17" s="347"/>
    </row>
    <row r="18" spans="1:11" x14ac:dyDescent="0.25">
      <c r="A18" s="328"/>
      <c r="B18" s="616"/>
      <c r="C18" s="616"/>
      <c r="D18" s="617" t="s">
        <v>9</v>
      </c>
      <c r="E18" s="617"/>
      <c r="F18" s="618" t="s">
        <v>67</v>
      </c>
      <c r="G18" s="619"/>
      <c r="H18" s="619"/>
      <c r="I18" s="619"/>
      <c r="J18" s="620"/>
      <c r="K18" s="347"/>
    </row>
    <row r="19" spans="1:11" ht="19.5" customHeight="1" x14ac:dyDescent="0.25">
      <c r="A19" s="328"/>
      <c r="B19" s="616"/>
      <c r="C19" s="616"/>
      <c r="D19" s="617" t="s">
        <v>10</v>
      </c>
      <c r="E19" s="617"/>
      <c r="F19" s="618" t="s">
        <v>7792</v>
      </c>
      <c r="G19" s="619"/>
      <c r="H19" s="619"/>
      <c r="I19" s="619"/>
      <c r="J19" s="620"/>
      <c r="K19" s="347"/>
    </row>
    <row r="20" spans="1:11" ht="10.5" customHeight="1" x14ac:dyDescent="0.25">
      <c r="A20" s="328"/>
      <c r="B20" s="347"/>
      <c r="C20" s="347"/>
      <c r="D20" s="347"/>
      <c r="E20" s="347"/>
      <c r="F20" s="347"/>
      <c r="G20" s="347"/>
      <c r="H20" s="347"/>
      <c r="I20" s="347"/>
      <c r="J20" s="347"/>
      <c r="K20" s="87"/>
    </row>
    <row r="21" spans="1:11" ht="19.5" customHeight="1" x14ac:dyDescent="0.25">
      <c r="A21" s="328"/>
      <c r="B21" s="610" t="s">
        <v>18</v>
      </c>
      <c r="C21" s="610"/>
      <c r="D21" s="610"/>
      <c r="E21" s="610"/>
      <c r="F21" s="610"/>
      <c r="G21" s="610"/>
      <c r="H21" s="610"/>
      <c r="I21" s="610"/>
      <c r="J21" s="610"/>
      <c r="K21" s="87"/>
    </row>
    <row r="22" spans="1:11" ht="11.25" customHeight="1" x14ac:dyDescent="0.25">
      <c r="A22" s="328"/>
      <c r="B22" s="446"/>
      <c r="C22" s="446"/>
      <c r="D22" s="446"/>
      <c r="E22" s="446"/>
      <c r="F22" s="446"/>
      <c r="G22" s="446"/>
      <c r="H22" s="446"/>
      <c r="I22" s="446"/>
      <c r="J22" s="446"/>
      <c r="K22" s="87"/>
    </row>
    <row r="23" spans="1:11" ht="21" customHeight="1" x14ac:dyDescent="0.25">
      <c r="A23" s="328"/>
      <c r="B23" s="622" t="s">
        <v>3</v>
      </c>
      <c r="C23" s="623"/>
      <c r="D23" s="623"/>
      <c r="E23" s="623"/>
      <c r="F23" s="623"/>
      <c r="G23" s="623"/>
      <c r="H23" s="623"/>
      <c r="I23" s="623"/>
      <c r="J23" s="624"/>
      <c r="K23" s="60"/>
    </row>
    <row r="24" spans="1:11" ht="17.399999999999999" x14ac:dyDescent="0.25">
      <c r="A24" s="328"/>
      <c r="B24" s="61" t="s">
        <v>137</v>
      </c>
      <c r="C24" s="625" t="s">
        <v>25</v>
      </c>
      <c r="D24" s="625"/>
      <c r="E24" s="626">
        <v>43874.394444444442</v>
      </c>
      <c r="F24" s="626"/>
      <c r="G24" s="625" t="s">
        <v>26</v>
      </c>
      <c r="H24" s="625"/>
      <c r="I24" s="626">
        <v>43875.394444444442</v>
      </c>
      <c r="J24" s="627"/>
      <c r="K24" s="62"/>
    </row>
    <row r="25" spans="1:11" ht="6" customHeight="1" x14ac:dyDescent="0.25">
      <c r="A25" s="328"/>
      <c r="B25" s="349"/>
      <c r="C25" s="349"/>
      <c r="D25" s="349"/>
      <c r="E25" s="349"/>
      <c r="F25" s="349"/>
      <c r="G25" s="349"/>
      <c r="H25" s="349"/>
      <c r="I25" s="349"/>
      <c r="J25" s="349"/>
      <c r="K25" s="62"/>
    </row>
    <row r="26" spans="1:11" x14ac:dyDescent="0.25">
      <c r="A26" s="328"/>
      <c r="B26" s="628" t="s">
        <v>21</v>
      </c>
      <c r="C26" s="629"/>
      <c r="D26" s="353">
        <v>19.399999999999999</v>
      </c>
      <c r="E26" s="351" t="s">
        <v>62</v>
      </c>
      <c r="F26" s="68"/>
      <c r="G26" s="628" t="s">
        <v>22</v>
      </c>
      <c r="H26" s="629"/>
      <c r="I26" s="69">
        <v>19.399999999999999</v>
      </c>
      <c r="J26" s="70" t="s">
        <v>62</v>
      </c>
      <c r="K26" s="87"/>
    </row>
    <row r="27" spans="1:11" x14ac:dyDescent="0.25">
      <c r="A27" s="328"/>
      <c r="B27" s="87"/>
      <c r="C27" s="87"/>
      <c r="D27" s="87"/>
      <c r="E27" s="352"/>
      <c r="F27" s="87"/>
      <c r="G27" s="87"/>
      <c r="H27" s="87"/>
      <c r="I27" s="87"/>
      <c r="J27" s="87"/>
      <c r="K27" s="87"/>
    </row>
    <row r="28" spans="1:11" ht="24" customHeight="1" x14ac:dyDescent="0.25">
      <c r="A28" s="328"/>
      <c r="B28" s="630" t="s">
        <v>177</v>
      </c>
      <c r="C28" s="630"/>
      <c r="D28" s="630"/>
      <c r="E28" s="630"/>
      <c r="F28" s="630" t="s">
        <v>19</v>
      </c>
      <c r="G28" s="444" t="s">
        <v>1</v>
      </c>
      <c r="H28" s="454" t="s">
        <v>0</v>
      </c>
      <c r="I28" s="630" t="s">
        <v>179</v>
      </c>
      <c r="J28" s="630"/>
      <c r="K28" s="87"/>
    </row>
    <row r="29" spans="1:11" ht="26.25" customHeight="1" x14ac:dyDescent="0.25">
      <c r="A29" s="328"/>
      <c r="B29" s="444" t="s">
        <v>23</v>
      </c>
      <c r="C29" s="444" t="s">
        <v>63</v>
      </c>
      <c r="D29" s="444" t="s">
        <v>64</v>
      </c>
      <c r="E29" s="444" t="s">
        <v>20</v>
      </c>
      <c r="F29" s="630"/>
      <c r="G29" s="74">
        <f>+H29-2</f>
        <v>4</v>
      </c>
      <c r="H29" s="75">
        <f>EVEN(F30)</f>
        <v>6</v>
      </c>
      <c r="I29" s="630"/>
      <c r="J29" s="630"/>
      <c r="K29" s="87"/>
    </row>
    <row r="30" spans="1:11" x14ac:dyDescent="0.25">
      <c r="A30" s="328"/>
      <c r="B30" s="76">
        <f>AVERAGE(D26,I26)</f>
        <v>19.399999999999999</v>
      </c>
      <c r="C30" s="76">
        <f>25.4*B30/13.61</f>
        <v>36.205731080088164</v>
      </c>
      <c r="D30" s="76">
        <v>456.24166666666662</v>
      </c>
      <c r="E30" s="445">
        <f>1-(C30/D30)</f>
        <v>0.92064352354178924</v>
      </c>
      <c r="F30" s="76">
        <v>5.5041666666666664</v>
      </c>
      <c r="G30" s="78">
        <v>1.0960000000000001</v>
      </c>
      <c r="H30" s="79">
        <v>1.1000000000000001</v>
      </c>
      <c r="I30" s="621">
        <f>-(H30-G30)/(H29-G29)*(H29-F30)+H30</f>
        <v>1.0990083333333334</v>
      </c>
      <c r="J30" s="621"/>
      <c r="K30" s="87"/>
    </row>
    <row r="31" spans="1:11" x14ac:dyDescent="0.25">
      <c r="A31" s="328"/>
      <c r="B31" s="328"/>
      <c r="C31" s="87"/>
      <c r="D31" s="87"/>
      <c r="E31" s="352"/>
      <c r="F31" s="87"/>
      <c r="G31" s="87"/>
      <c r="H31" s="87"/>
      <c r="I31" s="87"/>
      <c r="J31" s="87"/>
      <c r="K31" s="87"/>
    </row>
    <row r="32" spans="1:11" ht="18.75" customHeight="1" x14ac:dyDescent="0.25">
      <c r="A32" s="328"/>
      <c r="B32" s="61" t="s">
        <v>138</v>
      </c>
      <c r="C32" s="625" t="s">
        <v>25</v>
      </c>
      <c r="D32" s="625"/>
      <c r="E32" s="626">
        <v>43875.425694444442</v>
      </c>
      <c r="F32" s="626"/>
      <c r="G32" s="625" t="s">
        <v>26</v>
      </c>
      <c r="H32" s="625"/>
      <c r="I32" s="626">
        <v>43876.425694444442</v>
      </c>
      <c r="J32" s="627"/>
      <c r="K32" s="87"/>
    </row>
    <row r="33" spans="1:11" ht="6" customHeight="1" x14ac:dyDescent="0.25">
      <c r="A33" s="328"/>
      <c r="B33" s="349"/>
      <c r="C33" s="349"/>
      <c r="D33" s="349"/>
      <c r="E33" s="349"/>
      <c r="F33" s="349"/>
      <c r="G33" s="349"/>
      <c r="H33" s="349"/>
      <c r="I33" s="349"/>
      <c r="J33" s="349"/>
      <c r="K33" s="87"/>
    </row>
    <row r="34" spans="1:11" x14ac:dyDescent="0.25">
      <c r="A34" s="328"/>
      <c r="B34" s="628" t="s">
        <v>21</v>
      </c>
      <c r="C34" s="629"/>
      <c r="D34" s="350">
        <v>19.5</v>
      </c>
      <c r="E34" s="351" t="s">
        <v>62</v>
      </c>
      <c r="F34" s="68"/>
      <c r="G34" s="628" t="s">
        <v>22</v>
      </c>
      <c r="H34" s="629"/>
      <c r="I34" s="350">
        <v>19.600000000000001</v>
      </c>
      <c r="J34" s="351" t="s">
        <v>62</v>
      </c>
      <c r="K34" s="87"/>
    </row>
    <row r="35" spans="1:11" x14ac:dyDescent="0.25">
      <c r="A35" s="328"/>
      <c r="B35" s="87"/>
      <c r="C35" s="87"/>
      <c r="D35" s="87"/>
      <c r="E35" s="352"/>
      <c r="F35" s="87"/>
      <c r="G35" s="87"/>
      <c r="H35" s="87"/>
      <c r="I35" s="87"/>
      <c r="J35" s="87"/>
      <c r="K35" s="87"/>
    </row>
    <row r="36" spans="1:11" ht="27" customHeight="1" x14ac:dyDescent="0.25">
      <c r="A36" s="328"/>
      <c r="B36" s="630" t="s">
        <v>177</v>
      </c>
      <c r="C36" s="630"/>
      <c r="D36" s="630"/>
      <c r="E36" s="630"/>
      <c r="F36" s="630" t="s">
        <v>19</v>
      </c>
      <c r="G36" s="444" t="s">
        <v>1</v>
      </c>
      <c r="H36" s="454" t="s">
        <v>0</v>
      </c>
      <c r="I36" s="630" t="s">
        <v>179</v>
      </c>
      <c r="J36" s="630"/>
      <c r="K36" s="87"/>
    </row>
    <row r="37" spans="1:11" ht="34.5" customHeight="1" x14ac:dyDescent="0.25">
      <c r="A37" s="328"/>
      <c r="B37" s="444" t="s">
        <v>23</v>
      </c>
      <c r="C37" s="444" t="s">
        <v>63</v>
      </c>
      <c r="D37" s="444" t="s">
        <v>64</v>
      </c>
      <c r="E37" s="444" t="s">
        <v>20</v>
      </c>
      <c r="F37" s="630"/>
      <c r="G37" s="74">
        <f>+H37-2</f>
        <v>4</v>
      </c>
      <c r="H37" s="75">
        <f>EVEN(F38)</f>
        <v>6</v>
      </c>
      <c r="I37" s="630"/>
      <c r="J37" s="630"/>
      <c r="K37" s="87"/>
    </row>
    <row r="38" spans="1:11" x14ac:dyDescent="0.25">
      <c r="A38" s="328"/>
      <c r="B38" s="76">
        <f>AVERAGE(D34,I34)</f>
        <v>19.55</v>
      </c>
      <c r="C38" s="76">
        <f>25.4*B38/13.61</f>
        <v>36.485672299779573</v>
      </c>
      <c r="D38" s="76">
        <v>457.14583333333326</v>
      </c>
      <c r="E38" s="445">
        <f>1-(C38/D38)</f>
        <v>0.9201881114528816</v>
      </c>
      <c r="F38" s="76">
        <v>5.6791666666666671</v>
      </c>
      <c r="G38" s="81">
        <v>1.0940000000000001</v>
      </c>
      <c r="H38" s="81">
        <v>1.0980000000000001</v>
      </c>
      <c r="I38" s="621">
        <f>-(H38-G38)/(H37-G37)*(H37-F38)+H38</f>
        <v>1.0973583333333334</v>
      </c>
      <c r="J38" s="621"/>
      <c r="K38" s="87"/>
    </row>
    <row r="39" spans="1:11" x14ac:dyDescent="0.25">
      <c r="A39" s="328"/>
      <c r="B39" s="328"/>
      <c r="C39" s="87"/>
      <c r="D39" s="87"/>
      <c r="E39" s="352"/>
      <c r="F39" s="87"/>
      <c r="G39" s="87"/>
      <c r="H39" s="87"/>
      <c r="I39" s="87"/>
      <c r="J39" s="87"/>
      <c r="K39" s="87"/>
    </row>
    <row r="40" spans="1:11" ht="17.399999999999999" x14ac:dyDescent="0.25">
      <c r="A40" s="328"/>
      <c r="B40" s="61" t="s">
        <v>139</v>
      </c>
      <c r="C40" s="625" t="s">
        <v>25</v>
      </c>
      <c r="D40" s="625"/>
      <c r="E40" s="626">
        <v>43881.466666666667</v>
      </c>
      <c r="F40" s="626"/>
      <c r="G40" s="625" t="s">
        <v>26</v>
      </c>
      <c r="H40" s="625"/>
      <c r="I40" s="626">
        <v>43882.455555555556</v>
      </c>
      <c r="J40" s="627"/>
      <c r="K40" s="62"/>
    </row>
    <row r="41" spans="1:11" ht="10.5" customHeight="1" x14ac:dyDescent="0.25">
      <c r="A41" s="328"/>
      <c r="B41" s="349"/>
      <c r="C41" s="349"/>
      <c r="D41" s="349"/>
      <c r="E41" s="349"/>
      <c r="F41" s="349"/>
      <c r="G41" s="349"/>
      <c r="H41" s="349"/>
      <c r="I41" s="349"/>
      <c r="J41" s="349"/>
      <c r="K41" s="62"/>
    </row>
    <row r="42" spans="1:11" x14ac:dyDescent="0.25">
      <c r="A42" s="328"/>
      <c r="B42" s="628" t="s">
        <v>21</v>
      </c>
      <c r="C42" s="629"/>
      <c r="D42" s="350">
        <v>19.7</v>
      </c>
      <c r="E42" s="351" t="s">
        <v>62</v>
      </c>
      <c r="F42" s="68"/>
      <c r="G42" s="628" t="s">
        <v>22</v>
      </c>
      <c r="H42" s="629"/>
      <c r="I42" s="350">
        <v>19.7</v>
      </c>
      <c r="J42" s="351" t="s">
        <v>62</v>
      </c>
      <c r="K42" s="87"/>
    </row>
    <row r="43" spans="1:11" x14ac:dyDescent="0.25">
      <c r="A43" s="328"/>
      <c r="B43" s="87"/>
      <c r="C43" s="87"/>
      <c r="D43" s="87"/>
      <c r="E43" s="352"/>
      <c r="F43" s="87"/>
      <c r="G43" s="87"/>
      <c r="H43" s="87"/>
      <c r="I43" s="87"/>
      <c r="J43" s="87"/>
      <c r="K43" s="87"/>
    </row>
    <row r="44" spans="1:11" ht="24" customHeight="1" x14ac:dyDescent="0.25">
      <c r="A44" s="328"/>
      <c r="B44" s="630" t="s">
        <v>177</v>
      </c>
      <c r="C44" s="630"/>
      <c r="D44" s="630"/>
      <c r="E44" s="630"/>
      <c r="F44" s="630" t="s">
        <v>19</v>
      </c>
      <c r="G44" s="444" t="s">
        <v>1</v>
      </c>
      <c r="H44" s="454" t="s">
        <v>0</v>
      </c>
      <c r="I44" s="630" t="s">
        <v>179</v>
      </c>
      <c r="J44" s="630"/>
      <c r="K44" s="87"/>
    </row>
    <row r="45" spans="1:11" ht="26.25" customHeight="1" x14ac:dyDescent="0.25">
      <c r="A45" s="328"/>
      <c r="B45" s="444" t="s">
        <v>23</v>
      </c>
      <c r="C45" s="444" t="s">
        <v>63</v>
      </c>
      <c r="D45" s="444" t="s">
        <v>64</v>
      </c>
      <c r="E45" s="444" t="s">
        <v>20</v>
      </c>
      <c r="F45" s="630"/>
      <c r="G45" s="74">
        <f>+H45-2</f>
        <v>8</v>
      </c>
      <c r="H45" s="75">
        <f>EVEN(F46)</f>
        <v>10</v>
      </c>
      <c r="I45" s="630"/>
      <c r="J45" s="630"/>
      <c r="K45" s="87"/>
    </row>
    <row r="46" spans="1:11" x14ac:dyDescent="0.25">
      <c r="A46" s="328"/>
      <c r="B46" s="76">
        <f>AVERAGE(D42,I42)</f>
        <v>19.7</v>
      </c>
      <c r="C46" s="76">
        <f>25.4*B46/13.61</f>
        <v>36.765613519470975</v>
      </c>
      <c r="D46" s="76">
        <v>454.63749999999987</v>
      </c>
      <c r="E46" s="445">
        <f>1-(C46/D46)</f>
        <v>0.91913202602189437</v>
      </c>
      <c r="F46" s="76">
        <v>8.0291666666666668</v>
      </c>
      <c r="G46" s="81">
        <v>1.1000000000000001</v>
      </c>
      <c r="H46" s="81">
        <v>1.1040000000000001</v>
      </c>
      <c r="I46" s="621">
        <f>-(H46-G46)/(H45-G45)*(H45-F46)+H46</f>
        <v>1.1000583333333334</v>
      </c>
      <c r="J46" s="621"/>
      <c r="K46" s="87"/>
    </row>
    <row r="47" spans="1:11" x14ac:dyDescent="0.25">
      <c r="A47" s="328"/>
      <c r="B47" s="328"/>
      <c r="C47" s="87"/>
      <c r="D47" s="87"/>
      <c r="E47" s="352"/>
      <c r="F47" s="87"/>
      <c r="G47" s="87"/>
      <c r="H47" s="87"/>
      <c r="I47" s="87"/>
      <c r="J47" s="87"/>
      <c r="K47" s="87"/>
    </row>
    <row r="48" spans="1:11" ht="18.75" customHeight="1" x14ac:dyDescent="0.25">
      <c r="A48" s="328"/>
      <c r="B48" s="61" t="s">
        <v>140</v>
      </c>
      <c r="C48" s="625" t="s">
        <v>25</v>
      </c>
      <c r="D48" s="625"/>
      <c r="E48" s="626" t="e">
        <f>+#REF!</f>
        <v>#REF!</v>
      </c>
      <c r="F48" s="626"/>
      <c r="G48" s="625" t="s">
        <v>26</v>
      </c>
      <c r="H48" s="625"/>
      <c r="I48" s="626" t="e">
        <f>+#REF!</f>
        <v>#REF!</v>
      </c>
      <c r="J48" s="627"/>
      <c r="K48" s="87"/>
    </row>
    <row r="49" spans="1:11" ht="5.25" customHeight="1" x14ac:dyDescent="0.25">
      <c r="A49" s="328"/>
      <c r="B49" s="349"/>
      <c r="C49" s="349"/>
      <c r="D49" s="349"/>
      <c r="E49" s="349"/>
      <c r="F49" s="349"/>
      <c r="G49" s="349"/>
      <c r="H49" s="349"/>
      <c r="I49" s="349"/>
      <c r="J49" s="349"/>
      <c r="K49" s="87"/>
    </row>
    <row r="50" spans="1:11" x14ac:dyDescent="0.25">
      <c r="A50" s="328"/>
      <c r="B50" s="628" t="s">
        <v>21</v>
      </c>
      <c r="C50" s="629"/>
      <c r="D50" s="350">
        <v>19.8</v>
      </c>
      <c r="E50" s="351" t="s">
        <v>62</v>
      </c>
      <c r="F50" s="68"/>
      <c r="G50" s="628" t="s">
        <v>22</v>
      </c>
      <c r="H50" s="629"/>
      <c r="I50" s="350">
        <v>19.8</v>
      </c>
      <c r="J50" s="351" t="s">
        <v>62</v>
      </c>
      <c r="K50" s="87"/>
    </row>
    <row r="51" spans="1:11" x14ac:dyDescent="0.25">
      <c r="A51" s="328"/>
      <c r="B51" s="87"/>
      <c r="C51" s="87"/>
      <c r="D51" s="87"/>
      <c r="E51" s="352"/>
      <c r="F51" s="87"/>
      <c r="G51" s="87"/>
      <c r="H51" s="87"/>
      <c r="I51" s="87"/>
      <c r="J51" s="87"/>
      <c r="K51" s="87"/>
    </row>
    <row r="52" spans="1:11" ht="27" customHeight="1" x14ac:dyDescent="0.25">
      <c r="A52" s="328"/>
      <c r="B52" s="630" t="s">
        <v>177</v>
      </c>
      <c r="C52" s="630"/>
      <c r="D52" s="630"/>
      <c r="E52" s="630"/>
      <c r="F52" s="630" t="s">
        <v>19</v>
      </c>
      <c r="G52" s="444" t="s">
        <v>1</v>
      </c>
      <c r="H52" s="454" t="s">
        <v>0</v>
      </c>
      <c r="I52" s="630" t="s">
        <v>179</v>
      </c>
      <c r="J52" s="630"/>
      <c r="K52" s="87"/>
    </row>
    <row r="53" spans="1:11" ht="27.75" customHeight="1" x14ac:dyDescent="0.25">
      <c r="A53" s="328"/>
      <c r="B53" s="444" t="s">
        <v>23</v>
      </c>
      <c r="C53" s="444" t="s">
        <v>63</v>
      </c>
      <c r="D53" s="444" t="s">
        <v>64</v>
      </c>
      <c r="E53" s="444" t="s">
        <v>20</v>
      </c>
      <c r="F53" s="630"/>
      <c r="G53" s="74">
        <f>+H53-2</f>
        <v>8</v>
      </c>
      <c r="H53" s="75">
        <f>EVEN(F54)</f>
        <v>10</v>
      </c>
      <c r="I53" s="630"/>
      <c r="J53" s="630"/>
      <c r="K53" s="87"/>
    </row>
    <row r="54" spans="1:11" x14ac:dyDescent="0.25">
      <c r="A54" s="328"/>
      <c r="B54" s="76">
        <f>AVERAGE(D50,I50)</f>
        <v>19.8</v>
      </c>
      <c r="C54" s="76">
        <f>25.4*B54/13.61</f>
        <v>36.95224099926525</v>
      </c>
      <c r="D54" s="76">
        <v>453.20416666666682</v>
      </c>
      <c r="E54" s="445">
        <f>1-(C54/D54)</f>
        <v>0.91846447204788451</v>
      </c>
      <c r="F54" s="76">
        <v>8.5458333333333343</v>
      </c>
      <c r="G54" s="81">
        <v>1.099</v>
      </c>
      <c r="H54" s="82">
        <v>1.103</v>
      </c>
      <c r="I54" s="621">
        <f>-(H54-G54)/(H53-G53)*(H53-F54)+H54</f>
        <v>1.1000916666666667</v>
      </c>
      <c r="J54" s="621"/>
      <c r="K54" s="87"/>
    </row>
    <row r="55" spans="1:11" x14ac:dyDescent="0.25">
      <c r="A55" s="328"/>
      <c r="B55" s="328"/>
      <c r="C55" s="87"/>
      <c r="D55" s="87"/>
      <c r="E55" s="352"/>
      <c r="F55" s="87"/>
      <c r="G55" s="87"/>
      <c r="H55" s="87"/>
      <c r="I55" s="87"/>
      <c r="J55" s="87"/>
      <c r="K55" s="87"/>
    </row>
    <row r="56" spans="1:11" ht="18.75" customHeight="1" x14ac:dyDescent="0.25">
      <c r="A56" s="328"/>
      <c r="B56" s="61" t="s">
        <v>141</v>
      </c>
      <c r="C56" s="625" t="s">
        <v>25</v>
      </c>
      <c r="D56" s="625"/>
      <c r="E56" s="626">
        <v>43886.430555555555</v>
      </c>
      <c r="F56" s="626"/>
      <c r="G56" s="625" t="s">
        <v>26</v>
      </c>
      <c r="H56" s="625"/>
      <c r="I56" s="626">
        <v>43887.42083333333</v>
      </c>
      <c r="J56" s="627"/>
      <c r="K56" s="87"/>
    </row>
    <row r="57" spans="1:11" ht="6" customHeight="1" x14ac:dyDescent="0.25">
      <c r="A57" s="328"/>
      <c r="B57" s="349"/>
      <c r="C57" s="349"/>
      <c r="D57" s="349"/>
      <c r="E57" s="349"/>
      <c r="F57" s="349"/>
      <c r="G57" s="349"/>
      <c r="H57" s="349"/>
      <c r="I57" s="349"/>
      <c r="J57" s="349"/>
      <c r="K57" s="87"/>
    </row>
    <row r="58" spans="1:11" x14ac:dyDescent="0.25">
      <c r="A58" s="328"/>
      <c r="B58" s="628" t="s">
        <v>21</v>
      </c>
      <c r="C58" s="629"/>
      <c r="D58" s="353">
        <v>19.5</v>
      </c>
      <c r="E58" s="351" t="s">
        <v>62</v>
      </c>
      <c r="F58" s="68"/>
      <c r="G58" s="628" t="s">
        <v>22</v>
      </c>
      <c r="H58" s="629"/>
      <c r="I58" s="350">
        <v>19.8</v>
      </c>
      <c r="J58" s="351" t="s">
        <v>62</v>
      </c>
      <c r="K58" s="87"/>
    </row>
    <row r="59" spans="1:11" x14ac:dyDescent="0.25">
      <c r="A59" s="328"/>
      <c r="B59" s="87"/>
      <c r="C59" s="87"/>
      <c r="D59" s="87"/>
      <c r="E59" s="352"/>
      <c r="F59" s="87"/>
      <c r="G59" s="87"/>
      <c r="H59" s="87"/>
      <c r="I59" s="87"/>
      <c r="J59" s="87"/>
      <c r="K59" s="87"/>
    </row>
    <row r="60" spans="1:11" ht="26.25" customHeight="1" x14ac:dyDescent="0.25">
      <c r="A60" s="328"/>
      <c r="B60" s="630" t="s">
        <v>177</v>
      </c>
      <c r="C60" s="630"/>
      <c r="D60" s="630"/>
      <c r="E60" s="630"/>
      <c r="F60" s="630" t="s">
        <v>19</v>
      </c>
      <c r="G60" s="444" t="s">
        <v>1</v>
      </c>
      <c r="H60" s="454" t="s">
        <v>0</v>
      </c>
      <c r="I60" s="630" t="s">
        <v>179</v>
      </c>
      <c r="J60" s="630"/>
      <c r="K60" s="87"/>
    </row>
    <row r="61" spans="1:11" ht="27.75" customHeight="1" x14ac:dyDescent="0.25">
      <c r="A61" s="328"/>
      <c r="B61" s="444" t="s">
        <v>23</v>
      </c>
      <c r="C61" s="444" t="s">
        <v>63</v>
      </c>
      <c r="D61" s="444" t="s">
        <v>64</v>
      </c>
      <c r="E61" s="444" t="s">
        <v>20</v>
      </c>
      <c r="F61" s="630"/>
      <c r="G61" s="74">
        <f>+H61-2</f>
        <v>6</v>
      </c>
      <c r="H61" s="75">
        <f>EVEN(F62)</f>
        <v>8</v>
      </c>
      <c r="I61" s="630"/>
      <c r="J61" s="630"/>
      <c r="K61" s="87"/>
    </row>
    <row r="62" spans="1:11" x14ac:dyDescent="0.25">
      <c r="A62" s="328"/>
      <c r="B62" s="76">
        <f>AVERAGE(D58,I58)</f>
        <v>19.649999999999999</v>
      </c>
      <c r="C62" s="76">
        <f>25.4*B62/13.61</f>
        <v>36.672299779573841</v>
      </c>
      <c r="D62" s="76">
        <v>453.5916666666667</v>
      </c>
      <c r="E62" s="445">
        <f>1-(C62/D62)</f>
        <v>0.91915129294797338</v>
      </c>
      <c r="F62" s="76">
        <v>7.8874999999999984</v>
      </c>
      <c r="G62" s="81">
        <v>1.093</v>
      </c>
      <c r="H62" s="82">
        <v>1.097</v>
      </c>
      <c r="I62" s="621">
        <f>-(H62-G62)/(H61-G61)*(H61-F62)+H62</f>
        <v>1.0967750000000001</v>
      </c>
      <c r="J62" s="621"/>
      <c r="K62" s="87"/>
    </row>
    <row r="63" spans="1:11" hidden="1" x14ac:dyDescent="0.25">
      <c r="A63" s="328"/>
      <c r="B63" s="328"/>
      <c r="C63" s="87"/>
      <c r="D63" s="87"/>
      <c r="E63" s="352"/>
      <c r="F63" s="87"/>
      <c r="G63" s="87"/>
      <c r="H63" s="87"/>
      <c r="I63" s="87"/>
      <c r="J63" s="87"/>
      <c r="K63" s="87"/>
    </row>
    <row r="64" spans="1:11" ht="17.399999999999999" hidden="1" x14ac:dyDescent="0.25">
      <c r="A64" s="328"/>
      <c r="B64" s="61" t="s">
        <v>142</v>
      </c>
      <c r="C64" s="625" t="s">
        <v>25</v>
      </c>
      <c r="D64" s="625"/>
      <c r="E64" s="626" t="e">
        <f>+#REF!</f>
        <v>#REF!</v>
      </c>
      <c r="F64" s="626"/>
      <c r="G64" s="625" t="s">
        <v>26</v>
      </c>
      <c r="H64" s="625"/>
      <c r="I64" s="626" t="e">
        <f>+#REF!</f>
        <v>#REF!</v>
      </c>
      <c r="J64" s="627"/>
      <c r="K64" s="62"/>
    </row>
    <row r="65" spans="1:11" ht="6" hidden="1" customHeight="1" x14ac:dyDescent="0.25">
      <c r="A65" s="328"/>
      <c r="B65" s="349"/>
      <c r="C65" s="349"/>
      <c r="D65" s="349"/>
      <c r="E65" s="349"/>
      <c r="F65" s="349"/>
      <c r="G65" s="349"/>
      <c r="H65" s="349"/>
      <c r="I65" s="349"/>
      <c r="J65" s="349"/>
      <c r="K65" s="62"/>
    </row>
    <row r="66" spans="1:11" hidden="1" x14ac:dyDescent="0.25">
      <c r="A66" s="328"/>
      <c r="B66" s="628" t="s">
        <v>21</v>
      </c>
      <c r="C66" s="629"/>
      <c r="D66" s="353"/>
      <c r="E66" s="351" t="s">
        <v>62</v>
      </c>
      <c r="F66" s="68"/>
      <c r="G66" s="628" t="s">
        <v>22</v>
      </c>
      <c r="H66" s="629"/>
      <c r="I66" s="350"/>
      <c r="J66" s="351" t="s">
        <v>62</v>
      </c>
      <c r="K66" s="87"/>
    </row>
    <row r="67" spans="1:11" hidden="1" x14ac:dyDescent="0.25">
      <c r="A67" s="328"/>
      <c r="B67" s="87"/>
      <c r="C67" s="87"/>
      <c r="D67" s="87"/>
      <c r="E67" s="352"/>
      <c r="F67" s="87"/>
      <c r="G67" s="87"/>
      <c r="H67" s="87"/>
      <c r="I67" s="87"/>
      <c r="J67" s="87"/>
      <c r="K67" s="87"/>
    </row>
    <row r="68" spans="1:11" ht="24" hidden="1" customHeight="1" x14ac:dyDescent="0.25">
      <c r="A68" s="328"/>
      <c r="B68" s="630" t="s">
        <v>177</v>
      </c>
      <c r="C68" s="630"/>
      <c r="D68" s="630"/>
      <c r="E68" s="630"/>
      <c r="F68" s="630" t="s">
        <v>19</v>
      </c>
      <c r="G68" s="444" t="s">
        <v>1</v>
      </c>
      <c r="H68" s="444" t="s">
        <v>0</v>
      </c>
      <c r="I68" s="630" t="s">
        <v>179</v>
      </c>
      <c r="J68" s="630"/>
      <c r="K68" s="87"/>
    </row>
    <row r="69" spans="1:11" ht="26.25" hidden="1" customHeight="1" x14ac:dyDescent="0.25">
      <c r="A69" s="328"/>
      <c r="B69" s="444" t="s">
        <v>23</v>
      </c>
      <c r="C69" s="444" t="s">
        <v>63</v>
      </c>
      <c r="D69" s="444" t="s">
        <v>64</v>
      </c>
      <c r="E69" s="444" t="s">
        <v>20</v>
      </c>
      <c r="F69" s="630"/>
      <c r="G69" s="74" t="e">
        <f>+H69-2</f>
        <v>#REF!</v>
      </c>
      <c r="H69" s="74" t="e">
        <f>EVEN(F70)</f>
        <v>#REF!</v>
      </c>
      <c r="I69" s="630"/>
      <c r="J69" s="630"/>
      <c r="K69" s="87"/>
    </row>
    <row r="70" spans="1:11" hidden="1" x14ac:dyDescent="0.25">
      <c r="A70" s="328"/>
      <c r="B70" s="76" t="e">
        <f>AVERAGE(D66,I66)</f>
        <v>#DIV/0!</v>
      </c>
      <c r="C70" s="76" t="e">
        <f>25.4*B70/13.61</f>
        <v>#DIV/0!</v>
      </c>
      <c r="D70" s="76" t="e">
        <f>+#REF!</f>
        <v>#REF!</v>
      </c>
      <c r="E70" s="445" t="e">
        <f>1-(C70/D70)</f>
        <v>#DIV/0!</v>
      </c>
      <c r="F70" s="76" t="e">
        <f>+#REF!</f>
        <v>#REF!</v>
      </c>
      <c r="G70" s="81"/>
      <c r="H70" s="79"/>
      <c r="I70" s="632" t="e">
        <f>-(H70-G70)/(H69-G69)*(H69-F70)+H70</f>
        <v>#REF!</v>
      </c>
      <c r="J70" s="633"/>
      <c r="K70" s="87"/>
    </row>
    <row r="71" spans="1:11" hidden="1" x14ac:dyDescent="0.25">
      <c r="A71" s="328"/>
      <c r="B71" s="328"/>
      <c r="C71" s="87"/>
      <c r="D71" s="87"/>
      <c r="E71" s="352"/>
      <c r="F71" s="87"/>
      <c r="G71" s="87"/>
      <c r="H71" s="87"/>
      <c r="I71" s="87"/>
      <c r="J71" s="87"/>
      <c r="K71" s="87"/>
    </row>
    <row r="72" spans="1:11" ht="17.399999999999999" hidden="1" x14ac:dyDescent="0.25">
      <c r="A72" s="328"/>
      <c r="B72" s="61" t="s">
        <v>143</v>
      </c>
      <c r="C72" s="625" t="s">
        <v>25</v>
      </c>
      <c r="D72" s="625"/>
      <c r="E72" s="626" t="e">
        <f>+#REF!</f>
        <v>#REF!</v>
      </c>
      <c r="F72" s="626"/>
      <c r="G72" s="625" t="s">
        <v>26</v>
      </c>
      <c r="H72" s="625"/>
      <c r="I72" s="626" t="e">
        <f>+#REF!</f>
        <v>#REF!</v>
      </c>
      <c r="J72" s="627"/>
      <c r="K72" s="62"/>
    </row>
    <row r="73" spans="1:11" ht="6" hidden="1" customHeight="1" x14ac:dyDescent="0.25">
      <c r="A73" s="328"/>
      <c r="B73" s="349"/>
      <c r="C73" s="349"/>
      <c r="D73" s="349"/>
      <c r="E73" s="349"/>
      <c r="F73" s="349"/>
      <c r="G73" s="349"/>
      <c r="H73" s="349"/>
      <c r="I73" s="349"/>
      <c r="J73" s="349"/>
      <c r="K73" s="62"/>
    </row>
    <row r="74" spans="1:11" hidden="1" x14ac:dyDescent="0.25">
      <c r="A74" s="328"/>
      <c r="B74" s="628" t="s">
        <v>21</v>
      </c>
      <c r="C74" s="629"/>
      <c r="D74" s="353"/>
      <c r="E74" s="351" t="s">
        <v>62</v>
      </c>
      <c r="F74" s="68"/>
      <c r="G74" s="628" t="s">
        <v>22</v>
      </c>
      <c r="H74" s="629"/>
      <c r="I74" s="350"/>
      <c r="J74" s="351" t="s">
        <v>62</v>
      </c>
      <c r="K74" s="87"/>
    </row>
    <row r="75" spans="1:11" hidden="1" x14ac:dyDescent="0.25">
      <c r="A75" s="328"/>
      <c r="B75" s="87"/>
      <c r="C75" s="87"/>
      <c r="D75" s="87"/>
      <c r="E75" s="352"/>
      <c r="F75" s="87"/>
      <c r="G75" s="87"/>
      <c r="H75" s="87"/>
      <c r="I75" s="87"/>
      <c r="J75" s="87"/>
      <c r="K75" s="87"/>
    </row>
    <row r="76" spans="1:11" ht="24" hidden="1" customHeight="1" x14ac:dyDescent="0.25">
      <c r="A76" s="328"/>
      <c r="B76" s="630" t="s">
        <v>177</v>
      </c>
      <c r="C76" s="630"/>
      <c r="D76" s="630"/>
      <c r="E76" s="630"/>
      <c r="F76" s="630" t="s">
        <v>19</v>
      </c>
      <c r="G76" s="444" t="s">
        <v>1</v>
      </c>
      <c r="H76" s="454" t="s">
        <v>0</v>
      </c>
      <c r="I76" s="630" t="s">
        <v>179</v>
      </c>
      <c r="J76" s="630"/>
      <c r="K76" s="87"/>
    </row>
    <row r="77" spans="1:11" ht="26.25" hidden="1" customHeight="1" x14ac:dyDescent="0.25">
      <c r="A77" s="328"/>
      <c r="B77" s="444" t="s">
        <v>23</v>
      </c>
      <c r="C77" s="444" t="s">
        <v>63</v>
      </c>
      <c r="D77" s="444" t="s">
        <v>64</v>
      </c>
      <c r="E77" s="444" t="s">
        <v>20</v>
      </c>
      <c r="F77" s="630"/>
      <c r="G77" s="74" t="e">
        <f>+H77-2</f>
        <v>#REF!</v>
      </c>
      <c r="H77" s="75" t="e">
        <f>EVEN(F78)</f>
        <v>#REF!</v>
      </c>
      <c r="I77" s="630"/>
      <c r="J77" s="630"/>
      <c r="K77" s="87"/>
    </row>
    <row r="78" spans="1:11" hidden="1" x14ac:dyDescent="0.25">
      <c r="A78" s="328"/>
      <c r="B78" s="76" t="e">
        <f>AVERAGE(D74,I74)</f>
        <v>#DIV/0!</v>
      </c>
      <c r="C78" s="76" t="e">
        <f>25.4*B78/13.61</f>
        <v>#DIV/0!</v>
      </c>
      <c r="D78" s="76" t="e">
        <f>+#REF!</f>
        <v>#REF!</v>
      </c>
      <c r="E78" s="445" t="e">
        <f>1-(C78/D78)</f>
        <v>#DIV/0!</v>
      </c>
      <c r="F78" s="76" t="e">
        <f>+#REF!</f>
        <v>#REF!</v>
      </c>
      <c r="G78" s="81"/>
      <c r="H78" s="82"/>
      <c r="I78" s="621" t="e">
        <f>-(H78-G78)/(H77-G77)*(H77-F78)+H78</f>
        <v>#REF!</v>
      </c>
      <c r="J78" s="621"/>
      <c r="K78" s="87"/>
    </row>
    <row r="79" spans="1:11" x14ac:dyDescent="0.25">
      <c r="A79" s="328"/>
      <c r="B79" s="328"/>
      <c r="C79" s="87"/>
      <c r="D79" s="87"/>
      <c r="E79" s="352"/>
      <c r="F79" s="87"/>
      <c r="G79" s="87"/>
      <c r="H79" s="87"/>
      <c r="I79" s="87"/>
      <c r="J79" s="87"/>
      <c r="K79" s="87"/>
    </row>
    <row r="80" spans="1:11" x14ac:dyDescent="0.25">
      <c r="A80" s="328"/>
      <c r="B80" s="604" t="s">
        <v>13</v>
      </c>
      <c r="C80" s="604"/>
      <c r="D80" s="604"/>
      <c r="E80" s="604"/>
      <c r="F80" s="604"/>
      <c r="G80" s="604"/>
      <c r="H80" s="604"/>
      <c r="I80" s="604"/>
      <c r="J80" s="604"/>
      <c r="K80" s="87"/>
    </row>
    <row r="81" spans="1:11" ht="35.25" customHeight="1" x14ac:dyDescent="0.25">
      <c r="A81" s="328"/>
      <c r="B81" s="605" t="s">
        <v>173</v>
      </c>
      <c r="C81" s="605"/>
      <c r="D81" s="605"/>
      <c r="E81" s="605"/>
      <c r="F81" s="605"/>
      <c r="G81" s="605"/>
      <c r="H81" s="605"/>
      <c r="I81" s="605"/>
      <c r="J81" s="605"/>
      <c r="K81" s="87"/>
    </row>
  </sheetData>
  <mergeCells count="90">
    <mergeCell ref="B80:J80"/>
    <mergeCell ref="B81:J81"/>
    <mergeCell ref="B74:C74"/>
    <mergeCell ref="G74:H74"/>
    <mergeCell ref="B76:E76"/>
    <mergeCell ref="F76:F77"/>
    <mergeCell ref="I76:J77"/>
    <mergeCell ref="I78:J78"/>
    <mergeCell ref="B68:E68"/>
    <mergeCell ref="F68:F69"/>
    <mergeCell ref="I68:J69"/>
    <mergeCell ref="I70:J70"/>
    <mergeCell ref="C72:D72"/>
    <mergeCell ref="E72:F72"/>
    <mergeCell ref="G72:H72"/>
    <mergeCell ref="I72:J72"/>
    <mergeCell ref="C64:D64"/>
    <mergeCell ref="E64:F64"/>
    <mergeCell ref="G64:H64"/>
    <mergeCell ref="I64:J64"/>
    <mergeCell ref="B66:C66"/>
    <mergeCell ref="G66:H66"/>
    <mergeCell ref="I62:J62"/>
    <mergeCell ref="B52:E52"/>
    <mergeCell ref="F52:F53"/>
    <mergeCell ref="I52:J53"/>
    <mergeCell ref="I54:J54"/>
    <mergeCell ref="C56:D56"/>
    <mergeCell ref="E56:F56"/>
    <mergeCell ref="G56:H56"/>
    <mergeCell ref="I56:J56"/>
    <mergeCell ref="B58:C58"/>
    <mergeCell ref="G58:H58"/>
    <mergeCell ref="B60:E60"/>
    <mergeCell ref="F60:F61"/>
    <mergeCell ref="I60:J61"/>
    <mergeCell ref="C48:D48"/>
    <mergeCell ref="E48:F48"/>
    <mergeCell ref="G48:H48"/>
    <mergeCell ref="I48:J48"/>
    <mergeCell ref="B50:C50"/>
    <mergeCell ref="G50:H50"/>
    <mergeCell ref="I46:J46"/>
    <mergeCell ref="B36:E36"/>
    <mergeCell ref="F36:F37"/>
    <mergeCell ref="I36:J37"/>
    <mergeCell ref="I38:J38"/>
    <mergeCell ref="C40:D40"/>
    <mergeCell ref="E40:F40"/>
    <mergeCell ref="G40:H40"/>
    <mergeCell ref="I40:J40"/>
    <mergeCell ref="B42:C42"/>
    <mergeCell ref="G42:H42"/>
    <mergeCell ref="B44:E44"/>
    <mergeCell ref="F44:F45"/>
    <mergeCell ref="I44:J45"/>
    <mergeCell ref="C32:D32"/>
    <mergeCell ref="E32:F32"/>
    <mergeCell ref="G32:H32"/>
    <mergeCell ref="I32:J32"/>
    <mergeCell ref="B34:C34"/>
    <mergeCell ref="G34:H34"/>
    <mergeCell ref="I30:J30"/>
    <mergeCell ref="B21:J21"/>
    <mergeCell ref="B23:J23"/>
    <mergeCell ref="C24:D24"/>
    <mergeCell ref="E24:F24"/>
    <mergeCell ref="G24:H24"/>
    <mergeCell ref="I24:J24"/>
    <mergeCell ref="B26:C26"/>
    <mergeCell ref="G26:H26"/>
    <mergeCell ref="B28:E28"/>
    <mergeCell ref="F28:F29"/>
    <mergeCell ref="I28:J29"/>
    <mergeCell ref="B13:J13"/>
    <mergeCell ref="B15:C15"/>
    <mergeCell ref="I15:J15"/>
    <mergeCell ref="B17:C19"/>
    <mergeCell ref="D17:E17"/>
    <mergeCell ref="F17:J17"/>
    <mergeCell ref="D18:E18"/>
    <mergeCell ref="F18:J18"/>
    <mergeCell ref="D19:E19"/>
    <mergeCell ref="F19:J19"/>
    <mergeCell ref="B11:C11"/>
    <mergeCell ref="B2:C5"/>
    <mergeCell ref="D2:J5"/>
    <mergeCell ref="B7:J7"/>
    <mergeCell ref="B9:C9"/>
    <mergeCell ref="D9:J9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59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E4FDA-C7D4-4E18-B06B-44EBD3A09B49}">
  <dimension ref="A1:L120"/>
  <sheetViews>
    <sheetView showGridLines="0" view="pageBreakPreview" zoomScale="80" zoomScaleNormal="70" zoomScaleSheetLayoutView="80" zoomScalePageLayoutView="40" workbookViewId="0">
      <selection activeCell="F17" sqref="F17:J17"/>
    </sheetView>
  </sheetViews>
  <sheetFormatPr baseColWidth="10" defaultColWidth="11.44140625" defaultRowHeight="13.2" x14ac:dyDescent="0.25"/>
  <cols>
    <col min="1" max="1" width="2" style="335" customWidth="1"/>
    <col min="2" max="2" width="15.6640625" style="335" customWidth="1"/>
    <col min="3" max="4" width="15.6640625" style="1" customWidth="1"/>
    <col min="5" max="5" width="15.6640625" style="354" customWidth="1"/>
    <col min="6" max="8" width="15.6640625" style="1" customWidth="1"/>
    <col min="9" max="9" width="19" style="1" customWidth="1"/>
    <col min="10" max="10" width="15.6640625" style="1" customWidth="1"/>
    <col min="11" max="11" width="1.6640625" style="1" customWidth="1"/>
    <col min="12" max="16384" width="11.44140625" style="1"/>
  </cols>
  <sheetData>
    <row r="1" spans="1:12" ht="13.8" thickBot="1" x14ac:dyDescent="0.3">
      <c r="A1" s="328"/>
      <c r="B1" s="328"/>
      <c r="C1" s="328"/>
      <c r="D1" s="328"/>
      <c r="E1" s="344"/>
      <c r="F1" s="328"/>
      <c r="G1" s="328"/>
      <c r="H1" s="328"/>
      <c r="I1" s="328"/>
      <c r="J1" s="328"/>
      <c r="K1" s="87"/>
    </row>
    <row r="2" spans="1:12" ht="12.75" customHeight="1" x14ac:dyDescent="0.25">
      <c r="A2" s="328"/>
      <c r="B2" s="634"/>
      <c r="C2" s="635"/>
      <c r="D2" s="585" t="s">
        <v>7796</v>
      </c>
      <c r="E2" s="585"/>
      <c r="F2" s="585"/>
      <c r="G2" s="585"/>
      <c r="H2" s="585"/>
      <c r="I2" s="585"/>
      <c r="J2" s="586"/>
      <c r="K2" s="87"/>
    </row>
    <row r="3" spans="1:12" ht="12.75" customHeight="1" x14ac:dyDescent="0.25">
      <c r="A3" s="328"/>
      <c r="B3" s="636"/>
      <c r="C3" s="637"/>
      <c r="D3" s="585"/>
      <c r="E3" s="585"/>
      <c r="F3" s="585"/>
      <c r="G3" s="585"/>
      <c r="H3" s="585"/>
      <c r="I3" s="585"/>
      <c r="J3" s="586"/>
      <c r="K3" s="87"/>
    </row>
    <row r="4" spans="1:12" ht="12.75" customHeight="1" x14ac:dyDescent="0.25">
      <c r="A4" s="328"/>
      <c r="B4" s="636"/>
      <c r="C4" s="637"/>
      <c r="D4" s="585"/>
      <c r="E4" s="585"/>
      <c r="F4" s="585"/>
      <c r="G4" s="585"/>
      <c r="H4" s="585"/>
      <c r="I4" s="585"/>
      <c r="J4" s="586"/>
      <c r="K4" s="345"/>
    </row>
    <row r="5" spans="1:12" ht="13.5" customHeight="1" thickBot="1" x14ac:dyDescent="0.3">
      <c r="A5" s="328"/>
      <c r="B5" s="638"/>
      <c r="C5" s="639"/>
      <c r="D5" s="585"/>
      <c r="E5" s="585"/>
      <c r="F5" s="585"/>
      <c r="G5" s="585"/>
      <c r="H5" s="585"/>
      <c r="I5" s="585"/>
      <c r="J5" s="586"/>
      <c r="K5" s="87"/>
    </row>
    <row r="6" spans="1:12" x14ac:dyDescent="0.25">
      <c r="A6" s="328"/>
      <c r="B6" s="328"/>
      <c r="C6" s="328"/>
      <c r="D6" s="328"/>
      <c r="E6" s="344"/>
      <c r="F6" s="328"/>
      <c r="G6" s="328"/>
      <c r="H6" s="328"/>
      <c r="I6" s="328"/>
      <c r="J6" s="328"/>
      <c r="K6" s="87"/>
    </row>
    <row r="7" spans="1:12" ht="30.6" customHeight="1" x14ac:dyDescent="0.25">
      <c r="A7" s="328"/>
      <c r="B7" s="600" t="s">
        <v>188</v>
      </c>
      <c r="C7" s="600"/>
      <c r="D7" s="640" t="s">
        <v>428</v>
      </c>
      <c r="E7" s="641"/>
      <c r="F7" s="641"/>
      <c r="G7" s="641"/>
      <c r="H7" s="641"/>
      <c r="I7" s="641"/>
      <c r="J7" s="641"/>
      <c r="K7" s="346"/>
      <c r="L7" s="346"/>
    </row>
    <row r="8" spans="1:12" ht="9.6" customHeight="1" x14ac:dyDescent="0.25">
      <c r="A8" s="328"/>
      <c r="B8" s="133"/>
      <c r="C8" s="133"/>
      <c r="D8" s="133"/>
      <c r="E8" s="133"/>
      <c r="F8" s="133"/>
      <c r="G8" s="133"/>
      <c r="H8" s="133"/>
      <c r="I8" s="133"/>
      <c r="J8" s="133"/>
      <c r="K8" s="87"/>
    </row>
    <row r="9" spans="1:12" ht="34.200000000000003" customHeight="1" x14ac:dyDescent="0.25">
      <c r="A9" s="328"/>
      <c r="B9" s="600" t="s">
        <v>236</v>
      </c>
      <c r="C9" s="600"/>
      <c r="D9" s="455" t="s">
        <v>259</v>
      </c>
      <c r="E9" s="153"/>
      <c r="F9" s="600" t="s">
        <v>189</v>
      </c>
      <c r="G9" s="600"/>
      <c r="H9" s="395" t="s">
        <v>7794</v>
      </c>
      <c r="I9" s="139" t="s">
        <v>175</v>
      </c>
      <c r="J9" s="443">
        <v>12</v>
      </c>
      <c r="K9" s="87"/>
    </row>
    <row r="10" spans="1:12" ht="9.6" customHeight="1" x14ac:dyDescent="0.25">
      <c r="A10" s="328"/>
      <c r="B10" s="347"/>
      <c r="C10" s="347"/>
      <c r="D10" s="347"/>
      <c r="E10" s="347"/>
      <c r="F10" s="347"/>
      <c r="G10" s="347"/>
      <c r="H10" s="347"/>
      <c r="I10" s="347"/>
      <c r="J10" s="347"/>
      <c r="K10" s="87"/>
    </row>
    <row r="11" spans="1:12" ht="19.5" customHeight="1" x14ac:dyDescent="0.25">
      <c r="A11" s="328"/>
      <c r="B11" s="610" t="s">
        <v>15</v>
      </c>
      <c r="C11" s="610"/>
      <c r="D11" s="610"/>
      <c r="E11" s="610"/>
      <c r="F11" s="610"/>
      <c r="G11" s="610"/>
      <c r="H11" s="610"/>
      <c r="I11" s="610"/>
      <c r="J11" s="610"/>
      <c r="K11" s="87"/>
    </row>
    <row r="12" spans="1:12" ht="7.5" customHeight="1" x14ac:dyDescent="0.25">
      <c r="A12" s="328"/>
      <c r="B12" s="347"/>
      <c r="C12" s="347"/>
      <c r="D12" s="347"/>
      <c r="E12" s="347"/>
      <c r="F12" s="347"/>
      <c r="G12" s="347"/>
      <c r="H12" s="347"/>
      <c r="I12" s="347"/>
      <c r="J12" s="347"/>
      <c r="K12" s="87"/>
    </row>
    <row r="13" spans="1:12" ht="19.5" customHeight="1" x14ac:dyDescent="0.25">
      <c r="A13" s="328"/>
      <c r="B13" s="612" t="s">
        <v>17</v>
      </c>
      <c r="C13" s="613"/>
      <c r="D13" s="58" t="s">
        <v>8</v>
      </c>
      <c r="E13" s="59" t="s">
        <v>131</v>
      </c>
      <c r="F13" s="58" t="s">
        <v>9</v>
      </c>
      <c r="G13" s="59" t="s">
        <v>131</v>
      </c>
      <c r="H13" s="58" t="s">
        <v>10</v>
      </c>
      <c r="I13" s="614" t="s">
        <v>131</v>
      </c>
      <c r="J13" s="615"/>
      <c r="K13" s="347"/>
    </row>
    <row r="14" spans="1:12" x14ac:dyDescent="0.25">
      <c r="A14" s="328"/>
      <c r="B14" s="347"/>
      <c r="C14" s="347"/>
      <c r="D14" s="347"/>
      <c r="E14" s="347"/>
      <c r="F14" s="347"/>
      <c r="G14" s="347"/>
      <c r="H14" s="347"/>
      <c r="I14" s="347"/>
      <c r="J14" s="347"/>
      <c r="K14" s="87"/>
    </row>
    <row r="15" spans="1:12" ht="19.5" customHeight="1" x14ac:dyDescent="0.25">
      <c r="A15" s="328"/>
      <c r="B15" s="616" t="s">
        <v>16</v>
      </c>
      <c r="C15" s="616"/>
      <c r="D15" s="617" t="s">
        <v>8</v>
      </c>
      <c r="E15" s="617"/>
      <c r="F15" s="618" t="s">
        <v>14</v>
      </c>
      <c r="G15" s="619"/>
      <c r="H15" s="619"/>
      <c r="I15" s="619"/>
      <c r="J15" s="620"/>
      <c r="K15" s="347"/>
    </row>
    <row r="16" spans="1:12" x14ac:dyDescent="0.25">
      <c r="A16" s="328"/>
      <c r="B16" s="616"/>
      <c r="C16" s="616"/>
      <c r="D16" s="617" t="s">
        <v>9</v>
      </c>
      <c r="E16" s="617"/>
      <c r="F16" s="618" t="s">
        <v>67</v>
      </c>
      <c r="G16" s="619"/>
      <c r="H16" s="619"/>
      <c r="I16" s="619"/>
      <c r="J16" s="620"/>
      <c r="K16" s="347"/>
    </row>
    <row r="17" spans="1:11" ht="19.5" customHeight="1" x14ac:dyDescent="0.25">
      <c r="A17" s="328"/>
      <c r="B17" s="616"/>
      <c r="C17" s="616"/>
      <c r="D17" s="617" t="s">
        <v>10</v>
      </c>
      <c r="E17" s="617"/>
      <c r="F17" s="618" t="s">
        <v>7792</v>
      </c>
      <c r="G17" s="619"/>
      <c r="H17" s="619"/>
      <c r="I17" s="619"/>
      <c r="J17" s="620"/>
      <c r="K17" s="347"/>
    </row>
    <row r="18" spans="1:11" ht="10.5" customHeight="1" x14ac:dyDescent="0.25">
      <c r="A18" s="328"/>
      <c r="B18" s="347"/>
      <c r="C18" s="347"/>
      <c r="D18" s="347"/>
      <c r="E18" s="347"/>
      <c r="F18" s="347"/>
      <c r="G18" s="347"/>
      <c r="H18" s="347"/>
      <c r="I18" s="347"/>
      <c r="J18" s="347"/>
      <c r="K18" s="87"/>
    </row>
    <row r="19" spans="1:11" ht="19.5" customHeight="1" x14ac:dyDescent="0.25">
      <c r="A19" s="328"/>
      <c r="B19" s="610" t="s">
        <v>18</v>
      </c>
      <c r="C19" s="610"/>
      <c r="D19" s="610"/>
      <c r="E19" s="610"/>
      <c r="F19" s="610"/>
      <c r="G19" s="610"/>
      <c r="H19" s="610"/>
      <c r="I19" s="610"/>
      <c r="J19" s="610"/>
      <c r="K19" s="87"/>
    </row>
    <row r="20" spans="1:11" ht="11.25" customHeight="1" x14ac:dyDescent="0.25">
      <c r="A20" s="328"/>
      <c r="B20" s="446"/>
      <c r="C20" s="446"/>
      <c r="D20" s="446"/>
      <c r="E20" s="446"/>
      <c r="F20" s="446"/>
      <c r="G20" s="446"/>
      <c r="H20" s="446"/>
      <c r="I20" s="446"/>
      <c r="J20" s="446"/>
      <c r="K20" s="87"/>
    </row>
    <row r="21" spans="1:11" ht="21" customHeight="1" x14ac:dyDescent="0.25">
      <c r="A21" s="328"/>
      <c r="B21" s="622" t="s">
        <v>3</v>
      </c>
      <c r="C21" s="623"/>
      <c r="D21" s="623"/>
      <c r="E21" s="623"/>
      <c r="F21" s="623"/>
      <c r="G21" s="623"/>
      <c r="H21" s="623"/>
      <c r="I21" s="623"/>
      <c r="J21" s="624"/>
      <c r="K21" s="60"/>
    </row>
    <row r="22" spans="1:11" customFormat="1" ht="21" customHeight="1" x14ac:dyDescent="0.25"/>
    <row r="23" spans="1:11" ht="17.399999999999999" x14ac:dyDescent="0.25">
      <c r="A23" s="328"/>
      <c r="B23" s="61" t="s">
        <v>7784</v>
      </c>
      <c r="C23" s="625" t="s">
        <v>25</v>
      </c>
      <c r="D23" s="625"/>
      <c r="E23" s="626">
        <v>43901.644444444442</v>
      </c>
      <c r="F23" s="626"/>
      <c r="G23" s="625" t="s">
        <v>26</v>
      </c>
      <c r="H23" s="625"/>
      <c r="I23" s="626">
        <v>43902.643055555556</v>
      </c>
      <c r="J23" s="627"/>
      <c r="K23" s="62"/>
    </row>
    <row r="24" spans="1:11" ht="6" customHeight="1" x14ac:dyDescent="0.25">
      <c r="A24" s="328"/>
      <c r="B24" s="349"/>
      <c r="C24" s="349"/>
      <c r="D24" s="349"/>
      <c r="E24" s="349"/>
      <c r="F24" s="349"/>
      <c r="G24" s="349"/>
      <c r="H24" s="349"/>
      <c r="I24" s="349"/>
      <c r="J24" s="349"/>
      <c r="K24" s="62"/>
    </row>
    <row r="25" spans="1:11" x14ac:dyDescent="0.25">
      <c r="A25" s="328"/>
      <c r="B25" s="628" t="s">
        <v>21</v>
      </c>
      <c r="C25" s="629"/>
      <c r="D25" s="350">
        <v>18.7</v>
      </c>
      <c r="E25" s="351" t="s">
        <v>62</v>
      </c>
      <c r="F25" s="68"/>
      <c r="G25" s="628" t="s">
        <v>22</v>
      </c>
      <c r="H25" s="629"/>
      <c r="I25" s="69">
        <v>19</v>
      </c>
      <c r="J25" s="70" t="s">
        <v>62</v>
      </c>
      <c r="K25" s="87"/>
    </row>
    <row r="26" spans="1:11" x14ac:dyDescent="0.25">
      <c r="A26" s="328"/>
      <c r="B26" s="87"/>
      <c r="C26" s="87"/>
      <c r="D26" s="87"/>
      <c r="E26" s="352"/>
      <c r="F26" s="87"/>
      <c r="G26" s="87"/>
      <c r="H26" s="87"/>
      <c r="I26" s="87"/>
      <c r="J26" s="87"/>
      <c r="K26" s="87"/>
    </row>
    <row r="27" spans="1:11" ht="24" customHeight="1" x14ac:dyDescent="0.25">
      <c r="A27" s="328"/>
      <c r="B27" s="630" t="s">
        <v>177</v>
      </c>
      <c r="C27" s="630"/>
      <c r="D27" s="630"/>
      <c r="E27" s="630"/>
      <c r="F27" s="630" t="s">
        <v>19</v>
      </c>
      <c r="G27" s="444" t="s">
        <v>1</v>
      </c>
      <c r="H27" s="454" t="s">
        <v>0</v>
      </c>
      <c r="I27" s="630" t="s">
        <v>179</v>
      </c>
      <c r="J27" s="630"/>
      <c r="K27" s="87"/>
    </row>
    <row r="28" spans="1:11" ht="26.25" customHeight="1" x14ac:dyDescent="0.25">
      <c r="A28" s="328"/>
      <c r="B28" s="444" t="s">
        <v>23</v>
      </c>
      <c r="C28" s="444" t="s">
        <v>63</v>
      </c>
      <c r="D28" s="444" t="s">
        <v>64</v>
      </c>
      <c r="E28" s="444" t="s">
        <v>20</v>
      </c>
      <c r="F28" s="630"/>
      <c r="G28" s="74">
        <f>+H28-2</f>
        <v>4</v>
      </c>
      <c r="H28" s="75">
        <f>EVEN(F29)</f>
        <v>6</v>
      </c>
      <c r="I28" s="630"/>
      <c r="J28" s="630"/>
      <c r="K28" s="87"/>
    </row>
    <row r="29" spans="1:11" x14ac:dyDescent="0.25">
      <c r="A29" s="328"/>
      <c r="B29" s="76">
        <f>AVERAGE(D25,I25)</f>
        <v>18.850000000000001</v>
      </c>
      <c r="C29" s="76">
        <f>25.4*B29/13.61</f>
        <v>35.179279941219697</v>
      </c>
      <c r="D29" s="76">
        <v>457.80416666666662</v>
      </c>
      <c r="E29" s="445">
        <f>1-(C29/D29)</f>
        <v>0.9231564880735692</v>
      </c>
      <c r="F29" s="76">
        <v>5.6291666666666655</v>
      </c>
      <c r="G29" s="78">
        <v>1.0980000000000001</v>
      </c>
      <c r="H29" s="79">
        <v>1.1020000000000001</v>
      </c>
      <c r="I29" s="621">
        <f>-(H29-G29)/(H28-G28)*(H28-F29)+H29</f>
        <v>1.1012583333333335</v>
      </c>
      <c r="J29" s="621"/>
      <c r="K29" s="87"/>
    </row>
    <row r="30" spans="1:11" x14ac:dyDescent="0.25">
      <c r="A30" s="328"/>
      <c r="B30" s="328"/>
      <c r="C30" s="87"/>
      <c r="D30" s="87"/>
      <c r="E30" s="352"/>
      <c r="F30" s="87"/>
      <c r="G30" s="87"/>
      <c r="H30" s="87"/>
      <c r="I30" s="87"/>
      <c r="J30" s="87"/>
      <c r="K30" s="87"/>
    </row>
    <row r="31" spans="1:11" ht="18.75" customHeight="1" x14ac:dyDescent="0.25">
      <c r="A31" s="328"/>
      <c r="B31" s="61" t="s">
        <v>7785</v>
      </c>
      <c r="C31" s="625" t="s">
        <v>25</v>
      </c>
      <c r="D31" s="625"/>
      <c r="E31" s="626">
        <v>43902.65347222222</v>
      </c>
      <c r="F31" s="626"/>
      <c r="G31" s="625" t="s">
        <v>26</v>
      </c>
      <c r="H31" s="625"/>
      <c r="I31" s="626">
        <v>43903.65347222222</v>
      </c>
      <c r="J31" s="626"/>
      <c r="K31" s="87"/>
    </row>
    <row r="32" spans="1:11" ht="6" customHeight="1" x14ac:dyDescent="0.25">
      <c r="A32" s="328"/>
      <c r="B32" s="349"/>
      <c r="C32" s="349"/>
      <c r="D32" s="349"/>
      <c r="E32" s="349"/>
      <c r="F32" s="349"/>
      <c r="G32" s="349"/>
      <c r="H32" s="349"/>
      <c r="I32" s="349"/>
      <c r="J32" s="349"/>
      <c r="K32" s="87"/>
    </row>
    <row r="33" spans="1:11" x14ac:dyDescent="0.25">
      <c r="A33" s="328"/>
      <c r="B33" s="628" t="s">
        <v>21</v>
      </c>
      <c r="C33" s="629"/>
      <c r="D33" s="350">
        <v>18.600000000000001</v>
      </c>
      <c r="E33" s="351" t="s">
        <v>62</v>
      </c>
      <c r="F33" s="68"/>
      <c r="G33" s="628" t="s">
        <v>22</v>
      </c>
      <c r="H33" s="629"/>
      <c r="I33" s="350">
        <v>19.899999999999999</v>
      </c>
      <c r="J33" s="351" t="s">
        <v>62</v>
      </c>
      <c r="K33" s="87"/>
    </row>
    <row r="34" spans="1:11" x14ac:dyDescent="0.25">
      <c r="A34" s="328"/>
      <c r="B34" s="87"/>
      <c r="C34" s="87"/>
      <c r="D34" s="87"/>
      <c r="E34" s="352"/>
      <c r="F34" s="87"/>
      <c r="G34" s="87"/>
      <c r="H34" s="87"/>
      <c r="I34" s="87"/>
      <c r="J34" s="87"/>
      <c r="K34" s="87"/>
    </row>
    <row r="35" spans="1:11" ht="27" customHeight="1" x14ac:dyDescent="0.25">
      <c r="A35" s="328"/>
      <c r="B35" s="630" t="s">
        <v>177</v>
      </c>
      <c r="C35" s="630"/>
      <c r="D35" s="630"/>
      <c r="E35" s="630"/>
      <c r="F35" s="630" t="s">
        <v>19</v>
      </c>
      <c r="G35" s="444" t="s">
        <v>1</v>
      </c>
      <c r="H35" s="454" t="s">
        <v>0</v>
      </c>
      <c r="I35" s="630" t="s">
        <v>179</v>
      </c>
      <c r="J35" s="630"/>
      <c r="K35" s="87"/>
    </row>
    <row r="36" spans="1:11" ht="34.5" customHeight="1" x14ac:dyDescent="0.25">
      <c r="A36" s="328"/>
      <c r="B36" s="444" t="s">
        <v>23</v>
      </c>
      <c r="C36" s="444" t="s">
        <v>63</v>
      </c>
      <c r="D36" s="444" t="s">
        <v>64</v>
      </c>
      <c r="E36" s="444" t="s">
        <v>20</v>
      </c>
      <c r="F36" s="630"/>
      <c r="G36" s="74">
        <f>+H36-2</f>
        <v>6</v>
      </c>
      <c r="H36" s="75">
        <f>EVEN(F37)</f>
        <v>8</v>
      </c>
      <c r="I36" s="630"/>
      <c r="J36" s="630"/>
      <c r="K36" s="87"/>
    </row>
    <row r="37" spans="1:11" x14ac:dyDescent="0.25">
      <c r="A37" s="328"/>
      <c r="B37" s="76">
        <f>AVERAGE(D33,I33)</f>
        <v>19.25</v>
      </c>
      <c r="C37" s="76">
        <f>25.4*B37/13.61</f>
        <v>35.925789860396769</v>
      </c>
      <c r="D37" s="76">
        <v>458.45833333333326</v>
      </c>
      <c r="E37" s="445">
        <f>1-(C37/D37)</f>
        <v>0.92163782998731958</v>
      </c>
      <c r="F37" s="76">
        <v>6.7125000000000012</v>
      </c>
      <c r="G37" s="81">
        <v>1.1008608000000002</v>
      </c>
      <c r="H37" s="79">
        <v>1.1039392000000001</v>
      </c>
      <c r="I37" s="621">
        <f>-(H37-G37)/(H36-G36)*(H36-F37)+H37</f>
        <v>1.1019574800000003</v>
      </c>
      <c r="J37" s="621"/>
      <c r="K37" s="87"/>
    </row>
    <row r="38" spans="1:11" customFormat="1" ht="13.2" customHeight="1" x14ac:dyDescent="0.25"/>
    <row r="39" spans="1:11" ht="17.399999999999999" x14ac:dyDescent="0.25">
      <c r="A39" s="328"/>
      <c r="B39" s="61" t="s">
        <v>7786</v>
      </c>
      <c r="C39" s="625" t="s">
        <v>25</v>
      </c>
      <c r="D39" s="625"/>
      <c r="E39" s="626">
        <v>44049.527777777781</v>
      </c>
      <c r="F39" s="626"/>
      <c r="G39" s="625" t="s">
        <v>26</v>
      </c>
      <c r="H39" s="625"/>
      <c r="I39" s="626">
        <v>44050.527777777781</v>
      </c>
      <c r="J39" s="627"/>
      <c r="K39" s="62"/>
    </row>
    <row r="40" spans="1:11" ht="6" customHeight="1" x14ac:dyDescent="0.25">
      <c r="A40" s="328"/>
      <c r="B40" s="349"/>
      <c r="C40" s="349"/>
      <c r="D40" s="349"/>
      <c r="E40" s="349"/>
      <c r="F40" s="349"/>
      <c r="G40" s="349"/>
      <c r="H40" s="349"/>
      <c r="I40" s="349"/>
      <c r="J40" s="349"/>
      <c r="K40" s="62"/>
    </row>
    <row r="41" spans="1:11" x14ac:dyDescent="0.25">
      <c r="A41" s="328"/>
      <c r="B41" s="628" t="s">
        <v>21</v>
      </c>
      <c r="C41" s="629"/>
      <c r="D41" s="350">
        <v>18</v>
      </c>
      <c r="E41" s="351" t="s">
        <v>62</v>
      </c>
      <c r="F41" s="68"/>
      <c r="G41" s="628" t="s">
        <v>22</v>
      </c>
      <c r="H41" s="629"/>
      <c r="I41" s="69">
        <v>18.8</v>
      </c>
      <c r="J41" s="70" t="s">
        <v>62</v>
      </c>
      <c r="K41" s="87"/>
    </row>
    <row r="42" spans="1:11" x14ac:dyDescent="0.25">
      <c r="A42" s="328"/>
      <c r="B42" s="87"/>
      <c r="C42" s="87"/>
      <c r="D42" s="87"/>
      <c r="E42" s="352"/>
      <c r="F42" s="87"/>
      <c r="G42" s="87"/>
      <c r="H42" s="87"/>
      <c r="I42" s="87"/>
      <c r="J42" s="87"/>
      <c r="K42" s="87"/>
    </row>
    <row r="43" spans="1:11" ht="24" customHeight="1" x14ac:dyDescent="0.25">
      <c r="A43" s="328"/>
      <c r="B43" s="630" t="s">
        <v>177</v>
      </c>
      <c r="C43" s="630"/>
      <c r="D43" s="630"/>
      <c r="E43" s="630"/>
      <c r="F43" s="630" t="s">
        <v>19</v>
      </c>
      <c r="G43" s="444" t="s">
        <v>1</v>
      </c>
      <c r="H43" s="454" t="s">
        <v>0</v>
      </c>
      <c r="I43" s="630" t="s">
        <v>179</v>
      </c>
      <c r="J43" s="630"/>
      <c r="K43" s="87"/>
    </row>
    <row r="44" spans="1:11" ht="26.25" customHeight="1" x14ac:dyDescent="0.25">
      <c r="A44" s="328"/>
      <c r="B44" s="444" t="s">
        <v>23</v>
      </c>
      <c r="C44" s="444" t="s">
        <v>63</v>
      </c>
      <c r="D44" s="444" t="s">
        <v>64</v>
      </c>
      <c r="E44" s="444" t="s">
        <v>20</v>
      </c>
      <c r="F44" s="630"/>
      <c r="G44" s="74">
        <f>+H44-2</f>
        <v>2</v>
      </c>
      <c r="H44" s="75">
        <f>EVEN(F45)</f>
        <v>4</v>
      </c>
      <c r="I44" s="630"/>
      <c r="J44" s="630"/>
      <c r="K44" s="87"/>
    </row>
    <row r="45" spans="1:11" x14ac:dyDescent="0.25">
      <c r="A45" s="328"/>
      <c r="B45" s="76">
        <f>AVERAGE(D41,I41)</f>
        <v>18.399999999999999</v>
      </c>
      <c r="C45" s="76">
        <f>25.4*B45/13.61</f>
        <v>34.339456282145477</v>
      </c>
      <c r="D45" s="76">
        <v>458.98333333333329</v>
      </c>
      <c r="E45" s="445">
        <f>1-(C45/D45)</f>
        <v>0.92518365311272277</v>
      </c>
      <c r="F45" s="76">
        <v>3.3625000000000012</v>
      </c>
      <c r="G45" s="78">
        <v>1.097</v>
      </c>
      <c r="H45" s="79">
        <v>1.101</v>
      </c>
      <c r="I45" s="621">
        <f>-(H45-G45)/(H44-G44)*(H44-F45)+H45</f>
        <v>1.0997250000000001</v>
      </c>
      <c r="J45" s="621"/>
      <c r="K45" s="87"/>
    </row>
    <row r="46" spans="1:11" x14ac:dyDescent="0.25">
      <c r="A46" s="328"/>
      <c r="B46" s="328"/>
      <c r="C46" s="87"/>
      <c r="D46" s="87"/>
      <c r="E46" s="352"/>
      <c r="F46" s="87"/>
      <c r="G46" s="87"/>
      <c r="H46" s="87"/>
      <c r="I46" s="87"/>
      <c r="J46" s="87"/>
      <c r="K46" s="87"/>
    </row>
    <row r="47" spans="1:11" ht="18.75" customHeight="1" x14ac:dyDescent="0.25">
      <c r="A47" s="328"/>
      <c r="B47" s="61" t="s">
        <v>7787</v>
      </c>
      <c r="C47" s="625" t="s">
        <v>25</v>
      </c>
      <c r="D47" s="625"/>
      <c r="E47" s="626">
        <v>44050.534722222219</v>
      </c>
      <c r="F47" s="626"/>
      <c r="G47" s="625" t="s">
        <v>26</v>
      </c>
      <c r="H47" s="625"/>
      <c r="I47" s="626">
        <v>44051.534722222219</v>
      </c>
      <c r="J47" s="626"/>
      <c r="K47" s="87"/>
    </row>
    <row r="48" spans="1:11" ht="6" customHeight="1" x14ac:dyDescent="0.25">
      <c r="A48" s="328"/>
      <c r="B48" s="349"/>
      <c r="C48" s="349"/>
      <c r="D48" s="349"/>
      <c r="E48" s="349"/>
      <c r="F48" s="349"/>
      <c r="G48" s="349"/>
      <c r="H48" s="349"/>
      <c r="I48" s="349"/>
      <c r="J48" s="349"/>
      <c r="K48" s="87"/>
    </row>
    <row r="49" spans="1:11" x14ac:dyDescent="0.25">
      <c r="A49" s="328"/>
      <c r="B49" s="628" t="s">
        <v>21</v>
      </c>
      <c r="C49" s="629"/>
      <c r="D49" s="350">
        <v>18.2</v>
      </c>
      <c r="E49" s="351" t="s">
        <v>62</v>
      </c>
      <c r="F49" s="68"/>
      <c r="G49" s="628" t="s">
        <v>22</v>
      </c>
      <c r="H49" s="629"/>
      <c r="I49" s="350">
        <v>19.2</v>
      </c>
      <c r="J49" s="351" t="s">
        <v>62</v>
      </c>
      <c r="K49" s="87"/>
    </row>
    <row r="50" spans="1:11" x14ac:dyDescent="0.25">
      <c r="A50" s="328"/>
      <c r="B50" s="87"/>
      <c r="C50" s="87"/>
      <c r="D50" s="87"/>
      <c r="E50" s="352"/>
      <c r="F50" s="87"/>
      <c r="G50" s="87"/>
      <c r="H50" s="87"/>
      <c r="I50" s="87"/>
      <c r="J50" s="87"/>
      <c r="K50" s="87"/>
    </row>
    <row r="51" spans="1:11" ht="27" customHeight="1" x14ac:dyDescent="0.25">
      <c r="A51" s="328"/>
      <c r="B51" s="630" t="s">
        <v>177</v>
      </c>
      <c r="C51" s="630"/>
      <c r="D51" s="630"/>
      <c r="E51" s="630"/>
      <c r="F51" s="630" t="s">
        <v>19</v>
      </c>
      <c r="G51" s="444" t="s">
        <v>1</v>
      </c>
      <c r="H51" s="454" t="s">
        <v>0</v>
      </c>
      <c r="I51" s="630" t="s">
        <v>179</v>
      </c>
      <c r="J51" s="630"/>
      <c r="K51" s="87"/>
    </row>
    <row r="52" spans="1:11" ht="34.5" customHeight="1" x14ac:dyDescent="0.25">
      <c r="A52" s="328"/>
      <c r="B52" s="444" t="s">
        <v>23</v>
      </c>
      <c r="C52" s="444" t="s">
        <v>63</v>
      </c>
      <c r="D52" s="444" t="s">
        <v>64</v>
      </c>
      <c r="E52" s="444" t="s">
        <v>20</v>
      </c>
      <c r="F52" s="630"/>
      <c r="G52" s="74">
        <f>+H52-2</f>
        <v>2</v>
      </c>
      <c r="H52" s="75">
        <f>EVEN(F53)</f>
        <v>4</v>
      </c>
      <c r="I52" s="630"/>
      <c r="J52" s="630"/>
      <c r="K52" s="87"/>
    </row>
    <row r="53" spans="1:11" x14ac:dyDescent="0.25">
      <c r="A53" s="328"/>
      <c r="B53" s="76">
        <f>AVERAGE(D49,I49)</f>
        <v>18.7</v>
      </c>
      <c r="C53" s="76">
        <f>25.4*B53/13.61</f>
        <v>34.899338721528288</v>
      </c>
      <c r="D53" s="76">
        <v>459.64583333333343</v>
      </c>
      <c r="E53" s="445">
        <f>1-(C53/D53)</f>
        <v>0.92407341437549939</v>
      </c>
      <c r="F53" s="76">
        <v>2.9666666666666672</v>
      </c>
      <c r="G53" s="81">
        <v>1.0960000000000001</v>
      </c>
      <c r="H53" s="79">
        <v>1.099</v>
      </c>
      <c r="I53" s="621">
        <f>-(H53-G53)/(H52-G52)*(H52-F53)+H53</f>
        <v>1.09745</v>
      </c>
      <c r="J53" s="621"/>
      <c r="K53" s="87"/>
    </row>
    <row r="54" spans="1:11" x14ac:dyDescent="0.25">
      <c r="A54" s="328"/>
      <c r="B54" s="328"/>
      <c r="C54" s="87"/>
      <c r="D54" s="87"/>
      <c r="E54" s="352"/>
      <c r="F54" s="87"/>
      <c r="G54" s="87"/>
      <c r="H54" s="87"/>
      <c r="I54" s="87"/>
      <c r="J54" s="87"/>
      <c r="K54" s="87"/>
    </row>
    <row r="55" spans="1:11" ht="17.399999999999999" x14ac:dyDescent="0.25">
      <c r="A55" s="328"/>
      <c r="B55" s="61" t="s">
        <v>7788</v>
      </c>
      <c r="C55" s="625" t="s">
        <v>25</v>
      </c>
      <c r="D55" s="625"/>
      <c r="E55" s="626">
        <v>44051.541666666664</v>
      </c>
      <c r="F55" s="626"/>
      <c r="G55" s="625" t="s">
        <v>26</v>
      </c>
      <c r="H55" s="625"/>
      <c r="I55" s="626">
        <v>44052.541666666664</v>
      </c>
      <c r="J55" s="627"/>
      <c r="K55" s="62"/>
    </row>
    <row r="56" spans="1:11" ht="10.5" customHeight="1" x14ac:dyDescent="0.25">
      <c r="A56" s="328"/>
      <c r="B56" s="349"/>
      <c r="C56" s="349"/>
      <c r="D56" s="349"/>
      <c r="E56" s="349"/>
      <c r="F56" s="349"/>
      <c r="G56" s="349"/>
      <c r="H56" s="349"/>
      <c r="I56" s="349"/>
      <c r="J56" s="349"/>
      <c r="K56" s="62"/>
    </row>
    <row r="57" spans="1:11" x14ac:dyDescent="0.25">
      <c r="A57" s="328"/>
      <c r="B57" s="628" t="s">
        <v>21</v>
      </c>
      <c r="C57" s="629"/>
      <c r="D57" s="350">
        <v>18</v>
      </c>
      <c r="E57" s="351" t="s">
        <v>62</v>
      </c>
      <c r="F57" s="68"/>
      <c r="G57" s="628" t="s">
        <v>22</v>
      </c>
      <c r="H57" s="629"/>
      <c r="I57" s="350">
        <v>18.7</v>
      </c>
      <c r="J57" s="351" t="s">
        <v>62</v>
      </c>
      <c r="K57" s="87"/>
    </row>
    <row r="58" spans="1:11" x14ac:dyDescent="0.25">
      <c r="A58" s="328"/>
      <c r="B58" s="87"/>
      <c r="C58" s="87"/>
      <c r="D58" s="87"/>
      <c r="E58" s="352"/>
      <c r="F58" s="87"/>
      <c r="G58" s="87"/>
      <c r="H58" s="87"/>
      <c r="I58" s="87"/>
      <c r="J58" s="87"/>
      <c r="K58" s="87"/>
    </row>
    <row r="59" spans="1:11" ht="24" customHeight="1" x14ac:dyDescent="0.25">
      <c r="A59" s="328"/>
      <c r="B59" s="630" t="s">
        <v>177</v>
      </c>
      <c r="C59" s="630"/>
      <c r="D59" s="630"/>
      <c r="E59" s="630"/>
      <c r="F59" s="630" t="s">
        <v>19</v>
      </c>
      <c r="G59" s="444" t="s">
        <v>1</v>
      </c>
      <c r="H59" s="454" t="s">
        <v>0</v>
      </c>
      <c r="I59" s="630" t="s">
        <v>179</v>
      </c>
      <c r="J59" s="630"/>
      <c r="K59" s="87"/>
    </row>
    <row r="60" spans="1:11" ht="26.25" customHeight="1" x14ac:dyDescent="0.25">
      <c r="A60" s="328"/>
      <c r="B60" s="444" t="s">
        <v>23</v>
      </c>
      <c r="C60" s="444" t="s">
        <v>63</v>
      </c>
      <c r="D60" s="444" t="s">
        <v>64</v>
      </c>
      <c r="E60" s="444" t="s">
        <v>20</v>
      </c>
      <c r="F60" s="630"/>
      <c r="G60" s="74">
        <f>+H60-2</f>
        <v>4</v>
      </c>
      <c r="H60" s="75">
        <f>EVEN(F61)</f>
        <v>6</v>
      </c>
      <c r="I60" s="630"/>
      <c r="J60" s="630"/>
      <c r="K60" s="87"/>
    </row>
    <row r="61" spans="1:11" x14ac:dyDescent="0.25">
      <c r="A61" s="328"/>
      <c r="B61" s="76">
        <f>AVERAGE(D57,I57)</f>
        <v>18.350000000000001</v>
      </c>
      <c r="C61" s="76">
        <f>25.4*B61/13.61</f>
        <v>34.24614254224835</v>
      </c>
      <c r="D61" s="76">
        <v>459.54166666666669</v>
      </c>
      <c r="E61" s="445">
        <f>1-(C61/D61)</f>
        <v>0.92547761165890285</v>
      </c>
      <c r="F61" s="76">
        <v>5.104166666666667</v>
      </c>
      <c r="G61" s="81">
        <v>1.101</v>
      </c>
      <c r="H61" s="79">
        <v>1.105</v>
      </c>
      <c r="I61" s="621">
        <f>-(H61-G61)/(H60-G60)*(H60-F61)+H61</f>
        <v>1.1032083333333333</v>
      </c>
      <c r="J61" s="621"/>
      <c r="K61" s="87"/>
    </row>
    <row r="62" spans="1:11" x14ac:dyDescent="0.25">
      <c r="A62" s="328"/>
      <c r="B62" s="328"/>
      <c r="C62" s="87"/>
      <c r="D62" s="87"/>
      <c r="E62" s="352"/>
      <c r="F62" s="87"/>
      <c r="G62" s="87"/>
      <c r="H62" s="87"/>
      <c r="I62" s="87"/>
      <c r="J62" s="87"/>
      <c r="K62" s="87"/>
    </row>
    <row r="63" spans="1:11" ht="18.75" customHeight="1" x14ac:dyDescent="0.25">
      <c r="A63" s="328"/>
      <c r="B63" s="61" t="s">
        <v>295</v>
      </c>
      <c r="C63" s="625" t="s">
        <v>25</v>
      </c>
      <c r="D63" s="625"/>
      <c r="E63" s="626">
        <v>44052.625</v>
      </c>
      <c r="F63" s="626"/>
      <c r="G63" s="625" t="s">
        <v>26</v>
      </c>
      <c r="H63" s="625"/>
      <c r="I63" s="626">
        <v>44053.625</v>
      </c>
      <c r="J63" s="627"/>
      <c r="K63" s="87"/>
    </row>
    <row r="64" spans="1:11" ht="5.25" customHeight="1" x14ac:dyDescent="0.25">
      <c r="A64" s="328"/>
      <c r="B64" s="349"/>
      <c r="C64" s="349"/>
      <c r="D64" s="349"/>
      <c r="E64" s="349"/>
      <c r="F64" s="349"/>
      <c r="G64" s="349"/>
      <c r="H64" s="349"/>
      <c r="I64" s="349"/>
      <c r="J64" s="349"/>
      <c r="K64" s="87"/>
    </row>
    <row r="65" spans="1:11" x14ac:dyDescent="0.25">
      <c r="A65" s="328"/>
      <c r="B65" s="628" t="s">
        <v>21</v>
      </c>
      <c r="C65" s="629"/>
      <c r="D65" s="350">
        <v>18.5</v>
      </c>
      <c r="E65" s="351" t="s">
        <v>62</v>
      </c>
      <c r="F65" s="68"/>
      <c r="G65" s="628" t="s">
        <v>22</v>
      </c>
      <c r="H65" s="629"/>
      <c r="I65" s="350">
        <v>18.7</v>
      </c>
      <c r="J65" s="351" t="s">
        <v>62</v>
      </c>
      <c r="K65" s="87"/>
    </row>
    <row r="66" spans="1:11" x14ac:dyDescent="0.25">
      <c r="A66" s="328"/>
      <c r="B66" s="87"/>
      <c r="C66" s="87"/>
      <c r="D66" s="87"/>
      <c r="E66" s="352"/>
      <c r="F66" s="87"/>
      <c r="G66" s="87"/>
      <c r="H66" s="87"/>
      <c r="I66" s="87"/>
      <c r="J66" s="87"/>
      <c r="K66" s="87"/>
    </row>
    <row r="67" spans="1:11" ht="27" customHeight="1" x14ac:dyDescent="0.25">
      <c r="A67" s="328"/>
      <c r="B67" s="630" t="s">
        <v>177</v>
      </c>
      <c r="C67" s="630"/>
      <c r="D67" s="630"/>
      <c r="E67" s="630"/>
      <c r="F67" s="630" t="s">
        <v>19</v>
      </c>
      <c r="G67" s="444" t="s">
        <v>1</v>
      </c>
      <c r="H67" s="454" t="s">
        <v>0</v>
      </c>
      <c r="I67" s="630" t="s">
        <v>179</v>
      </c>
      <c r="J67" s="630"/>
      <c r="K67" s="87"/>
    </row>
    <row r="68" spans="1:11" ht="27.75" customHeight="1" x14ac:dyDescent="0.25">
      <c r="A68" s="328"/>
      <c r="B68" s="444" t="s">
        <v>23</v>
      </c>
      <c r="C68" s="444" t="s">
        <v>63</v>
      </c>
      <c r="D68" s="444" t="s">
        <v>64</v>
      </c>
      <c r="E68" s="444" t="s">
        <v>20</v>
      </c>
      <c r="F68" s="630"/>
      <c r="G68" s="74">
        <f>+H68-2</f>
        <v>2</v>
      </c>
      <c r="H68" s="75">
        <f>EVEN(F69)</f>
        <v>4</v>
      </c>
      <c r="I68" s="630"/>
      <c r="J68" s="630"/>
      <c r="K68" s="87"/>
    </row>
    <row r="69" spans="1:11" x14ac:dyDescent="0.25">
      <c r="A69" s="328"/>
      <c r="B69" s="76">
        <f>AVERAGE(D65,I65)</f>
        <v>18.600000000000001</v>
      </c>
      <c r="C69" s="76">
        <f>25.4*B69/13.61</f>
        <v>34.71271124173402</v>
      </c>
      <c r="D69" s="76">
        <v>458.94583333333327</v>
      </c>
      <c r="E69" s="445">
        <f>1-(C69/D69)</f>
        <v>0.92436425233536845</v>
      </c>
      <c r="F69" s="76">
        <v>3.6833333333333336</v>
      </c>
      <c r="G69" s="81">
        <v>1.0960000000000001</v>
      </c>
      <c r="H69" s="82">
        <v>1.099</v>
      </c>
      <c r="I69" s="621">
        <f>-(H69-G69)/(H68-G68)*(H68-F69)+H69</f>
        <v>1.098525</v>
      </c>
      <c r="J69" s="621"/>
      <c r="K69" s="87"/>
    </row>
    <row r="70" spans="1:11" x14ac:dyDescent="0.25">
      <c r="A70" s="328"/>
      <c r="B70" s="328"/>
      <c r="C70" s="87"/>
      <c r="D70" s="87"/>
      <c r="E70" s="352"/>
      <c r="F70" s="87"/>
      <c r="G70" s="87"/>
      <c r="H70" s="87"/>
      <c r="I70" s="87"/>
      <c r="J70" s="87"/>
      <c r="K70" s="87"/>
    </row>
    <row r="71" spans="1:11" ht="18.75" customHeight="1" x14ac:dyDescent="0.25">
      <c r="A71" s="328"/>
      <c r="B71" s="61" t="s">
        <v>296</v>
      </c>
      <c r="C71" s="625" t="s">
        <v>25</v>
      </c>
      <c r="D71" s="625"/>
      <c r="E71" s="626">
        <v>44053.645833333336</v>
      </c>
      <c r="F71" s="626"/>
      <c r="G71" s="625" t="s">
        <v>26</v>
      </c>
      <c r="H71" s="625"/>
      <c r="I71" s="626">
        <v>44054.645833333336</v>
      </c>
      <c r="J71" s="627"/>
      <c r="K71" s="87"/>
    </row>
    <row r="72" spans="1:11" ht="6" customHeight="1" x14ac:dyDescent="0.25">
      <c r="A72" s="328"/>
      <c r="B72" s="349"/>
      <c r="C72" s="349"/>
      <c r="D72" s="349"/>
      <c r="E72" s="349"/>
      <c r="F72" s="349"/>
      <c r="G72" s="349"/>
      <c r="H72" s="349"/>
      <c r="I72" s="349"/>
      <c r="J72" s="349"/>
      <c r="K72" s="87"/>
    </row>
    <row r="73" spans="1:11" x14ac:dyDescent="0.25">
      <c r="A73" s="328"/>
      <c r="B73" s="628" t="s">
        <v>21</v>
      </c>
      <c r="C73" s="629"/>
      <c r="D73" s="353">
        <v>18</v>
      </c>
      <c r="E73" s="351" t="s">
        <v>62</v>
      </c>
      <c r="F73" s="68"/>
      <c r="G73" s="628" t="s">
        <v>22</v>
      </c>
      <c r="H73" s="629"/>
      <c r="I73" s="350">
        <v>18.8</v>
      </c>
      <c r="J73" s="351" t="s">
        <v>62</v>
      </c>
      <c r="K73" s="87"/>
    </row>
    <row r="74" spans="1:11" x14ac:dyDescent="0.25">
      <c r="A74" s="328"/>
      <c r="B74" s="87"/>
      <c r="C74" s="87"/>
      <c r="D74" s="87"/>
      <c r="E74" s="352"/>
      <c r="F74" s="87"/>
      <c r="G74" s="87"/>
      <c r="H74" s="87"/>
      <c r="I74" s="87"/>
      <c r="J74" s="87"/>
      <c r="K74" s="87"/>
    </row>
    <row r="75" spans="1:11" ht="26.25" customHeight="1" x14ac:dyDescent="0.25">
      <c r="A75" s="328"/>
      <c r="B75" s="630" t="s">
        <v>177</v>
      </c>
      <c r="C75" s="630"/>
      <c r="D75" s="630"/>
      <c r="E75" s="630"/>
      <c r="F75" s="630" t="s">
        <v>19</v>
      </c>
      <c r="G75" s="444" t="s">
        <v>1</v>
      </c>
      <c r="H75" s="454" t="s">
        <v>0</v>
      </c>
      <c r="I75" s="630" t="s">
        <v>179</v>
      </c>
      <c r="J75" s="630"/>
      <c r="K75" s="87"/>
    </row>
    <row r="76" spans="1:11" ht="27.75" customHeight="1" x14ac:dyDescent="0.25">
      <c r="A76" s="328"/>
      <c r="B76" s="444" t="s">
        <v>23</v>
      </c>
      <c r="C76" s="444" t="s">
        <v>63</v>
      </c>
      <c r="D76" s="444" t="s">
        <v>64</v>
      </c>
      <c r="E76" s="444" t="s">
        <v>20</v>
      </c>
      <c r="F76" s="630"/>
      <c r="G76" s="74">
        <f>+H76-2</f>
        <v>4</v>
      </c>
      <c r="H76" s="75">
        <f>EVEN(F77)</f>
        <v>6</v>
      </c>
      <c r="I76" s="630"/>
      <c r="J76" s="630"/>
      <c r="K76" s="87"/>
    </row>
    <row r="77" spans="1:11" x14ac:dyDescent="0.25">
      <c r="A77" s="328"/>
      <c r="B77" s="76">
        <f>AVERAGE(D73,I73)</f>
        <v>18.399999999999999</v>
      </c>
      <c r="C77" s="76">
        <f>25.4*B77/13.61</f>
        <v>34.339456282145477</v>
      </c>
      <c r="D77" s="76">
        <v>457.84166666666675</v>
      </c>
      <c r="E77" s="445">
        <f>1-(C77/D77)</f>
        <v>0.92499709226520344</v>
      </c>
      <c r="F77" s="76">
        <v>4.8833333333333337</v>
      </c>
      <c r="G77" s="81">
        <v>1.101</v>
      </c>
      <c r="H77" s="82">
        <v>1.105</v>
      </c>
      <c r="I77" s="621">
        <f>-(H77-G77)/(H76-G76)*(H76-F77)+H77</f>
        <v>1.1027666666666667</v>
      </c>
      <c r="J77" s="621"/>
      <c r="K77" s="87"/>
    </row>
    <row r="78" spans="1:11" x14ac:dyDescent="0.25">
      <c r="A78" s="328"/>
      <c r="B78" s="328"/>
      <c r="C78" s="87"/>
      <c r="D78" s="87"/>
      <c r="E78" s="352"/>
      <c r="F78" s="87"/>
      <c r="G78" s="87"/>
      <c r="H78" s="87"/>
      <c r="I78" s="87"/>
      <c r="J78" s="87"/>
      <c r="K78" s="87"/>
    </row>
    <row r="79" spans="1:11" ht="18.75" customHeight="1" x14ac:dyDescent="0.25">
      <c r="A79" s="328"/>
      <c r="B79" s="61" t="s">
        <v>297</v>
      </c>
      <c r="C79" s="625" t="s">
        <v>25</v>
      </c>
      <c r="D79" s="625"/>
      <c r="E79" s="626">
        <v>44054.659722222219</v>
      </c>
      <c r="F79" s="626"/>
      <c r="G79" s="625" t="s">
        <v>26</v>
      </c>
      <c r="H79" s="625"/>
      <c r="I79" s="626">
        <v>44055.659722222219</v>
      </c>
      <c r="J79" s="627"/>
      <c r="K79" s="87"/>
    </row>
    <row r="80" spans="1:11" ht="6" customHeight="1" x14ac:dyDescent="0.25">
      <c r="A80" s="328"/>
      <c r="B80" s="349"/>
      <c r="C80" s="349"/>
      <c r="D80" s="349"/>
      <c r="E80" s="349"/>
      <c r="F80" s="349"/>
      <c r="G80" s="349"/>
      <c r="H80" s="349"/>
      <c r="I80" s="349"/>
      <c r="J80" s="349"/>
      <c r="K80" s="87"/>
    </row>
    <row r="81" spans="1:11" x14ac:dyDescent="0.25">
      <c r="A81" s="328"/>
      <c r="B81" s="628" t="s">
        <v>21</v>
      </c>
      <c r="C81" s="629"/>
      <c r="D81" s="353">
        <v>18.100000000000001</v>
      </c>
      <c r="E81" s="351" t="s">
        <v>62</v>
      </c>
      <c r="F81" s="68"/>
      <c r="G81" s="628" t="s">
        <v>22</v>
      </c>
      <c r="H81" s="629"/>
      <c r="I81" s="350">
        <v>18.7</v>
      </c>
      <c r="J81" s="351" t="s">
        <v>62</v>
      </c>
      <c r="K81" s="87"/>
    </row>
    <row r="82" spans="1:11" x14ac:dyDescent="0.25">
      <c r="A82" s="328"/>
      <c r="B82" s="87"/>
      <c r="C82" s="87"/>
      <c r="D82" s="87"/>
      <c r="E82" s="352"/>
      <c r="F82" s="87"/>
      <c r="G82" s="87"/>
      <c r="H82" s="87"/>
      <c r="I82" s="87"/>
      <c r="J82" s="87"/>
      <c r="K82" s="87"/>
    </row>
    <row r="83" spans="1:11" ht="26.25" customHeight="1" x14ac:dyDescent="0.25">
      <c r="A83" s="328"/>
      <c r="B83" s="630" t="s">
        <v>177</v>
      </c>
      <c r="C83" s="630"/>
      <c r="D83" s="630"/>
      <c r="E83" s="630"/>
      <c r="F83" s="630" t="s">
        <v>19</v>
      </c>
      <c r="G83" s="444" t="s">
        <v>1</v>
      </c>
      <c r="H83" s="454" t="s">
        <v>0</v>
      </c>
      <c r="I83" s="630" t="s">
        <v>179</v>
      </c>
      <c r="J83" s="630"/>
      <c r="K83" s="87"/>
    </row>
    <row r="84" spans="1:11" ht="27.75" customHeight="1" x14ac:dyDescent="0.25">
      <c r="A84" s="328"/>
      <c r="B84" s="444" t="s">
        <v>23</v>
      </c>
      <c r="C84" s="444" t="s">
        <v>63</v>
      </c>
      <c r="D84" s="444" t="s">
        <v>64</v>
      </c>
      <c r="E84" s="444" t="s">
        <v>20</v>
      </c>
      <c r="F84" s="630"/>
      <c r="G84" s="74">
        <f>+H84-2</f>
        <v>4</v>
      </c>
      <c r="H84" s="75">
        <f>EVEN(F85)</f>
        <v>6</v>
      </c>
      <c r="I84" s="630"/>
      <c r="J84" s="630"/>
      <c r="K84" s="87"/>
    </row>
    <row r="85" spans="1:11" x14ac:dyDescent="0.25">
      <c r="A85" s="328"/>
      <c r="B85" s="76">
        <f>AVERAGE(D81,I81)</f>
        <v>18.399999999999999</v>
      </c>
      <c r="C85" s="76">
        <f>25.4*B85/13.61</f>
        <v>34.339456282145477</v>
      </c>
      <c r="D85" s="76">
        <v>457.70833333333331</v>
      </c>
      <c r="E85" s="445">
        <f>1-(C85/D85)</f>
        <v>0.92497524344365123</v>
      </c>
      <c r="F85" s="76">
        <v>5.7125000000000012</v>
      </c>
      <c r="G85" s="81">
        <v>1.101</v>
      </c>
      <c r="H85" s="82">
        <v>1.105</v>
      </c>
      <c r="I85" s="621">
        <f>-(H85-G85)/(H84-G84)*(H84-F85)+H85</f>
        <v>1.104425</v>
      </c>
      <c r="J85" s="621"/>
      <c r="K85" s="87"/>
    </row>
    <row r="86" spans="1:11" x14ac:dyDescent="0.25">
      <c r="A86" s="328"/>
      <c r="B86" s="328"/>
      <c r="C86" s="87"/>
      <c r="D86" s="87"/>
      <c r="E86" s="352"/>
      <c r="F86" s="87"/>
      <c r="G86" s="87"/>
      <c r="H86" s="87"/>
      <c r="I86" s="87"/>
      <c r="J86" s="87"/>
      <c r="K86" s="87"/>
    </row>
    <row r="87" spans="1:11" ht="18.75" customHeight="1" x14ac:dyDescent="0.25">
      <c r="A87" s="328"/>
      <c r="B87" s="61" t="s">
        <v>298</v>
      </c>
      <c r="C87" s="625" t="s">
        <v>25</v>
      </c>
      <c r="D87" s="625"/>
      <c r="E87" s="626">
        <v>44055.666666666664</v>
      </c>
      <c r="F87" s="626"/>
      <c r="G87" s="625" t="s">
        <v>26</v>
      </c>
      <c r="H87" s="625"/>
      <c r="I87" s="626">
        <v>44056.666666666664</v>
      </c>
      <c r="J87" s="627"/>
      <c r="K87" s="87"/>
    </row>
    <row r="88" spans="1:11" ht="6" customHeight="1" x14ac:dyDescent="0.25">
      <c r="A88" s="328"/>
      <c r="B88" s="349"/>
      <c r="C88" s="349"/>
      <c r="D88" s="349"/>
      <c r="E88" s="349"/>
      <c r="F88" s="349"/>
      <c r="G88" s="349"/>
      <c r="H88" s="349"/>
      <c r="I88" s="349"/>
      <c r="J88" s="349"/>
      <c r="K88" s="87"/>
    </row>
    <row r="89" spans="1:11" x14ac:dyDescent="0.25">
      <c r="A89" s="328"/>
      <c r="B89" s="628" t="s">
        <v>21</v>
      </c>
      <c r="C89" s="629"/>
      <c r="D89" s="353">
        <v>18</v>
      </c>
      <c r="E89" s="351" t="s">
        <v>62</v>
      </c>
      <c r="F89" s="68"/>
      <c r="G89" s="628" t="s">
        <v>22</v>
      </c>
      <c r="H89" s="629"/>
      <c r="I89" s="350">
        <v>18.8</v>
      </c>
      <c r="J89" s="351" t="s">
        <v>62</v>
      </c>
      <c r="K89" s="87"/>
    </row>
    <row r="90" spans="1:11" x14ac:dyDescent="0.25">
      <c r="A90" s="328"/>
      <c r="B90" s="87"/>
      <c r="C90" s="87"/>
      <c r="D90" s="87"/>
      <c r="E90" s="352"/>
      <c r="F90" s="87"/>
      <c r="G90" s="87"/>
      <c r="H90" s="87"/>
      <c r="I90" s="87"/>
      <c r="J90" s="87"/>
      <c r="K90" s="87"/>
    </row>
    <row r="91" spans="1:11" ht="26.25" customHeight="1" x14ac:dyDescent="0.25">
      <c r="A91" s="328"/>
      <c r="B91" s="630" t="s">
        <v>177</v>
      </c>
      <c r="C91" s="630"/>
      <c r="D91" s="630"/>
      <c r="E91" s="630"/>
      <c r="F91" s="630" t="s">
        <v>19</v>
      </c>
      <c r="G91" s="444" t="s">
        <v>1</v>
      </c>
      <c r="H91" s="454" t="s">
        <v>0</v>
      </c>
      <c r="I91" s="630" t="s">
        <v>179</v>
      </c>
      <c r="J91" s="630"/>
      <c r="K91" s="87"/>
    </row>
    <row r="92" spans="1:11" ht="27.75" customHeight="1" x14ac:dyDescent="0.25">
      <c r="A92" s="328"/>
      <c r="B92" s="444" t="s">
        <v>23</v>
      </c>
      <c r="C92" s="444" t="s">
        <v>63</v>
      </c>
      <c r="D92" s="444" t="s">
        <v>64</v>
      </c>
      <c r="E92" s="444" t="s">
        <v>20</v>
      </c>
      <c r="F92" s="630"/>
      <c r="G92" s="74">
        <f>+H92-2</f>
        <v>4</v>
      </c>
      <c r="H92" s="75">
        <f>EVEN(F93)</f>
        <v>6</v>
      </c>
      <c r="I92" s="630"/>
      <c r="J92" s="630"/>
      <c r="K92" s="87"/>
    </row>
    <row r="93" spans="1:11" x14ac:dyDescent="0.25">
      <c r="A93" s="328"/>
      <c r="B93" s="76">
        <f>AVERAGE(D89,I89)</f>
        <v>18.399999999999999</v>
      </c>
      <c r="C93" s="76">
        <f>25.4*B93/13.61</f>
        <v>34.339456282145477</v>
      </c>
      <c r="D93" s="76">
        <v>457.60416666666669</v>
      </c>
      <c r="E93" s="445">
        <f>1-(C93/D93)</f>
        <v>0.92495816519267093</v>
      </c>
      <c r="F93" s="76">
        <v>5.6916666666666664</v>
      </c>
      <c r="G93" s="81">
        <v>1.101</v>
      </c>
      <c r="H93" s="82">
        <v>1.105</v>
      </c>
      <c r="I93" s="621">
        <f>-(H93-G93)/(H92-G92)*(H92-F93)+H93</f>
        <v>1.1043833333333333</v>
      </c>
      <c r="J93" s="621"/>
      <c r="K93" s="87"/>
    </row>
    <row r="94" spans="1:11" x14ac:dyDescent="0.25">
      <c r="A94" s="328"/>
      <c r="B94" s="328"/>
      <c r="C94" s="87"/>
      <c r="D94" s="87"/>
      <c r="E94" s="352"/>
      <c r="F94" s="87"/>
      <c r="G94" s="87"/>
      <c r="H94" s="87"/>
      <c r="I94" s="87"/>
      <c r="J94" s="87"/>
      <c r="K94" s="87"/>
    </row>
    <row r="95" spans="1:11" ht="18.75" customHeight="1" x14ac:dyDescent="0.25">
      <c r="A95" s="328"/>
      <c r="B95" s="61" t="s">
        <v>299</v>
      </c>
      <c r="C95" s="625" t="s">
        <v>25</v>
      </c>
      <c r="D95" s="625"/>
      <c r="E95" s="626">
        <v>44056.677083333336</v>
      </c>
      <c r="F95" s="626"/>
      <c r="G95" s="625" t="s">
        <v>26</v>
      </c>
      <c r="H95" s="625"/>
      <c r="I95" s="626">
        <v>44057.677083333336</v>
      </c>
      <c r="J95" s="627"/>
      <c r="K95" s="87"/>
    </row>
    <row r="96" spans="1:11" ht="6" customHeight="1" x14ac:dyDescent="0.25">
      <c r="A96" s="328"/>
      <c r="B96" s="349"/>
      <c r="C96" s="349"/>
      <c r="D96" s="349"/>
      <c r="E96" s="349"/>
      <c r="F96" s="349"/>
      <c r="G96" s="349"/>
      <c r="H96" s="349"/>
      <c r="I96" s="349"/>
      <c r="J96" s="349"/>
      <c r="K96" s="87"/>
    </row>
    <row r="97" spans="1:11" x14ac:dyDescent="0.25">
      <c r="A97" s="328"/>
      <c r="B97" s="628" t="s">
        <v>21</v>
      </c>
      <c r="C97" s="629"/>
      <c r="D97" s="353">
        <v>18.600000000000001</v>
      </c>
      <c r="E97" s="351" t="s">
        <v>62</v>
      </c>
      <c r="F97" s="68"/>
      <c r="G97" s="628" t="s">
        <v>22</v>
      </c>
      <c r="H97" s="629"/>
      <c r="I97" s="350">
        <v>19.5</v>
      </c>
      <c r="J97" s="351" t="s">
        <v>62</v>
      </c>
      <c r="K97" s="87"/>
    </row>
    <row r="98" spans="1:11" x14ac:dyDescent="0.25">
      <c r="A98" s="328"/>
      <c r="B98" s="87"/>
      <c r="C98" s="87"/>
      <c r="D98" s="87"/>
      <c r="E98" s="352"/>
      <c r="F98" s="87"/>
      <c r="G98" s="87"/>
      <c r="H98" s="87"/>
      <c r="I98" s="87"/>
      <c r="J98" s="87"/>
      <c r="K98" s="87"/>
    </row>
    <row r="99" spans="1:11" ht="26.25" customHeight="1" x14ac:dyDescent="0.25">
      <c r="A99" s="328"/>
      <c r="B99" s="630" t="s">
        <v>177</v>
      </c>
      <c r="C99" s="630"/>
      <c r="D99" s="630"/>
      <c r="E99" s="630"/>
      <c r="F99" s="630" t="s">
        <v>19</v>
      </c>
      <c r="G99" s="444" t="s">
        <v>1</v>
      </c>
      <c r="H99" s="454" t="s">
        <v>0</v>
      </c>
      <c r="I99" s="630" t="s">
        <v>179</v>
      </c>
      <c r="J99" s="630"/>
      <c r="K99" s="87"/>
    </row>
    <row r="100" spans="1:11" ht="27.75" customHeight="1" x14ac:dyDescent="0.25">
      <c r="A100" s="328"/>
      <c r="B100" s="444" t="s">
        <v>23</v>
      </c>
      <c r="C100" s="444" t="s">
        <v>63</v>
      </c>
      <c r="D100" s="444" t="s">
        <v>64</v>
      </c>
      <c r="E100" s="444" t="s">
        <v>20</v>
      </c>
      <c r="F100" s="630"/>
      <c r="G100" s="74">
        <f>+H100-2</f>
        <v>6</v>
      </c>
      <c r="H100" s="75">
        <f>EVEN(F101)</f>
        <v>8</v>
      </c>
      <c r="I100" s="630"/>
      <c r="J100" s="630"/>
      <c r="K100" s="87"/>
    </row>
    <row r="101" spans="1:11" x14ac:dyDescent="0.25">
      <c r="A101" s="328"/>
      <c r="B101" s="76">
        <f>AVERAGE(D97,I97)</f>
        <v>19.05</v>
      </c>
      <c r="C101" s="76">
        <f>25.4*B101/13.61</f>
        <v>35.552534900808233</v>
      </c>
      <c r="D101" s="76">
        <v>457.47083333333336</v>
      </c>
      <c r="E101" s="445">
        <f>1-(C101/D101)</f>
        <v>0.92228458666587143</v>
      </c>
      <c r="F101" s="76">
        <v>6.0250000000000012</v>
      </c>
      <c r="G101" s="81">
        <v>1.101</v>
      </c>
      <c r="H101" s="82">
        <v>1.1040000000000001</v>
      </c>
      <c r="I101" s="621">
        <f>-(H101-G101)/(H100-G100)*(H100-F101)+H101</f>
        <v>1.1010374999999999</v>
      </c>
      <c r="J101" s="621"/>
      <c r="K101" s="87"/>
    </row>
    <row r="102" spans="1:11" x14ac:dyDescent="0.25">
      <c r="A102" s="328"/>
      <c r="B102" s="328"/>
      <c r="C102" s="87"/>
      <c r="D102" s="87"/>
      <c r="E102" s="352"/>
      <c r="F102" s="87"/>
      <c r="G102" s="87"/>
      <c r="H102" s="87"/>
      <c r="I102" s="87"/>
      <c r="J102" s="87"/>
      <c r="K102" s="87"/>
    </row>
    <row r="103" spans="1:11" ht="18.75" customHeight="1" x14ac:dyDescent="0.25">
      <c r="A103" s="328"/>
      <c r="B103" s="61" t="s">
        <v>300</v>
      </c>
      <c r="C103" s="625" t="s">
        <v>25</v>
      </c>
      <c r="D103" s="625"/>
      <c r="E103" s="626">
        <v>44057.6875</v>
      </c>
      <c r="F103" s="626"/>
      <c r="G103" s="625" t="s">
        <v>26</v>
      </c>
      <c r="H103" s="625"/>
      <c r="I103" s="626">
        <v>44058.6875</v>
      </c>
      <c r="J103" s="627"/>
      <c r="K103" s="87"/>
    </row>
    <row r="104" spans="1:11" ht="6" customHeight="1" x14ac:dyDescent="0.25">
      <c r="A104" s="328"/>
      <c r="B104" s="349"/>
      <c r="C104" s="349"/>
      <c r="D104" s="349"/>
      <c r="E104" s="349"/>
      <c r="F104" s="349"/>
      <c r="G104" s="349"/>
      <c r="H104" s="349"/>
      <c r="I104" s="349"/>
      <c r="J104" s="349"/>
      <c r="K104" s="87"/>
    </row>
    <row r="105" spans="1:11" x14ac:dyDescent="0.25">
      <c r="A105" s="328"/>
      <c r="B105" s="628" t="s">
        <v>21</v>
      </c>
      <c r="C105" s="629"/>
      <c r="D105" s="353">
        <v>18.399999999999999</v>
      </c>
      <c r="E105" s="351" t="s">
        <v>62</v>
      </c>
      <c r="F105" s="68"/>
      <c r="G105" s="628" t="s">
        <v>22</v>
      </c>
      <c r="H105" s="629"/>
      <c r="I105" s="350">
        <v>18.899999999999999</v>
      </c>
      <c r="J105" s="351" t="s">
        <v>62</v>
      </c>
      <c r="K105" s="87"/>
    </row>
    <row r="106" spans="1:11" x14ac:dyDescent="0.25">
      <c r="A106" s="328"/>
      <c r="B106" s="87"/>
      <c r="C106" s="87"/>
      <c r="D106" s="87"/>
      <c r="E106" s="352"/>
      <c r="F106" s="87"/>
      <c r="G106" s="87"/>
      <c r="H106" s="87"/>
      <c r="I106" s="87"/>
      <c r="J106" s="87"/>
      <c r="K106" s="87"/>
    </row>
    <row r="107" spans="1:11" ht="26.25" customHeight="1" x14ac:dyDescent="0.25">
      <c r="A107" s="328"/>
      <c r="B107" s="630" t="s">
        <v>177</v>
      </c>
      <c r="C107" s="630"/>
      <c r="D107" s="630"/>
      <c r="E107" s="630"/>
      <c r="F107" s="630" t="s">
        <v>19</v>
      </c>
      <c r="G107" s="444" t="s">
        <v>1</v>
      </c>
      <c r="H107" s="454" t="s">
        <v>0</v>
      </c>
      <c r="I107" s="630" t="s">
        <v>179</v>
      </c>
      <c r="J107" s="630"/>
      <c r="K107" s="87"/>
    </row>
    <row r="108" spans="1:11" ht="27.75" customHeight="1" x14ac:dyDescent="0.25">
      <c r="A108" s="328"/>
      <c r="B108" s="444" t="s">
        <v>23</v>
      </c>
      <c r="C108" s="444" t="s">
        <v>63</v>
      </c>
      <c r="D108" s="444" t="s">
        <v>64</v>
      </c>
      <c r="E108" s="444" t="s">
        <v>20</v>
      </c>
      <c r="F108" s="630"/>
      <c r="G108" s="74">
        <f>+H108-2</f>
        <v>6</v>
      </c>
      <c r="H108" s="75">
        <f>EVEN(F109)</f>
        <v>8</v>
      </c>
      <c r="I108" s="630"/>
      <c r="J108" s="630"/>
      <c r="K108" s="87"/>
    </row>
    <row r="109" spans="1:11" x14ac:dyDescent="0.25">
      <c r="A109" s="328"/>
      <c r="B109" s="76">
        <f>AVERAGE(D105,I105)</f>
        <v>18.649999999999999</v>
      </c>
      <c r="C109" s="76">
        <f>25.4*B109/13.61</f>
        <v>34.806024981631147</v>
      </c>
      <c r="D109" s="76">
        <v>457.46666666666675</v>
      </c>
      <c r="E109" s="445">
        <f>1-(C109/D109)</f>
        <v>0.92391571338903133</v>
      </c>
      <c r="F109" s="76">
        <v>6.3083333333333327</v>
      </c>
      <c r="G109" s="81">
        <v>1.103</v>
      </c>
      <c r="H109" s="82">
        <v>1.1060000000000001</v>
      </c>
      <c r="I109" s="621">
        <f>-(H109-G109)/(H108-G108)*(H108-F109)+H109</f>
        <v>1.1034625</v>
      </c>
      <c r="J109" s="621"/>
      <c r="K109" s="87"/>
    </row>
    <row r="110" spans="1:11" x14ac:dyDescent="0.25">
      <c r="A110" s="328"/>
      <c r="B110" s="328"/>
      <c r="C110" s="87"/>
      <c r="D110" s="87"/>
      <c r="E110" s="352"/>
      <c r="F110" s="87"/>
      <c r="G110" s="87"/>
      <c r="H110" s="87"/>
      <c r="I110" s="87"/>
      <c r="J110" s="87"/>
      <c r="K110" s="87"/>
    </row>
    <row r="111" spans="1:11" ht="18.75" customHeight="1" x14ac:dyDescent="0.25">
      <c r="A111" s="328"/>
      <c r="B111" s="61" t="s">
        <v>301</v>
      </c>
      <c r="C111" s="625" t="s">
        <v>25</v>
      </c>
      <c r="D111" s="625"/>
      <c r="E111" s="626">
        <v>44058.697916666664</v>
      </c>
      <c r="F111" s="626"/>
      <c r="G111" s="625" t="s">
        <v>26</v>
      </c>
      <c r="H111" s="625"/>
      <c r="I111" s="626">
        <v>44059.697916666664</v>
      </c>
      <c r="J111" s="627"/>
      <c r="K111" s="87"/>
    </row>
    <row r="112" spans="1:11" ht="6" customHeight="1" x14ac:dyDescent="0.25">
      <c r="A112" s="328"/>
      <c r="B112" s="349"/>
      <c r="C112" s="349"/>
      <c r="D112" s="349"/>
      <c r="E112" s="349"/>
      <c r="F112" s="349"/>
      <c r="G112" s="349"/>
      <c r="H112" s="349"/>
      <c r="I112" s="349"/>
      <c r="J112" s="349"/>
      <c r="K112" s="87"/>
    </row>
    <row r="113" spans="1:11" x14ac:dyDescent="0.25">
      <c r="A113" s="328"/>
      <c r="B113" s="628" t="s">
        <v>21</v>
      </c>
      <c r="C113" s="629"/>
      <c r="D113" s="353">
        <v>18.100000000000001</v>
      </c>
      <c r="E113" s="351" t="s">
        <v>62</v>
      </c>
      <c r="F113" s="68"/>
      <c r="G113" s="628" t="s">
        <v>22</v>
      </c>
      <c r="H113" s="629"/>
      <c r="I113" s="350">
        <v>18.899999999999999</v>
      </c>
      <c r="J113" s="351" t="s">
        <v>62</v>
      </c>
      <c r="K113" s="87"/>
    </row>
    <row r="114" spans="1:11" x14ac:dyDescent="0.25">
      <c r="A114" s="328"/>
      <c r="B114" s="87"/>
      <c r="C114" s="87"/>
      <c r="D114" s="87"/>
      <c r="E114" s="352"/>
      <c r="F114" s="87"/>
      <c r="G114" s="87"/>
      <c r="H114" s="87"/>
      <c r="I114" s="87"/>
      <c r="J114" s="87"/>
      <c r="K114" s="87"/>
    </row>
    <row r="115" spans="1:11" ht="26.25" customHeight="1" x14ac:dyDescent="0.25">
      <c r="A115" s="328"/>
      <c r="B115" s="630" t="s">
        <v>177</v>
      </c>
      <c r="C115" s="630"/>
      <c r="D115" s="630"/>
      <c r="E115" s="630"/>
      <c r="F115" s="630" t="s">
        <v>19</v>
      </c>
      <c r="G115" s="444" t="s">
        <v>1</v>
      </c>
      <c r="H115" s="454" t="s">
        <v>0</v>
      </c>
      <c r="I115" s="630" t="s">
        <v>179</v>
      </c>
      <c r="J115" s="630"/>
      <c r="K115" s="87"/>
    </row>
    <row r="116" spans="1:11" ht="27.75" customHeight="1" x14ac:dyDescent="0.25">
      <c r="A116" s="328"/>
      <c r="B116" s="444" t="s">
        <v>23</v>
      </c>
      <c r="C116" s="444" t="s">
        <v>63</v>
      </c>
      <c r="D116" s="444" t="s">
        <v>64</v>
      </c>
      <c r="E116" s="444" t="s">
        <v>20</v>
      </c>
      <c r="F116" s="630"/>
      <c r="G116" s="74">
        <f>+H116-2</f>
        <v>6</v>
      </c>
      <c r="H116" s="75">
        <f>EVEN(F117)</f>
        <v>8</v>
      </c>
      <c r="I116" s="630"/>
      <c r="J116" s="630"/>
      <c r="K116" s="87"/>
    </row>
    <row r="117" spans="1:11" x14ac:dyDescent="0.25">
      <c r="A117" s="328"/>
      <c r="B117" s="76">
        <f>AVERAGE(D113,I113)</f>
        <v>18.5</v>
      </c>
      <c r="C117" s="76">
        <f>25.4*B117/13.61</f>
        <v>34.526083761939752</v>
      </c>
      <c r="D117" s="76">
        <v>457.87499999999983</v>
      </c>
      <c r="E117" s="445">
        <f>1-(C117/D117)</f>
        <v>0.92459495765888122</v>
      </c>
      <c r="F117" s="76">
        <v>6.645833333333333</v>
      </c>
      <c r="G117" s="81">
        <v>1.105</v>
      </c>
      <c r="H117" s="82">
        <v>1.1080000000000001</v>
      </c>
      <c r="I117" s="621">
        <f>-(H117-G117)/(H116-G116)*(H116-F117)+H117</f>
        <v>1.1059687499999999</v>
      </c>
      <c r="J117" s="621"/>
      <c r="K117" s="87"/>
    </row>
    <row r="118" spans="1:11" x14ac:dyDescent="0.25">
      <c r="A118" s="328"/>
      <c r="B118" s="328"/>
      <c r="C118" s="87"/>
      <c r="D118" s="87"/>
      <c r="E118" s="352"/>
      <c r="F118" s="87"/>
      <c r="G118" s="87"/>
      <c r="H118" s="87"/>
      <c r="I118" s="87"/>
      <c r="J118" s="87"/>
      <c r="K118" s="87"/>
    </row>
    <row r="119" spans="1:11" x14ac:dyDescent="0.25">
      <c r="A119" s="328"/>
      <c r="B119" s="604" t="s">
        <v>13</v>
      </c>
      <c r="C119" s="604"/>
      <c r="D119" s="604"/>
      <c r="E119" s="604"/>
      <c r="F119" s="604"/>
      <c r="G119" s="604"/>
      <c r="H119" s="604"/>
      <c r="I119" s="604"/>
      <c r="J119" s="604"/>
      <c r="K119" s="87"/>
    </row>
    <row r="120" spans="1:11" ht="35.25" customHeight="1" x14ac:dyDescent="0.25">
      <c r="A120" s="328"/>
      <c r="B120" s="605" t="s">
        <v>173</v>
      </c>
      <c r="C120" s="605"/>
      <c r="D120" s="605"/>
      <c r="E120" s="605"/>
      <c r="F120" s="605"/>
      <c r="G120" s="605"/>
      <c r="H120" s="605"/>
      <c r="I120" s="605"/>
      <c r="J120" s="605"/>
      <c r="K120" s="87"/>
    </row>
  </sheetData>
  <mergeCells count="140">
    <mergeCell ref="B115:E115"/>
    <mergeCell ref="F115:F116"/>
    <mergeCell ref="I115:J116"/>
    <mergeCell ref="I117:J117"/>
    <mergeCell ref="B119:J119"/>
    <mergeCell ref="B120:J120"/>
    <mergeCell ref="C111:D111"/>
    <mergeCell ref="E111:F111"/>
    <mergeCell ref="G111:H111"/>
    <mergeCell ref="I111:J111"/>
    <mergeCell ref="B113:C113"/>
    <mergeCell ref="G113:H113"/>
    <mergeCell ref="B105:C105"/>
    <mergeCell ref="G105:H105"/>
    <mergeCell ref="B107:E107"/>
    <mergeCell ref="F107:F108"/>
    <mergeCell ref="I107:J108"/>
    <mergeCell ref="I109:J109"/>
    <mergeCell ref="B99:E99"/>
    <mergeCell ref="F99:F100"/>
    <mergeCell ref="I99:J100"/>
    <mergeCell ref="I101:J101"/>
    <mergeCell ref="C103:D103"/>
    <mergeCell ref="E103:F103"/>
    <mergeCell ref="G103:H103"/>
    <mergeCell ref="I103:J103"/>
    <mergeCell ref="C95:D95"/>
    <mergeCell ref="E95:F95"/>
    <mergeCell ref="G95:H95"/>
    <mergeCell ref="I95:J95"/>
    <mergeCell ref="B97:C97"/>
    <mergeCell ref="G97:H97"/>
    <mergeCell ref="B89:C89"/>
    <mergeCell ref="G89:H89"/>
    <mergeCell ref="B91:E91"/>
    <mergeCell ref="F91:F92"/>
    <mergeCell ref="I91:J92"/>
    <mergeCell ref="I93:J93"/>
    <mergeCell ref="B83:E83"/>
    <mergeCell ref="F83:F84"/>
    <mergeCell ref="I83:J84"/>
    <mergeCell ref="I85:J85"/>
    <mergeCell ref="C87:D87"/>
    <mergeCell ref="E87:F87"/>
    <mergeCell ref="G87:H87"/>
    <mergeCell ref="I87:J87"/>
    <mergeCell ref="C79:D79"/>
    <mergeCell ref="E79:F79"/>
    <mergeCell ref="G79:H79"/>
    <mergeCell ref="I79:J79"/>
    <mergeCell ref="B81:C81"/>
    <mergeCell ref="G81:H81"/>
    <mergeCell ref="B73:C73"/>
    <mergeCell ref="G73:H73"/>
    <mergeCell ref="B75:E75"/>
    <mergeCell ref="F75:F76"/>
    <mergeCell ref="I75:J76"/>
    <mergeCell ref="I77:J77"/>
    <mergeCell ref="B67:E67"/>
    <mergeCell ref="F67:F68"/>
    <mergeCell ref="I67:J68"/>
    <mergeCell ref="I69:J69"/>
    <mergeCell ref="C71:D71"/>
    <mergeCell ref="E71:F71"/>
    <mergeCell ref="G71:H71"/>
    <mergeCell ref="I71:J71"/>
    <mergeCell ref="C63:D63"/>
    <mergeCell ref="E63:F63"/>
    <mergeCell ref="G63:H63"/>
    <mergeCell ref="I63:J63"/>
    <mergeCell ref="B65:C65"/>
    <mergeCell ref="G65:H65"/>
    <mergeCell ref="B57:C57"/>
    <mergeCell ref="G57:H57"/>
    <mergeCell ref="B59:E59"/>
    <mergeCell ref="F59:F60"/>
    <mergeCell ref="I59:J60"/>
    <mergeCell ref="I61:J61"/>
    <mergeCell ref="B51:E51"/>
    <mergeCell ref="F51:F52"/>
    <mergeCell ref="I51:J52"/>
    <mergeCell ref="I53:J53"/>
    <mergeCell ref="C55:D55"/>
    <mergeCell ref="E55:F55"/>
    <mergeCell ref="G55:H55"/>
    <mergeCell ref="I55:J55"/>
    <mergeCell ref="C47:D47"/>
    <mergeCell ref="E47:F47"/>
    <mergeCell ref="G47:H47"/>
    <mergeCell ref="I47:J47"/>
    <mergeCell ref="B49:C49"/>
    <mergeCell ref="G49:H49"/>
    <mergeCell ref="B41:C41"/>
    <mergeCell ref="G41:H41"/>
    <mergeCell ref="B43:E43"/>
    <mergeCell ref="F43:F44"/>
    <mergeCell ref="I43:J44"/>
    <mergeCell ref="I45:J45"/>
    <mergeCell ref="B35:E35"/>
    <mergeCell ref="F35:F36"/>
    <mergeCell ref="I35:J36"/>
    <mergeCell ref="I37:J37"/>
    <mergeCell ref="C39:D39"/>
    <mergeCell ref="E39:F39"/>
    <mergeCell ref="G39:H39"/>
    <mergeCell ref="I39:J39"/>
    <mergeCell ref="C31:D31"/>
    <mergeCell ref="E31:F31"/>
    <mergeCell ref="G31:H31"/>
    <mergeCell ref="I31:J31"/>
    <mergeCell ref="B33:C33"/>
    <mergeCell ref="G33:H33"/>
    <mergeCell ref="B25:C25"/>
    <mergeCell ref="G25:H25"/>
    <mergeCell ref="B27:E27"/>
    <mergeCell ref="F27:F28"/>
    <mergeCell ref="I27:J28"/>
    <mergeCell ref="I29:J29"/>
    <mergeCell ref="B2:C5"/>
    <mergeCell ref="D2:J5"/>
    <mergeCell ref="B7:C7"/>
    <mergeCell ref="D7:J7"/>
    <mergeCell ref="B9:C9"/>
    <mergeCell ref="F9:G9"/>
    <mergeCell ref="B19:J19"/>
    <mergeCell ref="B21:J21"/>
    <mergeCell ref="C23:D23"/>
    <mergeCell ref="E23:F23"/>
    <mergeCell ref="G23:H23"/>
    <mergeCell ref="I23:J23"/>
    <mergeCell ref="B11:J11"/>
    <mergeCell ref="B13:C13"/>
    <mergeCell ref="I13:J13"/>
    <mergeCell ref="B15:C17"/>
    <mergeCell ref="D15:E15"/>
    <mergeCell ref="F15:J15"/>
    <mergeCell ref="D16:E16"/>
    <mergeCell ref="F16:J16"/>
    <mergeCell ref="D17:E17"/>
    <mergeCell ref="F17:J17"/>
  </mergeCells>
  <printOptions horizontalCentered="1"/>
  <pageMargins left="0.19685039370078741" right="0.19685039370078741" top="0.47244094488188981" bottom="0.47244094488188981" header="0.31496062992125984" footer="0.15748031496062992"/>
  <pageSetup paperSize="9" scale="66" fitToHeight="0" orientation="portrait" r:id="rId1"/>
  <rowBreaks count="1" manualBreakCount="1">
    <brk id="69" max="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A3ED6-8568-44A8-BA07-5D70856D726B}">
  <dimension ref="A1:L120"/>
  <sheetViews>
    <sheetView showGridLines="0" view="pageBreakPreview" zoomScale="80" zoomScaleNormal="70" zoomScaleSheetLayoutView="80" workbookViewId="0">
      <selection activeCell="F61" sqref="F61"/>
    </sheetView>
  </sheetViews>
  <sheetFormatPr baseColWidth="10" defaultColWidth="11.44140625" defaultRowHeight="13.2" x14ac:dyDescent="0.25"/>
  <cols>
    <col min="1" max="1" width="2" style="335" customWidth="1"/>
    <col min="2" max="2" width="15.6640625" style="335" customWidth="1"/>
    <col min="3" max="4" width="15.6640625" style="1" customWidth="1"/>
    <col min="5" max="5" width="15.6640625" style="354" customWidth="1"/>
    <col min="6" max="8" width="15.6640625" style="1" customWidth="1"/>
    <col min="9" max="9" width="19" style="1" customWidth="1"/>
    <col min="10" max="10" width="15.6640625" style="1" customWidth="1"/>
    <col min="11" max="11" width="1.6640625" style="1" customWidth="1"/>
    <col min="12" max="16384" width="11.44140625" style="1"/>
  </cols>
  <sheetData>
    <row r="1" spans="1:12" ht="13.8" thickBot="1" x14ac:dyDescent="0.3">
      <c r="A1" s="328"/>
      <c r="B1" s="328"/>
      <c r="C1" s="328"/>
      <c r="D1" s="328"/>
      <c r="E1" s="344"/>
      <c r="F1" s="328"/>
      <c r="G1" s="328"/>
      <c r="H1" s="328"/>
      <c r="I1" s="328"/>
      <c r="J1" s="328"/>
      <c r="K1" s="87"/>
    </row>
    <row r="2" spans="1:12" ht="12.75" customHeight="1" x14ac:dyDescent="0.25">
      <c r="A2" s="328"/>
      <c r="B2" s="634"/>
      <c r="C2" s="635"/>
      <c r="D2" s="585" t="s">
        <v>7812</v>
      </c>
      <c r="E2" s="585"/>
      <c r="F2" s="585"/>
      <c r="G2" s="585"/>
      <c r="H2" s="585"/>
      <c r="I2" s="585"/>
      <c r="J2" s="586"/>
      <c r="K2" s="87"/>
    </row>
    <row r="3" spans="1:12" ht="12.75" customHeight="1" x14ac:dyDescent="0.25">
      <c r="A3" s="328"/>
      <c r="B3" s="636"/>
      <c r="C3" s="637"/>
      <c r="D3" s="585"/>
      <c r="E3" s="585"/>
      <c r="F3" s="585"/>
      <c r="G3" s="585"/>
      <c r="H3" s="585"/>
      <c r="I3" s="585"/>
      <c r="J3" s="586"/>
      <c r="K3" s="87"/>
    </row>
    <row r="4" spans="1:12" ht="12.75" customHeight="1" x14ac:dyDescent="0.25">
      <c r="A4" s="328"/>
      <c r="B4" s="636"/>
      <c r="C4" s="637"/>
      <c r="D4" s="585"/>
      <c r="E4" s="585"/>
      <c r="F4" s="585"/>
      <c r="G4" s="585"/>
      <c r="H4" s="585"/>
      <c r="I4" s="585"/>
      <c r="J4" s="586"/>
      <c r="K4" s="345"/>
    </row>
    <row r="5" spans="1:12" ht="13.5" customHeight="1" thickBot="1" x14ac:dyDescent="0.3">
      <c r="A5" s="328"/>
      <c r="B5" s="638"/>
      <c r="C5" s="639"/>
      <c r="D5" s="585"/>
      <c r="E5" s="585"/>
      <c r="F5" s="585"/>
      <c r="G5" s="585"/>
      <c r="H5" s="585"/>
      <c r="I5" s="585"/>
      <c r="J5" s="586"/>
      <c r="K5" s="87"/>
    </row>
    <row r="6" spans="1:12" x14ac:dyDescent="0.25">
      <c r="A6" s="328"/>
      <c r="B6" s="328"/>
      <c r="C6" s="328"/>
      <c r="D6" s="328"/>
      <c r="E6" s="344"/>
      <c r="F6" s="328"/>
      <c r="G6" s="328"/>
      <c r="H6" s="328"/>
      <c r="I6" s="328"/>
      <c r="J6" s="328"/>
      <c r="K6" s="87"/>
    </row>
    <row r="7" spans="1:12" ht="30.6" customHeight="1" x14ac:dyDescent="0.25">
      <c r="A7" s="328"/>
      <c r="B7" s="600" t="s">
        <v>188</v>
      </c>
      <c r="C7" s="600"/>
      <c r="D7" s="640" t="str">
        <f>'3.19'!D7</f>
        <v xml:space="preserve">Evaluación de seguimiento de la calidad del aire en el área de influencia de la unidad minera Cerro de Pasco ubicada en el centro poblado Paragsha, distrito Simón Bolívar, provincia y departamento Pasco, en octubre de 2020			</v>
      </c>
      <c r="E7" s="641"/>
      <c r="F7" s="641"/>
      <c r="G7" s="641"/>
      <c r="H7" s="641"/>
      <c r="I7" s="641"/>
      <c r="J7" s="641"/>
      <c r="K7" s="346"/>
      <c r="L7" s="346"/>
    </row>
    <row r="8" spans="1:12" ht="9.6" customHeight="1" x14ac:dyDescent="0.25">
      <c r="A8" s="328"/>
      <c r="B8" s="133"/>
      <c r="C8" s="133"/>
      <c r="D8" s="133"/>
      <c r="E8" s="133"/>
      <c r="F8" s="133"/>
      <c r="G8" s="133"/>
      <c r="H8" s="133"/>
      <c r="I8" s="133"/>
      <c r="J8" s="133"/>
      <c r="K8" s="87"/>
    </row>
    <row r="9" spans="1:12" ht="34.200000000000003" customHeight="1" x14ac:dyDescent="0.25">
      <c r="A9" s="328"/>
      <c r="B9" s="600" t="s">
        <v>236</v>
      </c>
      <c r="C9" s="600"/>
      <c r="D9" s="282" t="str">
        <f>'3.19'!D9</f>
        <v>CA-SB-01</v>
      </c>
      <c r="E9" s="153"/>
      <c r="F9" s="600" t="s">
        <v>189</v>
      </c>
      <c r="G9" s="600"/>
      <c r="H9" s="395" t="s">
        <v>344</v>
      </c>
      <c r="I9" s="139" t="s">
        <v>175</v>
      </c>
      <c r="J9" s="104">
        <v>5</v>
      </c>
      <c r="K9" s="87"/>
    </row>
    <row r="10" spans="1:12" ht="9.6" customHeight="1" x14ac:dyDescent="0.25">
      <c r="A10" s="328"/>
      <c r="B10" s="347"/>
      <c r="C10" s="347"/>
      <c r="D10" s="347"/>
      <c r="E10" s="347"/>
      <c r="F10" s="347"/>
      <c r="G10" s="347"/>
      <c r="H10" s="347"/>
      <c r="I10" s="347"/>
      <c r="J10" s="347"/>
      <c r="K10" s="87"/>
    </row>
    <row r="11" spans="1:12" ht="19.5" customHeight="1" x14ac:dyDescent="0.25">
      <c r="A11" s="328"/>
      <c r="B11" s="610" t="s">
        <v>15</v>
      </c>
      <c r="C11" s="610"/>
      <c r="D11" s="610"/>
      <c r="E11" s="610"/>
      <c r="F11" s="610"/>
      <c r="G11" s="610"/>
      <c r="H11" s="610"/>
      <c r="I11" s="610"/>
      <c r="J11" s="610"/>
      <c r="K11" s="87"/>
    </row>
    <row r="12" spans="1:12" ht="7.5" customHeight="1" x14ac:dyDescent="0.25">
      <c r="A12" s="328"/>
      <c r="B12" s="347"/>
      <c r="C12" s="347"/>
      <c r="D12" s="347"/>
      <c r="E12" s="347"/>
      <c r="F12" s="347"/>
      <c r="G12" s="347"/>
      <c r="H12" s="347"/>
      <c r="I12" s="347"/>
      <c r="J12" s="347"/>
      <c r="K12" s="87"/>
    </row>
    <row r="13" spans="1:12" ht="19.5" customHeight="1" x14ac:dyDescent="0.25">
      <c r="A13" s="328"/>
      <c r="B13" s="612" t="s">
        <v>17</v>
      </c>
      <c r="C13" s="613"/>
      <c r="D13" s="58" t="s">
        <v>8</v>
      </c>
      <c r="E13" s="59" t="s">
        <v>131</v>
      </c>
      <c r="F13" s="58" t="s">
        <v>9</v>
      </c>
      <c r="G13" s="59" t="s">
        <v>131</v>
      </c>
      <c r="H13" s="58" t="s">
        <v>10</v>
      </c>
      <c r="I13" s="614" t="s">
        <v>131</v>
      </c>
      <c r="J13" s="615"/>
      <c r="K13" s="347"/>
    </row>
    <row r="14" spans="1:12" x14ac:dyDescent="0.25">
      <c r="A14" s="328"/>
      <c r="B14" s="347"/>
      <c r="C14" s="347"/>
      <c r="D14" s="347"/>
      <c r="E14" s="347"/>
      <c r="F14" s="347"/>
      <c r="G14" s="347"/>
      <c r="H14" s="347"/>
      <c r="I14" s="347"/>
      <c r="J14" s="347"/>
      <c r="K14" s="87"/>
    </row>
    <row r="15" spans="1:12" ht="19.5" customHeight="1" x14ac:dyDescent="0.25">
      <c r="A15" s="328"/>
      <c r="B15" s="616" t="s">
        <v>16</v>
      </c>
      <c r="C15" s="616"/>
      <c r="D15" s="617" t="s">
        <v>8</v>
      </c>
      <c r="E15" s="617"/>
      <c r="F15" s="618" t="s">
        <v>14</v>
      </c>
      <c r="G15" s="619"/>
      <c r="H15" s="619"/>
      <c r="I15" s="619"/>
      <c r="J15" s="620"/>
      <c r="K15" s="347"/>
    </row>
    <row r="16" spans="1:12" x14ac:dyDescent="0.25">
      <c r="A16" s="328"/>
      <c r="B16" s="616"/>
      <c r="C16" s="616"/>
      <c r="D16" s="617" t="s">
        <v>9</v>
      </c>
      <c r="E16" s="617"/>
      <c r="F16" s="618" t="s">
        <v>67</v>
      </c>
      <c r="G16" s="619"/>
      <c r="H16" s="619"/>
      <c r="I16" s="619"/>
      <c r="J16" s="620"/>
      <c r="K16" s="347"/>
    </row>
    <row r="17" spans="1:11" ht="19.5" customHeight="1" x14ac:dyDescent="0.25">
      <c r="A17" s="328"/>
      <c r="B17" s="616"/>
      <c r="C17" s="616"/>
      <c r="D17" s="617" t="s">
        <v>10</v>
      </c>
      <c r="E17" s="617"/>
      <c r="F17" s="618" t="s">
        <v>355</v>
      </c>
      <c r="G17" s="619"/>
      <c r="H17" s="619"/>
      <c r="I17" s="619"/>
      <c r="J17" s="620"/>
      <c r="K17" s="347"/>
    </row>
    <row r="18" spans="1:11" ht="10.5" customHeight="1" x14ac:dyDescent="0.25">
      <c r="A18" s="328"/>
      <c r="B18" s="347"/>
      <c r="C18" s="347"/>
      <c r="D18" s="347"/>
      <c r="E18" s="347"/>
      <c r="F18" s="347"/>
      <c r="G18" s="347"/>
      <c r="H18" s="347"/>
      <c r="I18" s="347"/>
      <c r="J18" s="347"/>
      <c r="K18" s="87"/>
    </row>
    <row r="19" spans="1:11" ht="19.5" customHeight="1" x14ac:dyDescent="0.25">
      <c r="A19" s="328"/>
      <c r="B19" s="610" t="s">
        <v>18</v>
      </c>
      <c r="C19" s="610"/>
      <c r="D19" s="610"/>
      <c r="E19" s="610"/>
      <c r="F19" s="610"/>
      <c r="G19" s="610"/>
      <c r="H19" s="610"/>
      <c r="I19" s="610"/>
      <c r="J19" s="610"/>
      <c r="K19" s="87"/>
    </row>
    <row r="20" spans="1:11" ht="11.25" customHeight="1" x14ac:dyDescent="0.25">
      <c r="A20" s="328"/>
      <c r="B20" s="348"/>
      <c r="C20" s="348"/>
      <c r="D20" s="348"/>
      <c r="E20" s="348"/>
      <c r="F20" s="348"/>
      <c r="G20" s="348"/>
      <c r="H20" s="348"/>
      <c r="I20" s="348"/>
      <c r="J20" s="348"/>
      <c r="K20" s="87"/>
    </row>
    <row r="21" spans="1:11" ht="21" customHeight="1" x14ac:dyDescent="0.25">
      <c r="A21" s="328"/>
      <c r="B21" s="622" t="s">
        <v>3</v>
      </c>
      <c r="C21" s="623"/>
      <c r="D21" s="623"/>
      <c r="E21" s="623"/>
      <c r="F21" s="623"/>
      <c r="G21" s="623"/>
      <c r="H21" s="623"/>
      <c r="I21" s="623"/>
      <c r="J21" s="624"/>
      <c r="K21" s="60"/>
    </row>
    <row r="22" spans="1:11" customFormat="1" ht="21" customHeight="1" x14ac:dyDescent="0.25"/>
    <row r="23" spans="1:11" ht="17.399999999999999" x14ac:dyDescent="0.25">
      <c r="A23" s="328"/>
      <c r="B23" s="414" t="s">
        <v>137</v>
      </c>
      <c r="C23" s="625" t="s">
        <v>25</v>
      </c>
      <c r="D23" s="625"/>
      <c r="E23" s="626">
        <f>'3.19'!D13</f>
        <v>44105.351388888892</v>
      </c>
      <c r="F23" s="626"/>
      <c r="G23" s="625" t="s">
        <v>26</v>
      </c>
      <c r="H23" s="625"/>
      <c r="I23" s="626">
        <f>'3.19'!G13</f>
        <v>44106.345138888886</v>
      </c>
      <c r="J23" s="627"/>
      <c r="K23" s="62"/>
    </row>
    <row r="24" spans="1:11" ht="6" customHeight="1" x14ac:dyDescent="0.25">
      <c r="A24" s="328"/>
      <c r="B24" s="349"/>
      <c r="C24" s="349"/>
      <c r="D24" s="349"/>
      <c r="E24" s="349"/>
      <c r="F24" s="349"/>
      <c r="G24" s="349"/>
      <c r="H24" s="349"/>
      <c r="I24" s="349"/>
      <c r="J24" s="349"/>
      <c r="K24" s="62"/>
    </row>
    <row r="25" spans="1:11" x14ac:dyDescent="0.25">
      <c r="A25" s="328"/>
      <c r="B25" s="628" t="s">
        <v>21</v>
      </c>
      <c r="C25" s="629"/>
      <c r="D25" s="350">
        <v>20.9</v>
      </c>
      <c r="E25" s="351" t="s">
        <v>62</v>
      </c>
      <c r="F25" s="68"/>
      <c r="G25" s="628" t="s">
        <v>22</v>
      </c>
      <c r="H25" s="629"/>
      <c r="I25" s="69">
        <v>21.2</v>
      </c>
      <c r="J25" s="70" t="s">
        <v>62</v>
      </c>
      <c r="K25" s="87"/>
    </row>
    <row r="26" spans="1:11" x14ac:dyDescent="0.25">
      <c r="A26" s="328"/>
      <c r="B26" s="87"/>
      <c r="C26" s="87"/>
      <c r="D26" s="87"/>
      <c r="E26" s="352"/>
      <c r="F26" s="87"/>
      <c r="G26" s="87"/>
      <c r="H26" s="87"/>
      <c r="I26" s="87"/>
      <c r="J26" s="87"/>
      <c r="K26" s="87"/>
    </row>
    <row r="27" spans="1:11" ht="24" customHeight="1" x14ac:dyDescent="0.25">
      <c r="A27" s="328"/>
      <c r="B27" s="630" t="s">
        <v>177</v>
      </c>
      <c r="C27" s="630"/>
      <c r="D27" s="630"/>
      <c r="E27" s="630"/>
      <c r="F27" s="630" t="s">
        <v>19</v>
      </c>
      <c r="G27" s="372" t="s">
        <v>1</v>
      </c>
      <c r="H27" s="374" t="s">
        <v>0</v>
      </c>
      <c r="I27" s="630" t="s">
        <v>179</v>
      </c>
      <c r="J27" s="630"/>
      <c r="K27" s="87"/>
    </row>
    <row r="28" spans="1:11" ht="26.25" customHeight="1" x14ac:dyDescent="0.25">
      <c r="A28" s="328"/>
      <c r="B28" s="372" t="s">
        <v>23</v>
      </c>
      <c r="C28" s="372" t="s">
        <v>63</v>
      </c>
      <c r="D28" s="372" t="s">
        <v>64</v>
      </c>
      <c r="E28" s="372" t="s">
        <v>20</v>
      </c>
      <c r="F28" s="630"/>
      <c r="G28" s="74">
        <f>+H28-2</f>
        <v>2</v>
      </c>
      <c r="H28" s="75">
        <f>EVEN(F29)</f>
        <v>4</v>
      </c>
      <c r="I28" s="630"/>
      <c r="J28" s="630"/>
      <c r="K28" s="87"/>
    </row>
    <row r="29" spans="1:11" x14ac:dyDescent="0.25">
      <c r="A29" s="328"/>
      <c r="B29" s="76">
        <f>AVERAGE(D25,I25)</f>
        <v>21.049999999999997</v>
      </c>
      <c r="C29" s="76">
        <f>25.4*B29/13.61</f>
        <v>39.285084496693599</v>
      </c>
      <c r="D29" s="76">
        <f>'3.19'!H17</f>
        <v>450.79583333333318</v>
      </c>
      <c r="E29" s="373">
        <f>1-(C29/D29)</f>
        <v>0.91285393166523587</v>
      </c>
      <c r="F29" s="76">
        <f>'3.19'!E17</f>
        <v>3.8499999999999992</v>
      </c>
      <c r="G29" s="78">
        <v>1.0820000000000001</v>
      </c>
      <c r="H29" s="79">
        <v>1.0860000000000001</v>
      </c>
      <c r="I29" s="621">
        <f>-(H29-G29)/(H28-G28)*(H28-F29)+H29</f>
        <v>1.0857000000000001</v>
      </c>
      <c r="J29" s="621"/>
      <c r="K29" s="87"/>
    </row>
    <row r="30" spans="1:11" x14ac:dyDescent="0.25">
      <c r="A30" s="328"/>
      <c r="B30" s="328"/>
      <c r="C30" s="87"/>
      <c r="D30" s="87"/>
      <c r="E30" s="352"/>
      <c r="F30" s="87"/>
      <c r="G30" s="87"/>
      <c r="H30" s="87"/>
      <c r="I30" s="87"/>
      <c r="J30" s="87"/>
      <c r="K30" s="87"/>
    </row>
    <row r="31" spans="1:11" ht="18.75" customHeight="1" x14ac:dyDescent="0.25">
      <c r="A31" s="328"/>
      <c r="B31" s="414" t="s">
        <v>138</v>
      </c>
      <c r="C31" s="625" t="s">
        <v>25</v>
      </c>
      <c r="D31" s="625"/>
      <c r="E31" s="626">
        <f>'3.19'!D20</f>
        <v>44106.355555555558</v>
      </c>
      <c r="F31" s="626"/>
      <c r="G31" s="625" t="s">
        <v>26</v>
      </c>
      <c r="H31" s="625"/>
      <c r="I31" s="626">
        <f>'3.19'!G20</f>
        <v>44107.355555555558</v>
      </c>
      <c r="J31" s="626"/>
      <c r="K31" s="87"/>
    </row>
    <row r="32" spans="1:11" ht="6" customHeight="1" x14ac:dyDescent="0.25">
      <c r="A32" s="328"/>
      <c r="B32" s="349"/>
      <c r="C32" s="349"/>
      <c r="D32" s="349"/>
      <c r="E32" s="349"/>
      <c r="F32" s="349"/>
      <c r="G32" s="349"/>
      <c r="H32" s="349"/>
      <c r="I32" s="349"/>
      <c r="J32" s="349"/>
      <c r="K32" s="87"/>
    </row>
    <row r="33" spans="1:11" x14ac:dyDescent="0.25">
      <c r="A33" s="328"/>
      <c r="B33" s="628" t="s">
        <v>21</v>
      </c>
      <c r="C33" s="629"/>
      <c r="D33" s="350">
        <v>21</v>
      </c>
      <c r="E33" s="351" t="s">
        <v>62</v>
      </c>
      <c r="F33" s="68"/>
      <c r="G33" s="628" t="s">
        <v>22</v>
      </c>
      <c r="H33" s="629"/>
      <c r="I33" s="350">
        <v>21.3</v>
      </c>
      <c r="J33" s="351" t="s">
        <v>62</v>
      </c>
      <c r="K33" s="87"/>
    </row>
    <row r="34" spans="1:11" x14ac:dyDescent="0.25">
      <c r="A34" s="328"/>
      <c r="B34" s="87"/>
      <c r="C34" s="87"/>
      <c r="D34" s="87"/>
      <c r="E34" s="352"/>
      <c r="F34" s="87"/>
      <c r="G34" s="87"/>
      <c r="H34" s="87"/>
      <c r="I34" s="87"/>
      <c r="J34" s="87"/>
      <c r="K34" s="87"/>
    </row>
    <row r="35" spans="1:11" ht="27" customHeight="1" x14ac:dyDescent="0.25">
      <c r="A35" s="328"/>
      <c r="B35" s="630" t="s">
        <v>177</v>
      </c>
      <c r="C35" s="630"/>
      <c r="D35" s="630"/>
      <c r="E35" s="630"/>
      <c r="F35" s="630" t="s">
        <v>19</v>
      </c>
      <c r="G35" s="372" t="s">
        <v>1</v>
      </c>
      <c r="H35" s="374" t="s">
        <v>0</v>
      </c>
      <c r="I35" s="630" t="s">
        <v>179</v>
      </c>
      <c r="J35" s="630"/>
      <c r="K35" s="87"/>
    </row>
    <row r="36" spans="1:11" ht="34.5" customHeight="1" x14ac:dyDescent="0.25">
      <c r="A36" s="328"/>
      <c r="B36" s="372" t="s">
        <v>23</v>
      </c>
      <c r="C36" s="372" t="s">
        <v>63</v>
      </c>
      <c r="D36" s="372" t="s">
        <v>64</v>
      </c>
      <c r="E36" s="372" t="s">
        <v>20</v>
      </c>
      <c r="F36" s="630"/>
      <c r="G36" s="74">
        <f>+H36-2</f>
        <v>4</v>
      </c>
      <c r="H36" s="75">
        <f>EVEN(F37)</f>
        <v>6</v>
      </c>
      <c r="I36" s="630"/>
      <c r="J36" s="630"/>
      <c r="K36" s="87"/>
    </row>
    <row r="37" spans="1:11" x14ac:dyDescent="0.25">
      <c r="A37" s="328"/>
      <c r="B37" s="76">
        <f>AVERAGE(D33,I33)</f>
        <v>21.15</v>
      </c>
      <c r="C37" s="76">
        <f>25.4*B37/13.61</f>
        <v>39.471711976487875</v>
      </c>
      <c r="D37" s="76">
        <f>'3.19'!H24</f>
        <v>450.98749999999995</v>
      </c>
      <c r="E37" s="373">
        <f>1-(C37/D37)</f>
        <v>0.91247714853185979</v>
      </c>
      <c r="F37" s="76">
        <f>'3.19'!E24</f>
        <v>4.1166666666666663</v>
      </c>
      <c r="G37" s="81">
        <v>1.0840000000000001</v>
      </c>
      <c r="H37" s="79">
        <v>1.0880000000000001</v>
      </c>
      <c r="I37" s="621">
        <f>-(H37-G37)/(H36-G36)*(H36-F37)+H37</f>
        <v>1.0842333333333334</v>
      </c>
      <c r="J37" s="621"/>
      <c r="K37" s="87"/>
    </row>
    <row r="38" spans="1:11" customFormat="1" ht="13.2" customHeight="1" x14ac:dyDescent="0.25"/>
    <row r="39" spans="1:11" ht="17.399999999999999" x14ac:dyDescent="0.25">
      <c r="A39" s="328"/>
      <c r="B39" s="414" t="s">
        <v>139</v>
      </c>
      <c r="C39" s="625" t="s">
        <v>25</v>
      </c>
      <c r="D39" s="625"/>
      <c r="E39" s="626">
        <f>'3.19'!D27</f>
        <v>44107.385416666664</v>
      </c>
      <c r="F39" s="626"/>
      <c r="G39" s="625" t="s">
        <v>26</v>
      </c>
      <c r="H39" s="625"/>
      <c r="I39" s="626">
        <f>'3.19'!G27</f>
        <v>44108.373611111114</v>
      </c>
      <c r="J39" s="627"/>
      <c r="K39" s="62"/>
    </row>
    <row r="40" spans="1:11" ht="6" customHeight="1" x14ac:dyDescent="0.25">
      <c r="A40" s="328"/>
      <c r="B40" s="349"/>
      <c r="C40" s="349"/>
      <c r="D40" s="349"/>
      <c r="E40" s="349"/>
      <c r="F40" s="349"/>
      <c r="G40" s="349"/>
      <c r="H40" s="349"/>
      <c r="I40" s="349"/>
      <c r="J40" s="349"/>
      <c r="K40" s="62"/>
    </row>
    <row r="41" spans="1:11" x14ac:dyDescent="0.25">
      <c r="A41" s="328"/>
      <c r="B41" s="628" t="s">
        <v>21</v>
      </c>
      <c r="C41" s="629"/>
      <c r="D41" s="350">
        <v>21</v>
      </c>
      <c r="E41" s="351" t="s">
        <v>62</v>
      </c>
      <c r="F41" s="68"/>
      <c r="G41" s="628" t="s">
        <v>22</v>
      </c>
      <c r="H41" s="629"/>
      <c r="I41" s="69">
        <v>21.2</v>
      </c>
      <c r="J41" s="70" t="s">
        <v>62</v>
      </c>
      <c r="K41" s="87"/>
    </row>
    <row r="42" spans="1:11" x14ac:dyDescent="0.25">
      <c r="A42" s="328"/>
      <c r="B42" s="87"/>
      <c r="C42" s="87"/>
      <c r="D42" s="87"/>
      <c r="E42" s="352"/>
      <c r="F42" s="87"/>
      <c r="G42" s="87"/>
      <c r="H42" s="87"/>
      <c r="I42" s="87"/>
      <c r="J42" s="87"/>
      <c r="K42" s="87"/>
    </row>
    <row r="43" spans="1:11" ht="24" customHeight="1" x14ac:dyDescent="0.25">
      <c r="A43" s="328"/>
      <c r="B43" s="630" t="s">
        <v>177</v>
      </c>
      <c r="C43" s="630"/>
      <c r="D43" s="630"/>
      <c r="E43" s="630"/>
      <c r="F43" s="630" t="s">
        <v>19</v>
      </c>
      <c r="G43" s="279" t="s">
        <v>1</v>
      </c>
      <c r="H43" s="281" t="s">
        <v>0</v>
      </c>
      <c r="I43" s="630" t="s">
        <v>179</v>
      </c>
      <c r="J43" s="630"/>
      <c r="K43" s="87"/>
    </row>
    <row r="44" spans="1:11" ht="26.25" customHeight="1" x14ac:dyDescent="0.25">
      <c r="A44" s="328"/>
      <c r="B44" s="279" t="s">
        <v>23</v>
      </c>
      <c r="C44" s="279" t="s">
        <v>63</v>
      </c>
      <c r="D44" s="279" t="s">
        <v>64</v>
      </c>
      <c r="E44" s="279" t="s">
        <v>20</v>
      </c>
      <c r="F44" s="630"/>
      <c r="G44" s="74">
        <f>+H44-2</f>
        <v>2</v>
      </c>
      <c r="H44" s="75">
        <f>EVEN(F45)</f>
        <v>4</v>
      </c>
      <c r="I44" s="630"/>
      <c r="J44" s="630"/>
      <c r="K44" s="87"/>
    </row>
    <row r="45" spans="1:11" x14ac:dyDescent="0.25">
      <c r="A45" s="328"/>
      <c r="B45" s="76">
        <f>AVERAGE(D41,I41)</f>
        <v>21.1</v>
      </c>
      <c r="C45" s="76">
        <f>25.4*B45/13.61</f>
        <v>39.378398236590748</v>
      </c>
      <c r="D45" s="76">
        <f>'3.19'!H31</f>
        <v>451.6583333333333</v>
      </c>
      <c r="E45" s="280">
        <f>1-(C45/D45)</f>
        <v>0.91281374585525765</v>
      </c>
      <c r="F45" s="76">
        <f>'3.19'!E31</f>
        <v>3.9958333333333336</v>
      </c>
      <c r="G45" s="78">
        <v>1.0820000000000001</v>
      </c>
      <c r="H45" s="79">
        <v>1.0860000000000001</v>
      </c>
      <c r="I45" s="621">
        <f>-(H45-G45)/(H44-G44)*(H44-F45)+H45</f>
        <v>1.0859916666666667</v>
      </c>
      <c r="J45" s="621"/>
      <c r="K45" s="87"/>
    </row>
    <row r="46" spans="1:11" x14ac:dyDescent="0.25">
      <c r="A46" s="328"/>
      <c r="B46" s="328"/>
      <c r="C46" s="87"/>
      <c r="D46" s="87"/>
      <c r="E46" s="352"/>
      <c r="F46" s="87"/>
      <c r="G46" s="87"/>
      <c r="H46" s="87"/>
      <c r="I46" s="87"/>
      <c r="J46" s="87"/>
      <c r="K46" s="87"/>
    </row>
    <row r="47" spans="1:11" ht="18.75" customHeight="1" x14ac:dyDescent="0.25">
      <c r="A47" s="328"/>
      <c r="B47" s="414" t="s">
        <v>140</v>
      </c>
      <c r="C47" s="625" t="s">
        <v>25</v>
      </c>
      <c r="D47" s="625"/>
      <c r="E47" s="626">
        <f>'3.19'!D34</f>
        <v>44108.384027777778</v>
      </c>
      <c r="F47" s="626"/>
      <c r="G47" s="625" t="s">
        <v>26</v>
      </c>
      <c r="H47" s="625"/>
      <c r="I47" s="626">
        <f>'3.19'!G34</f>
        <v>44109.384027777778</v>
      </c>
      <c r="J47" s="626"/>
      <c r="K47" s="87"/>
    </row>
    <row r="48" spans="1:11" ht="6" customHeight="1" x14ac:dyDescent="0.25">
      <c r="A48" s="328"/>
      <c r="B48" s="349"/>
      <c r="C48" s="349"/>
      <c r="D48" s="349"/>
      <c r="E48" s="349"/>
      <c r="F48" s="349"/>
      <c r="G48" s="349"/>
      <c r="H48" s="349"/>
      <c r="I48" s="349"/>
      <c r="J48" s="349"/>
      <c r="K48" s="87"/>
    </row>
    <row r="49" spans="1:11" x14ac:dyDescent="0.25">
      <c r="A49" s="328"/>
      <c r="B49" s="628" t="s">
        <v>21</v>
      </c>
      <c r="C49" s="629"/>
      <c r="D49" s="350">
        <v>21</v>
      </c>
      <c r="E49" s="351" t="s">
        <v>62</v>
      </c>
      <c r="F49" s="68"/>
      <c r="G49" s="628" t="s">
        <v>22</v>
      </c>
      <c r="H49" s="629"/>
      <c r="I49" s="350">
        <v>21.1</v>
      </c>
      <c r="J49" s="351" t="s">
        <v>62</v>
      </c>
      <c r="K49" s="87"/>
    </row>
    <row r="50" spans="1:11" x14ac:dyDescent="0.25">
      <c r="A50" s="328"/>
      <c r="B50" s="87"/>
      <c r="C50" s="87"/>
      <c r="D50" s="87"/>
      <c r="E50" s="352"/>
      <c r="F50" s="87"/>
      <c r="G50" s="87"/>
      <c r="H50" s="87"/>
      <c r="I50" s="87"/>
      <c r="J50" s="87"/>
      <c r="K50" s="87"/>
    </row>
    <row r="51" spans="1:11" ht="27" customHeight="1" x14ac:dyDescent="0.25">
      <c r="A51" s="328"/>
      <c r="B51" s="630" t="s">
        <v>177</v>
      </c>
      <c r="C51" s="630"/>
      <c r="D51" s="630"/>
      <c r="E51" s="630"/>
      <c r="F51" s="630" t="s">
        <v>19</v>
      </c>
      <c r="G51" s="279" t="s">
        <v>1</v>
      </c>
      <c r="H51" s="281" t="s">
        <v>0</v>
      </c>
      <c r="I51" s="630" t="s">
        <v>179</v>
      </c>
      <c r="J51" s="630"/>
      <c r="K51" s="87"/>
    </row>
    <row r="52" spans="1:11" ht="34.5" customHeight="1" x14ac:dyDescent="0.25">
      <c r="A52" s="328"/>
      <c r="B52" s="279" t="s">
        <v>23</v>
      </c>
      <c r="C52" s="279" t="s">
        <v>63</v>
      </c>
      <c r="D52" s="279" t="s">
        <v>64</v>
      </c>
      <c r="E52" s="279" t="s">
        <v>20</v>
      </c>
      <c r="F52" s="630"/>
      <c r="G52" s="74">
        <f>+H52-2</f>
        <v>2</v>
      </c>
      <c r="H52" s="75">
        <f>EVEN(F53)</f>
        <v>4</v>
      </c>
      <c r="I52" s="630"/>
      <c r="J52" s="630"/>
      <c r="K52" s="87"/>
    </row>
    <row r="53" spans="1:11" x14ac:dyDescent="0.25">
      <c r="A53" s="328"/>
      <c r="B53" s="76">
        <f>AVERAGE(D49,I49)</f>
        <v>21.05</v>
      </c>
      <c r="C53" s="76">
        <f>25.4*B53/13.61</f>
        <v>39.285084496693607</v>
      </c>
      <c r="D53" s="76">
        <f>'3.19'!H38</f>
        <v>452.14166666666665</v>
      </c>
      <c r="E53" s="280">
        <f>1-(C53/D53)</f>
        <v>0.91311332842576565</v>
      </c>
      <c r="F53" s="76">
        <f>'3.19'!E38</f>
        <v>3.7124999999999999</v>
      </c>
      <c r="G53" s="81">
        <v>1.0820000000000001</v>
      </c>
      <c r="H53" s="79">
        <v>1.0860000000000001</v>
      </c>
      <c r="I53" s="621">
        <f>-(H53-G53)/(H52-G52)*(H52-F53)+H53</f>
        <v>1.0854250000000001</v>
      </c>
      <c r="J53" s="621"/>
      <c r="K53" s="87"/>
    </row>
    <row r="54" spans="1:11" x14ac:dyDescent="0.25">
      <c r="A54" s="328"/>
      <c r="B54" s="328"/>
      <c r="C54" s="87"/>
      <c r="D54" s="87"/>
      <c r="E54" s="352"/>
      <c r="F54" s="87"/>
      <c r="G54" s="87"/>
      <c r="H54" s="87"/>
      <c r="I54" s="87"/>
      <c r="J54" s="87"/>
      <c r="K54" s="87"/>
    </row>
    <row r="55" spans="1:11" ht="17.399999999999999" x14ac:dyDescent="0.25">
      <c r="A55" s="328"/>
      <c r="B55" s="414" t="s">
        <v>141</v>
      </c>
      <c r="C55" s="625" t="s">
        <v>25</v>
      </c>
      <c r="D55" s="625"/>
      <c r="E55" s="626">
        <f>'3.19'!D41</f>
        <v>44109.395138888889</v>
      </c>
      <c r="F55" s="626"/>
      <c r="G55" s="625" t="s">
        <v>26</v>
      </c>
      <c r="H55" s="625"/>
      <c r="I55" s="626">
        <f>'3.19'!G41</f>
        <v>44110.382638888892</v>
      </c>
      <c r="J55" s="627"/>
      <c r="K55" s="62"/>
    </row>
    <row r="56" spans="1:11" ht="10.5" customHeight="1" x14ac:dyDescent="0.25">
      <c r="A56" s="328"/>
      <c r="B56" s="349"/>
      <c r="C56" s="349"/>
      <c r="D56" s="349"/>
      <c r="E56" s="349"/>
      <c r="F56" s="349"/>
      <c r="G56" s="349"/>
      <c r="H56" s="349"/>
      <c r="I56" s="349"/>
      <c r="J56" s="349"/>
      <c r="K56" s="62"/>
    </row>
    <row r="57" spans="1:11" x14ac:dyDescent="0.25">
      <c r="A57" s="328"/>
      <c r="B57" s="628" t="s">
        <v>21</v>
      </c>
      <c r="C57" s="629"/>
      <c r="D57" s="350">
        <v>21.1</v>
      </c>
      <c r="E57" s="351" t="s">
        <v>62</v>
      </c>
      <c r="F57" s="68"/>
      <c r="G57" s="628" t="s">
        <v>22</v>
      </c>
      <c r="H57" s="629"/>
      <c r="I57" s="350">
        <v>21.4</v>
      </c>
      <c r="J57" s="351" t="s">
        <v>62</v>
      </c>
      <c r="K57" s="87"/>
    </row>
    <row r="58" spans="1:11" x14ac:dyDescent="0.25">
      <c r="A58" s="328"/>
      <c r="B58" s="87"/>
      <c r="C58" s="87"/>
      <c r="D58" s="87"/>
      <c r="E58" s="352"/>
      <c r="F58" s="87"/>
      <c r="G58" s="87"/>
      <c r="H58" s="87"/>
      <c r="I58" s="87"/>
      <c r="J58" s="87"/>
      <c r="K58" s="87"/>
    </row>
    <row r="59" spans="1:11" ht="24" customHeight="1" x14ac:dyDescent="0.25">
      <c r="A59" s="328"/>
      <c r="B59" s="630" t="s">
        <v>177</v>
      </c>
      <c r="C59" s="630"/>
      <c r="D59" s="630"/>
      <c r="E59" s="630"/>
      <c r="F59" s="630" t="s">
        <v>19</v>
      </c>
      <c r="G59" s="279" t="s">
        <v>1</v>
      </c>
      <c r="H59" s="281" t="s">
        <v>0</v>
      </c>
      <c r="I59" s="630" t="s">
        <v>179</v>
      </c>
      <c r="J59" s="630"/>
      <c r="K59" s="87"/>
    </row>
    <row r="60" spans="1:11" ht="26.25" customHeight="1" x14ac:dyDescent="0.25">
      <c r="A60" s="328"/>
      <c r="B60" s="279" t="s">
        <v>23</v>
      </c>
      <c r="C60" s="279" t="s">
        <v>63</v>
      </c>
      <c r="D60" s="279" t="s">
        <v>64</v>
      </c>
      <c r="E60" s="279" t="s">
        <v>20</v>
      </c>
      <c r="F60" s="630"/>
      <c r="G60" s="74">
        <f>+H60-2</f>
        <v>2</v>
      </c>
      <c r="H60" s="75">
        <f>EVEN(F61)</f>
        <v>4</v>
      </c>
      <c r="I60" s="630"/>
      <c r="J60" s="630"/>
      <c r="K60" s="87"/>
    </row>
    <row r="61" spans="1:11" x14ac:dyDescent="0.25">
      <c r="A61" s="328"/>
      <c r="B61" s="76">
        <f>AVERAGE(D57,I57)</f>
        <v>21.25</v>
      </c>
      <c r="C61" s="76">
        <f>25.4*B61/13.61</f>
        <v>39.65833945628215</v>
      </c>
      <c r="D61" s="76">
        <f>'3.19'!H45</f>
        <v>452.37916666666666</v>
      </c>
      <c r="E61" s="280">
        <f>1-(C61/D61)</f>
        <v>0.91233385094078789</v>
      </c>
      <c r="F61" s="76">
        <f>'3.19'!E45</f>
        <v>2.6958333333333342</v>
      </c>
      <c r="G61" s="81">
        <v>1.081</v>
      </c>
      <c r="H61" s="79">
        <v>1.0840000000000001</v>
      </c>
      <c r="I61" s="621">
        <f>-(H61-G61)/(H60-G60)*(H60-F61)+H61</f>
        <v>1.08204375</v>
      </c>
      <c r="J61" s="621"/>
      <c r="K61" s="87"/>
    </row>
    <row r="62" spans="1:11" x14ac:dyDescent="0.25">
      <c r="A62" s="328"/>
      <c r="B62" s="328"/>
      <c r="C62" s="87"/>
      <c r="D62" s="87"/>
      <c r="E62" s="352"/>
      <c r="F62" s="87"/>
      <c r="G62" s="87"/>
      <c r="H62" s="87"/>
      <c r="I62" s="87"/>
      <c r="J62" s="87"/>
      <c r="K62" s="87"/>
    </row>
    <row r="63" spans="1:11" ht="18.75" hidden="1" customHeight="1" x14ac:dyDescent="0.25">
      <c r="A63" s="328"/>
      <c r="B63" s="61" t="s">
        <v>295</v>
      </c>
      <c r="C63" s="625" t="s">
        <v>25</v>
      </c>
      <c r="D63" s="625"/>
      <c r="E63" s="626">
        <f>'3.19'!D48</f>
        <v>44052.625</v>
      </c>
      <c r="F63" s="626"/>
      <c r="G63" s="625" t="s">
        <v>26</v>
      </c>
      <c r="H63" s="625"/>
      <c r="I63" s="626">
        <f>'3.19'!G48</f>
        <v>44053.625</v>
      </c>
      <c r="J63" s="627"/>
      <c r="K63" s="87"/>
    </row>
    <row r="64" spans="1:11" ht="5.25" hidden="1" customHeight="1" x14ac:dyDescent="0.25">
      <c r="A64" s="328"/>
      <c r="B64" s="349"/>
      <c r="C64" s="349"/>
      <c r="D64" s="349"/>
      <c r="E64" s="349"/>
      <c r="F64" s="349"/>
      <c r="G64" s="349"/>
      <c r="H64" s="349"/>
      <c r="I64" s="349"/>
      <c r="J64" s="349"/>
      <c r="K64" s="87"/>
    </row>
    <row r="65" spans="1:11" hidden="1" x14ac:dyDescent="0.25">
      <c r="A65" s="328"/>
      <c r="B65" s="628" t="s">
        <v>21</v>
      </c>
      <c r="C65" s="629"/>
      <c r="D65" s="350">
        <v>18.5</v>
      </c>
      <c r="E65" s="351" t="s">
        <v>62</v>
      </c>
      <c r="F65" s="68"/>
      <c r="G65" s="628" t="s">
        <v>22</v>
      </c>
      <c r="H65" s="629"/>
      <c r="I65" s="350">
        <v>18.7</v>
      </c>
      <c r="J65" s="351" t="s">
        <v>62</v>
      </c>
      <c r="K65" s="87"/>
    </row>
    <row r="66" spans="1:11" hidden="1" x14ac:dyDescent="0.25">
      <c r="A66" s="328"/>
      <c r="B66" s="87"/>
      <c r="C66" s="87"/>
      <c r="D66" s="87"/>
      <c r="E66" s="352"/>
      <c r="F66" s="87"/>
      <c r="G66" s="87"/>
      <c r="H66" s="87"/>
      <c r="I66" s="87"/>
      <c r="J66" s="87"/>
      <c r="K66" s="87"/>
    </row>
    <row r="67" spans="1:11" ht="27" hidden="1" customHeight="1" x14ac:dyDescent="0.25">
      <c r="A67" s="328"/>
      <c r="B67" s="630" t="s">
        <v>177</v>
      </c>
      <c r="C67" s="630"/>
      <c r="D67" s="630"/>
      <c r="E67" s="630"/>
      <c r="F67" s="630" t="s">
        <v>19</v>
      </c>
      <c r="G67" s="279" t="s">
        <v>1</v>
      </c>
      <c r="H67" s="281" t="s">
        <v>0</v>
      </c>
      <c r="I67" s="630" t="s">
        <v>179</v>
      </c>
      <c r="J67" s="630"/>
      <c r="K67" s="87"/>
    </row>
    <row r="68" spans="1:11" ht="27.75" hidden="1" customHeight="1" x14ac:dyDescent="0.25">
      <c r="A68" s="328"/>
      <c r="B68" s="279" t="s">
        <v>23</v>
      </c>
      <c r="C68" s="279" t="s">
        <v>63</v>
      </c>
      <c r="D68" s="279" t="s">
        <v>64</v>
      </c>
      <c r="E68" s="279" t="s">
        <v>20</v>
      </c>
      <c r="F68" s="630"/>
      <c r="G68" s="74" t="e">
        <f>+H68-2</f>
        <v>#REF!</v>
      </c>
      <c r="H68" s="75" t="e">
        <f>EVEN(F69)</f>
        <v>#REF!</v>
      </c>
      <c r="I68" s="630"/>
      <c r="J68" s="630"/>
      <c r="K68" s="87"/>
    </row>
    <row r="69" spans="1:11" hidden="1" x14ac:dyDescent="0.25">
      <c r="A69" s="328"/>
      <c r="B69" s="76">
        <f>AVERAGE(D65,I65)</f>
        <v>18.600000000000001</v>
      </c>
      <c r="C69" s="76">
        <f>25.4*B69/13.61</f>
        <v>34.71271124173402</v>
      </c>
      <c r="D69" s="76" t="e">
        <f>'3.19'!H52</f>
        <v>#REF!</v>
      </c>
      <c r="E69" s="280" t="e">
        <f>1-(C69/D69)</f>
        <v>#REF!</v>
      </c>
      <c r="F69" s="76" t="e">
        <f>'3.19'!E52</f>
        <v>#REF!</v>
      </c>
      <c r="G69" s="81">
        <v>1.0960000000000001</v>
      </c>
      <c r="H69" s="82">
        <v>1.099</v>
      </c>
      <c r="I69" s="621" t="e">
        <f>-(H69-G69)/(H68-G68)*(H68-F69)+H69</f>
        <v>#REF!</v>
      </c>
      <c r="J69" s="621"/>
      <c r="K69" s="87"/>
    </row>
    <row r="70" spans="1:11" hidden="1" x14ac:dyDescent="0.25">
      <c r="A70" s="328"/>
      <c r="B70" s="328"/>
      <c r="C70" s="87"/>
      <c r="D70" s="87"/>
      <c r="E70" s="352"/>
      <c r="F70" s="87"/>
      <c r="G70" s="87"/>
      <c r="H70" s="87"/>
      <c r="I70" s="87"/>
      <c r="J70" s="87"/>
      <c r="K70" s="87"/>
    </row>
    <row r="71" spans="1:11" ht="18.75" hidden="1" customHeight="1" x14ac:dyDescent="0.25">
      <c r="A71" s="328"/>
      <c r="B71" s="61" t="s">
        <v>296</v>
      </c>
      <c r="C71" s="625" t="s">
        <v>25</v>
      </c>
      <c r="D71" s="625"/>
      <c r="E71" s="626">
        <f>'3.19'!D55</f>
        <v>44053.645833333336</v>
      </c>
      <c r="F71" s="626"/>
      <c r="G71" s="625" t="s">
        <v>26</v>
      </c>
      <c r="H71" s="625"/>
      <c r="I71" s="626">
        <f>'3.19'!G55</f>
        <v>44054.645833333336</v>
      </c>
      <c r="J71" s="627"/>
      <c r="K71" s="87"/>
    </row>
    <row r="72" spans="1:11" ht="6" hidden="1" customHeight="1" x14ac:dyDescent="0.25">
      <c r="A72" s="328"/>
      <c r="B72" s="349"/>
      <c r="C72" s="349"/>
      <c r="D72" s="349"/>
      <c r="E72" s="349"/>
      <c r="F72" s="349"/>
      <c r="G72" s="349"/>
      <c r="H72" s="349"/>
      <c r="I72" s="349"/>
      <c r="J72" s="349"/>
      <c r="K72" s="87"/>
    </row>
    <row r="73" spans="1:11" hidden="1" x14ac:dyDescent="0.25">
      <c r="A73" s="328"/>
      <c r="B73" s="628" t="s">
        <v>21</v>
      </c>
      <c r="C73" s="629"/>
      <c r="D73" s="353">
        <v>18</v>
      </c>
      <c r="E73" s="351" t="s">
        <v>62</v>
      </c>
      <c r="F73" s="68"/>
      <c r="G73" s="628" t="s">
        <v>22</v>
      </c>
      <c r="H73" s="629"/>
      <c r="I73" s="350">
        <v>18.8</v>
      </c>
      <c r="J73" s="351" t="s">
        <v>62</v>
      </c>
      <c r="K73" s="87"/>
    </row>
    <row r="74" spans="1:11" hidden="1" x14ac:dyDescent="0.25">
      <c r="A74" s="328"/>
      <c r="B74" s="87"/>
      <c r="C74" s="87"/>
      <c r="D74" s="87"/>
      <c r="E74" s="352"/>
      <c r="F74" s="87"/>
      <c r="G74" s="87"/>
      <c r="H74" s="87"/>
      <c r="I74" s="87"/>
      <c r="J74" s="87"/>
      <c r="K74" s="87"/>
    </row>
    <row r="75" spans="1:11" ht="26.25" hidden="1" customHeight="1" x14ac:dyDescent="0.25">
      <c r="A75" s="328"/>
      <c r="B75" s="630" t="s">
        <v>177</v>
      </c>
      <c r="C75" s="630"/>
      <c r="D75" s="630"/>
      <c r="E75" s="630"/>
      <c r="F75" s="630" t="s">
        <v>19</v>
      </c>
      <c r="G75" s="279" t="s">
        <v>1</v>
      </c>
      <c r="H75" s="281" t="s">
        <v>0</v>
      </c>
      <c r="I75" s="630" t="s">
        <v>179</v>
      </c>
      <c r="J75" s="630"/>
      <c r="K75" s="87"/>
    </row>
    <row r="76" spans="1:11" ht="27.75" hidden="1" customHeight="1" x14ac:dyDescent="0.25">
      <c r="A76" s="328"/>
      <c r="B76" s="279" t="s">
        <v>23</v>
      </c>
      <c r="C76" s="279" t="s">
        <v>63</v>
      </c>
      <c r="D76" s="279" t="s">
        <v>64</v>
      </c>
      <c r="E76" s="279" t="s">
        <v>20</v>
      </c>
      <c r="F76" s="630"/>
      <c r="G76" s="74" t="e">
        <f>+H76-2</f>
        <v>#REF!</v>
      </c>
      <c r="H76" s="75" t="e">
        <f>EVEN(F77)</f>
        <v>#REF!</v>
      </c>
      <c r="I76" s="630"/>
      <c r="J76" s="630"/>
      <c r="K76" s="87"/>
    </row>
    <row r="77" spans="1:11" hidden="1" x14ac:dyDescent="0.25">
      <c r="A77" s="328"/>
      <c r="B77" s="76">
        <f>AVERAGE(D73,I73)</f>
        <v>18.399999999999999</v>
      </c>
      <c r="C77" s="76">
        <f>25.4*B77/13.61</f>
        <v>34.339456282145477</v>
      </c>
      <c r="D77" s="76" t="e">
        <f>'3.19'!H59</f>
        <v>#REF!</v>
      </c>
      <c r="E77" s="280" t="e">
        <f>1-(C77/D77)</f>
        <v>#REF!</v>
      </c>
      <c r="F77" s="76" t="e">
        <f>'3.19'!E59</f>
        <v>#REF!</v>
      </c>
      <c r="G77" s="81">
        <v>1.101</v>
      </c>
      <c r="H77" s="82">
        <v>1.105</v>
      </c>
      <c r="I77" s="621" t="e">
        <f>-(H77-G77)/(H76-G76)*(H76-F77)+H77</f>
        <v>#REF!</v>
      </c>
      <c r="J77" s="621"/>
      <c r="K77" s="87"/>
    </row>
    <row r="78" spans="1:11" hidden="1" x14ac:dyDescent="0.25">
      <c r="A78" s="328"/>
      <c r="B78" s="328"/>
      <c r="C78" s="87"/>
      <c r="D78" s="87"/>
      <c r="E78" s="352"/>
      <c r="F78" s="87"/>
      <c r="G78" s="87"/>
      <c r="H78" s="87"/>
      <c r="I78" s="87"/>
      <c r="J78" s="87"/>
      <c r="K78" s="87"/>
    </row>
    <row r="79" spans="1:11" ht="18.75" hidden="1" customHeight="1" x14ac:dyDescent="0.25">
      <c r="A79" s="328"/>
      <c r="B79" s="61" t="s">
        <v>297</v>
      </c>
      <c r="C79" s="625" t="s">
        <v>25</v>
      </c>
      <c r="D79" s="625"/>
      <c r="E79" s="626">
        <f>'3.19'!D62</f>
        <v>44054.659722222219</v>
      </c>
      <c r="F79" s="626"/>
      <c r="G79" s="625" t="s">
        <v>26</v>
      </c>
      <c r="H79" s="625"/>
      <c r="I79" s="626">
        <f>'3.19'!G62</f>
        <v>44055.659722222219</v>
      </c>
      <c r="J79" s="627"/>
      <c r="K79" s="87"/>
    </row>
    <row r="80" spans="1:11" ht="6" hidden="1" customHeight="1" x14ac:dyDescent="0.25">
      <c r="A80" s="328"/>
      <c r="B80" s="349"/>
      <c r="C80" s="349"/>
      <c r="D80" s="349"/>
      <c r="E80" s="349"/>
      <c r="F80" s="349"/>
      <c r="G80" s="349"/>
      <c r="H80" s="349"/>
      <c r="I80" s="349"/>
      <c r="J80" s="349"/>
      <c r="K80" s="87"/>
    </row>
    <row r="81" spans="1:11" hidden="1" x14ac:dyDescent="0.25">
      <c r="A81" s="328"/>
      <c r="B81" s="628" t="s">
        <v>21</v>
      </c>
      <c r="C81" s="629"/>
      <c r="D81" s="353">
        <v>18.100000000000001</v>
      </c>
      <c r="E81" s="351" t="s">
        <v>62</v>
      </c>
      <c r="F81" s="68"/>
      <c r="G81" s="628" t="s">
        <v>22</v>
      </c>
      <c r="H81" s="629"/>
      <c r="I81" s="350">
        <v>18.7</v>
      </c>
      <c r="J81" s="351" t="s">
        <v>62</v>
      </c>
      <c r="K81" s="87"/>
    </row>
    <row r="82" spans="1:11" hidden="1" x14ac:dyDescent="0.25">
      <c r="A82" s="328"/>
      <c r="B82" s="87"/>
      <c r="C82" s="87"/>
      <c r="D82" s="87"/>
      <c r="E82" s="352"/>
      <c r="F82" s="87"/>
      <c r="G82" s="87"/>
      <c r="H82" s="87"/>
      <c r="I82" s="87"/>
      <c r="J82" s="87"/>
      <c r="K82" s="87"/>
    </row>
    <row r="83" spans="1:11" ht="26.25" hidden="1" customHeight="1" x14ac:dyDescent="0.25">
      <c r="A83" s="328"/>
      <c r="B83" s="630" t="s">
        <v>177</v>
      </c>
      <c r="C83" s="630"/>
      <c r="D83" s="630"/>
      <c r="E83" s="630"/>
      <c r="F83" s="630" t="s">
        <v>19</v>
      </c>
      <c r="G83" s="279" t="s">
        <v>1</v>
      </c>
      <c r="H83" s="281" t="s">
        <v>0</v>
      </c>
      <c r="I83" s="630" t="s">
        <v>179</v>
      </c>
      <c r="J83" s="630"/>
      <c r="K83" s="87"/>
    </row>
    <row r="84" spans="1:11" ht="27.75" hidden="1" customHeight="1" x14ac:dyDescent="0.25">
      <c r="A84" s="328"/>
      <c r="B84" s="279" t="s">
        <v>23</v>
      </c>
      <c r="C84" s="279" t="s">
        <v>63</v>
      </c>
      <c r="D84" s="279" t="s">
        <v>64</v>
      </c>
      <c r="E84" s="279" t="s">
        <v>20</v>
      </c>
      <c r="F84" s="630"/>
      <c r="G84" s="74" t="e">
        <f>+H84-2</f>
        <v>#REF!</v>
      </c>
      <c r="H84" s="75" t="e">
        <f>EVEN(F85)</f>
        <v>#REF!</v>
      </c>
      <c r="I84" s="630"/>
      <c r="J84" s="630"/>
      <c r="K84" s="87"/>
    </row>
    <row r="85" spans="1:11" hidden="1" x14ac:dyDescent="0.25">
      <c r="A85" s="328"/>
      <c r="B85" s="76">
        <f>AVERAGE(D81,I81)</f>
        <v>18.399999999999999</v>
      </c>
      <c r="C85" s="76">
        <f>25.4*B85/13.61</f>
        <v>34.339456282145477</v>
      </c>
      <c r="D85" s="76" t="e">
        <f>'3.19'!H66</f>
        <v>#REF!</v>
      </c>
      <c r="E85" s="280" t="e">
        <f>1-(C85/D85)</f>
        <v>#REF!</v>
      </c>
      <c r="F85" s="76" t="e">
        <f>'3.19'!E66</f>
        <v>#REF!</v>
      </c>
      <c r="G85" s="81">
        <v>1.101</v>
      </c>
      <c r="H85" s="82">
        <v>1.105</v>
      </c>
      <c r="I85" s="621" t="e">
        <f>-(H85-G85)/(H84-G84)*(H84-F85)+H85</f>
        <v>#REF!</v>
      </c>
      <c r="J85" s="621"/>
      <c r="K85" s="87"/>
    </row>
    <row r="86" spans="1:11" hidden="1" x14ac:dyDescent="0.25">
      <c r="A86" s="328"/>
      <c r="B86" s="328"/>
      <c r="C86" s="87"/>
      <c r="D86" s="87"/>
      <c r="E86" s="352"/>
      <c r="F86" s="87"/>
      <c r="G86" s="87"/>
      <c r="H86" s="87"/>
      <c r="I86" s="87"/>
      <c r="J86" s="87"/>
      <c r="K86" s="87"/>
    </row>
    <row r="87" spans="1:11" ht="18.75" hidden="1" customHeight="1" x14ac:dyDescent="0.25">
      <c r="A87" s="328"/>
      <c r="B87" s="61" t="s">
        <v>298</v>
      </c>
      <c r="C87" s="625" t="s">
        <v>25</v>
      </c>
      <c r="D87" s="625"/>
      <c r="E87" s="626">
        <f>'3.19'!D69</f>
        <v>44055.666666666664</v>
      </c>
      <c r="F87" s="626"/>
      <c r="G87" s="625" t="s">
        <v>26</v>
      </c>
      <c r="H87" s="625"/>
      <c r="I87" s="626">
        <f>'3.19'!G69</f>
        <v>44056.666666666664</v>
      </c>
      <c r="J87" s="627"/>
      <c r="K87" s="87"/>
    </row>
    <row r="88" spans="1:11" ht="6" hidden="1" customHeight="1" x14ac:dyDescent="0.25">
      <c r="A88" s="328"/>
      <c r="B88" s="349"/>
      <c r="C88" s="349"/>
      <c r="D88" s="349"/>
      <c r="E88" s="349"/>
      <c r="F88" s="349"/>
      <c r="G88" s="349"/>
      <c r="H88" s="349"/>
      <c r="I88" s="349"/>
      <c r="J88" s="349"/>
      <c r="K88" s="87"/>
    </row>
    <row r="89" spans="1:11" hidden="1" x14ac:dyDescent="0.25">
      <c r="A89" s="328"/>
      <c r="B89" s="628" t="s">
        <v>21</v>
      </c>
      <c r="C89" s="629"/>
      <c r="D89" s="353">
        <v>18</v>
      </c>
      <c r="E89" s="351" t="s">
        <v>62</v>
      </c>
      <c r="F89" s="68"/>
      <c r="G89" s="628" t="s">
        <v>22</v>
      </c>
      <c r="H89" s="629"/>
      <c r="I89" s="350">
        <v>18.8</v>
      </c>
      <c r="J89" s="351" t="s">
        <v>62</v>
      </c>
      <c r="K89" s="87"/>
    </row>
    <row r="90" spans="1:11" hidden="1" x14ac:dyDescent="0.25">
      <c r="A90" s="328"/>
      <c r="B90" s="87"/>
      <c r="C90" s="87"/>
      <c r="D90" s="87"/>
      <c r="E90" s="352"/>
      <c r="F90" s="87"/>
      <c r="G90" s="87"/>
      <c r="H90" s="87"/>
      <c r="I90" s="87"/>
      <c r="J90" s="87"/>
      <c r="K90" s="87"/>
    </row>
    <row r="91" spans="1:11" ht="26.25" hidden="1" customHeight="1" x14ac:dyDescent="0.25">
      <c r="A91" s="328"/>
      <c r="B91" s="630" t="s">
        <v>177</v>
      </c>
      <c r="C91" s="630"/>
      <c r="D91" s="630"/>
      <c r="E91" s="630"/>
      <c r="F91" s="630" t="s">
        <v>19</v>
      </c>
      <c r="G91" s="279" t="s">
        <v>1</v>
      </c>
      <c r="H91" s="281" t="s">
        <v>0</v>
      </c>
      <c r="I91" s="630" t="s">
        <v>179</v>
      </c>
      <c r="J91" s="630"/>
      <c r="K91" s="87"/>
    </row>
    <row r="92" spans="1:11" ht="27.75" hidden="1" customHeight="1" x14ac:dyDescent="0.25">
      <c r="A92" s="328"/>
      <c r="B92" s="279" t="s">
        <v>23</v>
      </c>
      <c r="C92" s="279" t="s">
        <v>63</v>
      </c>
      <c r="D92" s="279" t="s">
        <v>64</v>
      </c>
      <c r="E92" s="279" t="s">
        <v>20</v>
      </c>
      <c r="F92" s="630"/>
      <c r="G92" s="74" t="e">
        <f>+H92-2</f>
        <v>#REF!</v>
      </c>
      <c r="H92" s="75" t="e">
        <f>EVEN(F93)</f>
        <v>#REF!</v>
      </c>
      <c r="I92" s="630"/>
      <c r="J92" s="630"/>
      <c r="K92" s="87"/>
    </row>
    <row r="93" spans="1:11" hidden="1" x14ac:dyDescent="0.25">
      <c r="A93" s="328"/>
      <c r="B93" s="76">
        <f>AVERAGE(D89,I89)</f>
        <v>18.399999999999999</v>
      </c>
      <c r="C93" s="76">
        <f>25.4*B93/13.61</f>
        <v>34.339456282145477</v>
      </c>
      <c r="D93" s="76" t="e">
        <f>'3.19'!H73</f>
        <v>#REF!</v>
      </c>
      <c r="E93" s="280" t="e">
        <f>1-(C93/D93)</f>
        <v>#REF!</v>
      </c>
      <c r="F93" s="76" t="e">
        <f>'3.19'!E73</f>
        <v>#REF!</v>
      </c>
      <c r="G93" s="81">
        <v>1.101</v>
      </c>
      <c r="H93" s="82">
        <v>1.105</v>
      </c>
      <c r="I93" s="621" t="e">
        <f>-(H93-G93)/(H92-G92)*(H92-F93)+H93</f>
        <v>#REF!</v>
      </c>
      <c r="J93" s="621"/>
      <c r="K93" s="87"/>
    </row>
    <row r="94" spans="1:11" hidden="1" x14ac:dyDescent="0.25">
      <c r="A94" s="328"/>
      <c r="B94" s="328"/>
      <c r="C94" s="87"/>
      <c r="D94" s="87"/>
      <c r="E94" s="352"/>
      <c r="F94" s="87"/>
      <c r="G94" s="87"/>
      <c r="H94" s="87"/>
      <c r="I94" s="87"/>
      <c r="J94" s="87"/>
      <c r="K94" s="87"/>
    </row>
    <row r="95" spans="1:11" ht="18.75" hidden="1" customHeight="1" x14ac:dyDescent="0.25">
      <c r="A95" s="328"/>
      <c r="B95" s="61" t="s">
        <v>299</v>
      </c>
      <c r="C95" s="625" t="s">
        <v>25</v>
      </c>
      <c r="D95" s="625"/>
      <c r="E95" s="626">
        <f>'3.19'!D76</f>
        <v>44056.677083333336</v>
      </c>
      <c r="F95" s="626"/>
      <c r="G95" s="625" t="s">
        <v>26</v>
      </c>
      <c r="H95" s="625"/>
      <c r="I95" s="626">
        <f>'3.19'!G76</f>
        <v>44057.677083333336</v>
      </c>
      <c r="J95" s="627"/>
      <c r="K95" s="87"/>
    </row>
    <row r="96" spans="1:11" ht="6" hidden="1" customHeight="1" x14ac:dyDescent="0.25">
      <c r="A96" s="328"/>
      <c r="B96" s="349"/>
      <c r="C96" s="349"/>
      <c r="D96" s="349"/>
      <c r="E96" s="349"/>
      <c r="F96" s="349"/>
      <c r="G96" s="349"/>
      <c r="H96" s="349"/>
      <c r="I96" s="349"/>
      <c r="J96" s="349"/>
      <c r="K96" s="87"/>
    </row>
    <row r="97" spans="1:11" hidden="1" x14ac:dyDescent="0.25">
      <c r="A97" s="328"/>
      <c r="B97" s="628" t="s">
        <v>21</v>
      </c>
      <c r="C97" s="629"/>
      <c r="D97" s="353">
        <v>18.600000000000001</v>
      </c>
      <c r="E97" s="351" t="s">
        <v>62</v>
      </c>
      <c r="F97" s="68"/>
      <c r="G97" s="628" t="s">
        <v>22</v>
      </c>
      <c r="H97" s="629"/>
      <c r="I97" s="350">
        <v>19.5</v>
      </c>
      <c r="J97" s="351" t="s">
        <v>62</v>
      </c>
      <c r="K97" s="87"/>
    </row>
    <row r="98" spans="1:11" hidden="1" x14ac:dyDescent="0.25">
      <c r="A98" s="328"/>
      <c r="B98" s="87"/>
      <c r="C98" s="87"/>
      <c r="D98" s="87"/>
      <c r="E98" s="352"/>
      <c r="F98" s="87"/>
      <c r="G98" s="87"/>
      <c r="H98" s="87"/>
      <c r="I98" s="87"/>
      <c r="J98" s="87"/>
      <c r="K98" s="87"/>
    </row>
    <row r="99" spans="1:11" ht="26.25" hidden="1" customHeight="1" x14ac:dyDescent="0.25">
      <c r="A99" s="328"/>
      <c r="B99" s="630" t="s">
        <v>177</v>
      </c>
      <c r="C99" s="630"/>
      <c r="D99" s="630"/>
      <c r="E99" s="630"/>
      <c r="F99" s="630" t="s">
        <v>19</v>
      </c>
      <c r="G99" s="279" t="s">
        <v>1</v>
      </c>
      <c r="H99" s="281" t="s">
        <v>0</v>
      </c>
      <c r="I99" s="630" t="s">
        <v>179</v>
      </c>
      <c r="J99" s="630"/>
      <c r="K99" s="87"/>
    </row>
    <row r="100" spans="1:11" ht="27.75" hidden="1" customHeight="1" x14ac:dyDescent="0.25">
      <c r="A100" s="328"/>
      <c r="B100" s="279" t="s">
        <v>23</v>
      </c>
      <c r="C100" s="279" t="s">
        <v>63</v>
      </c>
      <c r="D100" s="279" t="s">
        <v>64</v>
      </c>
      <c r="E100" s="279" t="s">
        <v>20</v>
      </c>
      <c r="F100" s="630"/>
      <c r="G100" s="74" t="e">
        <f>+H100-2</f>
        <v>#REF!</v>
      </c>
      <c r="H100" s="75" t="e">
        <f>EVEN(F101)</f>
        <v>#REF!</v>
      </c>
      <c r="I100" s="630"/>
      <c r="J100" s="630"/>
      <c r="K100" s="87"/>
    </row>
    <row r="101" spans="1:11" hidden="1" x14ac:dyDescent="0.25">
      <c r="A101" s="328"/>
      <c r="B101" s="76">
        <f>AVERAGE(D97,I97)</f>
        <v>19.05</v>
      </c>
      <c r="C101" s="76">
        <f>25.4*B101/13.61</f>
        <v>35.552534900808233</v>
      </c>
      <c r="D101" s="76" t="e">
        <f>'3.19'!H80</f>
        <v>#REF!</v>
      </c>
      <c r="E101" s="280" t="e">
        <f>1-(C101/D101)</f>
        <v>#REF!</v>
      </c>
      <c r="F101" s="76" t="e">
        <f>'3.19'!E80</f>
        <v>#REF!</v>
      </c>
      <c r="G101" s="81">
        <v>1.101</v>
      </c>
      <c r="H101" s="82">
        <v>1.1040000000000001</v>
      </c>
      <c r="I101" s="621" t="e">
        <f>-(H101-G101)/(H100-G100)*(H100-F101)+H101</f>
        <v>#REF!</v>
      </c>
      <c r="J101" s="621"/>
      <c r="K101" s="87"/>
    </row>
    <row r="102" spans="1:11" hidden="1" x14ac:dyDescent="0.25">
      <c r="A102" s="328"/>
      <c r="B102" s="328"/>
      <c r="C102" s="87"/>
      <c r="D102" s="87"/>
      <c r="E102" s="352"/>
      <c r="F102" s="87"/>
      <c r="G102" s="87"/>
      <c r="H102" s="87"/>
      <c r="I102" s="87"/>
      <c r="J102" s="87"/>
      <c r="K102" s="87"/>
    </row>
    <row r="103" spans="1:11" ht="18.75" hidden="1" customHeight="1" x14ac:dyDescent="0.25">
      <c r="A103" s="328"/>
      <c r="B103" s="61" t="s">
        <v>300</v>
      </c>
      <c r="C103" s="625" t="s">
        <v>25</v>
      </c>
      <c r="D103" s="625"/>
      <c r="E103" s="626">
        <f>'3.19'!D83</f>
        <v>44057.6875</v>
      </c>
      <c r="F103" s="626"/>
      <c r="G103" s="625" t="s">
        <v>26</v>
      </c>
      <c r="H103" s="625"/>
      <c r="I103" s="626">
        <f>'3.19'!G83</f>
        <v>44058.6875</v>
      </c>
      <c r="J103" s="627"/>
      <c r="K103" s="87"/>
    </row>
    <row r="104" spans="1:11" ht="6" hidden="1" customHeight="1" x14ac:dyDescent="0.25">
      <c r="A104" s="328"/>
      <c r="B104" s="349"/>
      <c r="C104" s="349"/>
      <c r="D104" s="349"/>
      <c r="E104" s="349"/>
      <c r="F104" s="349"/>
      <c r="G104" s="349"/>
      <c r="H104" s="349"/>
      <c r="I104" s="349"/>
      <c r="J104" s="349"/>
      <c r="K104" s="87"/>
    </row>
    <row r="105" spans="1:11" hidden="1" x14ac:dyDescent="0.25">
      <c r="A105" s="328"/>
      <c r="B105" s="628" t="s">
        <v>21</v>
      </c>
      <c r="C105" s="629"/>
      <c r="D105" s="353">
        <v>18.399999999999999</v>
      </c>
      <c r="E105" s="351" t="s">
        <v>62</v>
      </c>
      <c r="F105" s="68"/>
      <c r="G105" s="628" t="s">
        <v>22</v>
      </c>
      <c r="H105" s="629"/>
      <c r="I105" s="350">
        <v>18.899999999999999</v>
      </c>
      <c r="J105" s="351" t="s">
        <v>62</v>
      </c>
      <c r="K105" s="87"/>
    </row>
    <row r="106" spans="1:11" hidden="1" x14ac:dyDescent="0.25">
      <c r="A106" s="328"/>
      <c r="B106" s="87"/>
      <c r="C106" s="87"/>
      <c r="D106" s="87"/>
      <c r="E106" s="352"/>
      <c r="F106" s="87"/>
      <c r="G106" s="87"/>
      <c r="H106" s="87"/>
      <c r="I106" s="87"/>
      <c r="J106" s="87"/>
      <c r="K106" s="87"/>
    </row>
    <row r="107" spans="1:11" ht="26.25" hidden="1" customHeight="1" x14ac:dyDescent="0.25">
      <c r="A107" s="328"/>
      <c r="B107" s="630" t="s">
        <v>177</v>
      </c>
      <c r="C107" s="630"/>
      <c r="D107" s="630"/>
      <c r="E107" s="630"/>
      <c r="F107" s="630" t="s">
        <v>19</v>
      </c>
      <c r="G107" s="279" t="s">
        <v>1</v>
      </c>
      <c r="H107" s="281" t="s">
        <v>0</v>
      </c>
      <c r="I107" s="630" t="s">
        <v>179</v>
      </c>
      <c r="J107" s="630"/>
      <c r="K107" s="87"/>
    </row>
    <row r="108" spans="1:11" ht="27.75" hidden="1" customHeight="1" x14ac:dyDescent="0.25">
      <c r="A108" s="328"/>
      <c r="B108" s="279" t="s">
        <v>23</v>
      </c>
      <c r="C108" s="279" t="s">
        <v>63</v>
      </c>
      <c r="D108" s="279" t="s">
        <v>64</v>
      </c>
      <c r="E108" s="279" t="s">
        <v>20</v>
      </c>
      <c r="F108" s="630"/>
      <c r="G108" s="74" t="e">
        <f>+H108-2</f>
        <v>#REF!</v>
      </c>
      <c r="H108" s="75" t="e">
        <f>EVEN(F109)</f>
        <v>#REF!</v>
      </c>
      <c r="I108" s="630"/>
      <c r="J108" s="630"/>
      <c r="K108" s="87"/>
    </row>
    <row r="109" spans="1:11" hidden="1" x14ac:dyDescent="0.25">
      <c r="A109" s="328"/>
      <c r="B109" s="76">
        <f>AVERAGE(D105,I105)</f>
        <v>18.649999999999999</v>
      </c>
      <c r="C109" s="76">
        <f>25.4*B109/13.61</f>
        <v>34.806024981631147</v>
      </c>
      <c r="D109" s="76" t="e">
        <f>'3.19'!H87</f>
        <v>#REF!</v>
      </c>
      <c r="E109" s="280" t="e">
        <f>1-(C109/D109)</f>
        <v>#REF!</v>
      </c>
      <c r="F109" s="76" t="e">
        <f>'3.19'!E87</f>
        <v>#REF!</v>
      </c>
      <c r="G109" s="81">
        <v>1.103</v>
      </c>
      <c r="H109" s="82">
        <v>1.1060000000000001</v>
      </c>
      <c r="I109" s="621" t="e">
        <f>-(H109-G109)/(H108-G108)*(H108-F109)+H109</f>
        <v>#REF!</v>
      </c>
      <c r="J109" s="621"/>
      <c r="K109" s="87"/>
    </row>
    <row r="110" spans="1:11" hidden="1" x14ac:dyDescent="0.25">
      <c r="A110" s="328"/>
      <c r="B110" s="328"/>
      <c r="C110" s="87"/>
      <c r="D110" s="87"/>
      <c r="E110" s="352"/>
      <c r="F110" s="87"/>
      <c r="G110" s="87"/>
      <c r="H110" s="87"/>
      <c r="I110" s="87"/>
      <c r="J110" s="87"/>
      <c r="K110" s="87"/>
    </row>
    <row r="111" spans="1:11" ht="18.75" hidden="1" customHeight="1" x14ac:dyDescent="0.25">
      <c r="A111" s="328"/>
      <c r="B111" s="61" t="s">
        <v>301</v>
      </c>
      <c r="C111" s="625" t="s">
        <v>25</v>
      </c>
      <c r="D111" s="625"/>
      <c r="E111" s="626">
        <f>'3.19'!D90</f>
        <v>44058.697916666664</v>
      </c>
      <c r="F111" s="626"/>
      <c r="G111" s="625" t="s">
        <v>26</v>
      </c>
      <c r="H111" s="625"/>
      <c r="I111" s="626">
        <f>'3.19'!G90</f>
        <v>44059.697916666664</v>
      </c>
      <c r="J111" s="627"/>
      <c r="K111" s="87"/>
    </row>
    <row r="112" spans="1:11" ht="6" hidden="1" customHeight="1" x14ac:dyDescent="0.25">
      <c r="A112" s="328"/>
      <c r="B112" s="349"/>
      <c r="C112" s="349"/>
      <c r="D112" s="349"/>
      <c r="E112" s="349"/>
      <c r="F112" s="349"/>
      <c r="G112" s="349"/>
      <c r="H112" s="349"/>
      <c r="I112" s="349"/>
      <c r="J112" s="349"/>
      <c r="K112" s="87"/>
    </row>
    <row r="113" spans="1:11" hidden="1" x14ac:dyDescent="0.25">
      <c r="A113" s="328"/>
      <c r="B113" s="628" t="s">
        <v>21</v>
      </c>
      <c r="C113" s="629"/>
      <c r="D113" s="353">
        <v>18.100000000000001</v>
      </c>
      <c r="E113" s="351" t="s">
        <v>62</v>
      </c>
      <c r="F113" s="68"/>
      <c r="G113" s="628" t="s">
        <v>22</v>
      </c>
      <c r="H113" s="629"/>
      <c r="I113" s="350">
        <v>18.899999999999999</v>
      </c>
      <c r="J113" s="351" t="s">
        <v>62</v>
      </c>
      <c r="K113" s="87"/>
    </row>
    <row r="114" spans="1:11" hidden="1" x14ac:dyDescent="0.25">
      <c r="A114" s="328"/>
      <c r="B114" s="87"/>
      <c r="C114" s="87"/>
      <c r="D114" s="87"/>
      <c r="E114" s="352"/>
      <c r="F114" s="87"/>
      <c r="G114" s="87"/>
      <c r="H114" s="87"/>
      <c r="I114" s="87"/>
      <c r="J114" s="87"/>
      <c r="K114" s="87"/>
    </row>
    <row r="115" spans="1:11" ht="26.25" hidden="1" customHeight="1" x14ac:dyDescent="0.25">
      <c r="A115" s="328"/>
      <c r="B115" s="630" t="s">
        <v>177</v>
      </c>
      <c r="C115" s="630"/>
      <c r="D115" s="630"/>
      <c r="E115" s="630"/>
      <c r="F115" s="630" t="s">
        <v>19</v>
      </c>
      <c r="G115" s="279" t="s">
        <v>1</v>
      </c>
      <c r="H115" s="281" t="s">
        <v>0</v>
      </c>
      <c r="I115" s="630" t="s">
        <v>179</v>
      </c>
      <c r="J115" s="630"/>
      <c r="K115" s="87"/>
    </row>
    <row r="116" spans="1:11" ht="27.75" hidden="1" customHeight="1" x14ac:dyDescent="0.25">
      <c r="A116" s="328"/>
      <c r="B116" s="279" t="s">
        <v>23</v>
      </c>
      <c r="C116" s="279" t="s">
        <v>63</v>
      </c>
      <c r="D116" s="279" t="s">
        <v>64</v>
      </c>
      <c r="E116" s="279" t="s">
        <v>20</v>
      </c>
      <c r="F116" s="630"/>
      <c r="G116" s="74" t="e">
        <f>+H116-2</f>
        <v>#REF!</v>
      </c>
      <c r="H116" s="75" t="e">
        <f>EVEN(F117)</f>
        <v>#REF!</v>
      </c>
      <c r="I116" s="630"/>
      <c r="J116" s="630"/>
      <c r="K116" s="87"/>
    </row>
    <row r="117" spans="1:11" hidden="1" x14ac:dyDescent="0.25">
      <c r="A117" s="328"/>
      <c r="B117" s="76">
        <f>AVERAGE(D113,I113)</f>
        <v>18.5</v>
      </c>
      <c r="C117" s="76">
        <f>25.4*B117/13.61</f>
        <v>34.526083761939752</v>
      </c>
      <c r="D117" s="76" t="e">
        <f>'3.19'!H94</f>
        <v>#REF!</v>
      </c>
      <c r="E117" s="280" t="e">
        <f>1-(C117/D117)</f>
        <v>#REF!</v>
      </c>
      <c r="F117" s="76" t="e">
        <f>'3.19'!E94</f>
        <v>#REF!</v>
      </c>
      <c r="G117" s="81">
        <v>1.105</v>
      </c>
      <c r="H117" s="82">
        <v>1.1080000000000001</v>
      </c>
      <c r="I117" s="621" t="e">
        <f>-(H117-G117)/(H116-G116)*(H116-F117)+H117</f>
        <v>#REF!</v>
      </c>
      <c r="J117" s="621"/>
      <c r="K117" s="87"/>
    </row>
    <row r="118" spans="1:11" x14ac:dyDescent="0.25">
      <c r="A118" s="328"/>
      <c r="B118" s="328"/>
      <c r="C118" s="87"/>
      <c r="D118" s="87"/>
      <c r="E118" s="352"/>
      <c r="F118" s="87"/>
      <c r="G118" s="87"/>
      <c r="H118" s="87"/>
      <c r="I118" s="87"/>
      <c r="J118" s="87"/>
      <c r="K118" s="87"/>
    </row>
    <row r="119" spans="1:11" x14ac:dyDescent="0.25">
      <c r="A119" s="328"/>
      <c r="B119" s="604" t="s">
        <v>13</v>
      </c>
      <c r="C119" s="604"/>
      <c r="D119" s="604"/>
      <c r="E119" s="604"/>
      <c r="F119" s="604"/>
      <c r="G119" s="604"/>
      <c r="H119" s="604"/>
      <c r="I119" s="604"/>
      <c r="J119" s="604"/>
      <c r="K119" s="87"/>
    </row>
    <row r="120" spans="1:11" ht="35.25" customHeight="1" x14ac:dyDescent="0.25">
      <c r="A120" s="328"/>
      <c r="B120" s="605" t="s">
        <v>173</v>
      </c>
      <c r="C120" s="605"/>
      <c r="D120" s="605"/>
      <c r="E120" s="605"/>
      <c r="F120" s="605"/>
      <c r="G120" s="605"/>
      <c r="H120" s="605"/>
      <c r="I120" s="605"/>
      <c r="J120" s="605"/>
      <c r="K120" s="87"/>
    </row>
  </sheetData>
  <mergeCells count="140">
    <mergeCell ref="B115:E115"/>
    <mergeCell ref="F115:F116"/>
    <mergeCell ref="I115:J116"/>
    <mergeCell ref="I117:J117"/>
    <mergeCell ref="C111:D111"/>
    <mergeCell ref="E111:F111"/>
    <mergeCell ref="G111:H111"/>
    <mergeCell ref="I111:J111"/>
    <mergeCell ref="B113:C113"/>
    <mergeCell ref="G113:H113"/>
    <mergeCell ref="I109:J109"/>
    <mergeCell ref="B99:E99"/>
    <mergeCell ref="F99:F100"/>
    <mergeCell ref="I99:J100"/>
    <mergeCell ref="I101:J101"/>
    <mergeCell ref="C103:D103"/>
    <mergeCell ref="E103:F103"/>
    <mergeCell ref="G103:H103"/>
    <mergeCell ref="I103:J103"/>
    <mergeCell ref="B91:E91"/>
    <mergeCell ref="F91:F92"/>
    <mergeCell ref="I91:J92"/>
    <mergeCell ref="I93:J93"/>
    <mergeCell ref="B105:C105"/>
    <mergeCell ref="G105:H105"/>
    <mergeCell ref="B107:E107"/>
    <mergeCell ref="F107:F108"/>
    <mergeCell ref="I107:J108"/>
    <mergeCell ref="I83:J84"/>
    <mergeCell ref="I85:J85"/>
    <mergeCell ref="C87:D87"/>
    <mergeCell ref="E87:F87"/>
    <mergeCell ref="G87:H87"/>
    <mergeCell ref="I87:J87"/>
    <mergeCell ref="B119:J119"/>
    <mergeCell ref="B120:J120"/>
    <mergeCell ref="C79:D79"/>
    <mergeCell ref="E79:F79"/>
    <mergeCell ref="G79:H79"/>
    <mergeCell ref="I79:J79"/>
    <mergeCell ref="B81:C81"/>
    <mergeCell ref="G81:H81"/>
    <mergeCell ref="B83:E83"/>
    <mergeCell ref="F83:F84"/>
    <mergeCell ref="C95:D95"/>
    <mergeCell ref="E95:F95"/>
    <mergeCell ref="G95:H95"/>
    <mergeCell ref="I95:J95"/>
    <mergeCell ref="B97:C97"/>
    <mergeCell ref="G97:H97"/>
    <mergeCell ref="B89:C89"/>
    <mergeCell ref="G89:H89"/>
    <mergeCell ref="B73:C73"/>
    <mergeCell ref="G73:H73"/>
    <mergeCell ref="B75:E75"/>
    <mergeCell ref="F75:F76"/>
    <mergeCell ref="I75:J76"/>
    <mergeCell ref="I77:J77"/>
    <mergeCell ref="B67:E67"/>
    <mergeCell ref="F67:F68"/>
    <mergeCell ref="I67:J68"/>
    <mergeCell ref="I69:J69"/>
    <mergeCell ref="C71:D71"/>
    <mergeCell ref="E71:F71"/>
    <mergeCell ref="G71:H71"/>
    <mergeCell ref="I71:J71"/>
    <mergeCell ref="C63:D63"/>
    <mergeCell ref="E63:F63"/>
    <mergeCell ref="G63:H63"/>
    <mergeCell ref="I63:J63"/>
    <mergeCell ref="B65:C65"/>
    <mergeCell ref="G65:H65"/>
    <mergeCell ref="B57:C57"/>
    <mergeCell ref="G57:H57"/>
    <mergeCell ref="B59:E59"/>
    <mergeCell ref="F59:F60"/>
    <mergeCell ref="I59:J60"/>
    <mergeCell ref="I61:J61"/>
    <mergeCell ref="B51:E51"/>
    <mergeCell ref="F51:F52"/>
    <mergeCell ref="I51:J52"/>
    <mergeCell ref="I53:J53"/>
    <mergeCell ref="C55:D55"/>
    <mergeCell ref="E55:F55"/>
    <mergeCell ref="G55:H55"/>
    <mergeCell ref="I55:J55"/>
    <mergeCell ref="C47:D47"/>
    <mergeCell ref="E47:F47"/>
    <mergeCell ref="G47:H47"/>
    <mergeCell ref="I47:J47"/>
    <mergeCell ref="B49:C49"/>
    <mergeCell ref="G49:H49"/>
    <mergeCell ref="B43:E43"/>
    <mergeCell ref="F43:F44"/>
    <mergeCell ref="I43:J44"/>
    <mergeCell ref="I45:J45"/>
    <mergeCell ref="B19:J19"/>
    <mergeCell ref="B21:J21"/>
    <mergeCell ref="C39:D39"/>
    <mergeCell ref="E39:F39"/>
    <mergeCell ref="G39:H39"/>
    <mergeCell ref="I39:J39"/>
    <mergeCell ref="C23:D23"/>
    <mergeCell ref="E23:F23"/>
    <mergeCell ref="G23:H23"/>
    <mergeCell ref="I23:J23"/>
    <mergeCell ref="B25:C25"/>
    <mergeCell ref="G25:H25"/>
    <mergeCell ref="B27:E27"/>
    <mergeCell ref="F27:F28"/>
    <mergeCell ref="I27:J28"/>
    <mergeCell ref="I29:J29"/>
    <mergeCell ref="C31:D31"/>
    <mergeCell ref="E31:F31"/>
    <mergeCell ref="G31:H31"/>
    <mergeCell ref="I31:J31"/>
    <mergeCell ref="B15:C17"/>
    <mergeCell ref="D15:E15"/>
    <mergeCell ref="F15:J15"/>
    <mergeCell ref="D16:E16"/>
    <mergeCell ref="F16:J16"/>
    <mergeCell ref="D17:E17"/>
    <mergeCell ref="F17:J17"/>
    <mergeCell ref="B41:C41"/>
    <mergeCell ref="G41:H41"/>
    <mergeCell ref="B33:C33"/>
    <mergeCell ref="G33:H33"/>
    <mergeCell ref="B35:E35"/>
    <mergeCell ref="F35:F36"/>
    <mergeCell ref="I35:J36"/>
    <mergeCell ref="I37:J37"/>
    <mergeCell ref="B2:C5"/>
    <mergeCell ref="D2:J5"/>
    <mergeCell ref="B7:C7"/>
    <mergeCell ref="D7:J7"/>
    <mergeCell ref="B9:C9"/>
    <mergeCell ref="F9:G9"/>
    <mergeCell ref="B11:J11"/>
    <mergeCell ref="B13:C13"/>
    <mergeCell ref="I13:J13"/>
  </mergeCells>
  <printOptions horizontalCentered="1"/>
  <pageMargins left="0.19685039370078741" right="0.19685039370078741" top="0.47244094488188981" bottom="0.47244094488188981" header="0.31496062992125984" footer="0.15748031496062992"/>
  <pageSetup paperSize="9" scale="66" fitToHeight="0" orientation="portrait" r:id="rId1"/>
  <rowBreaks count="1" manualBreakCount="1">
    <brk id="69" max="9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03C95-5EC3-47C2-97CA-114E04F4E48B}">
  <dimension ref="A1:P13"/>
  <sheetViews>
    <sheetView zoomScale="70" zoomScaleNormal="70" workbookViewId="0">
      <selection activeCell="D2" sqref="D2"/>
    </sheetView>
  </sheetViews>
  <sheetFormatPr baseColWidth="10" defaultColWidth="11.5546875" defaultRowHeight="14.4" x14ac:dyDescent="0.3"/>
  <cols>
    <col min="1" max="1" width="11.5546875" style="357"/>
    <col min="2" max="2" width="11.5546875" style="359"/>
    <col min="3" max="3" width="10.109375" style="360" customWidth="1"/>
    <col min="4" max="4" width="11.5546875" style="359"/>
    <col min="5" max="5" width="11.5546875" style="357"/>
    <col min="6" max="6" width="11.5546875" style="358"/>
    <col min="7" max="7" width="11.5546875" style="357"/>
    <col min="8" max="9" width="11.5546875" style="358"/>
    <col min="10" max="14" width="11.5546875" style="357"/>
    <col min="15" max="16" width="11.5546875" style="358"/>
    <col min="17" max="16384" width="11.5546875" style="357"/>
  </cols>
  <sheetData>
    <row r="1" spans="1:16" x14ac:dyDescent="0.3">
      <c r="A1" s="358" t="s">
        <v>198</v>
      </c>
      <c r="B1" s="364">
        <v>2</v>
      </c>
      <c r="C1" s="364"/>
      <c r="D1" s="364">
        <v>4</v>
      </c>
      <c r="G1" s="358" t="s">
        <v>198</v>
      </c>
      <c r="H1" s="358">
        <v>4</v>
      </c>
      <c r="I1" s="364">
        <v>6</v>
      </c>
      <c r="N1" s="358" t="s">
        <v>198</v>
      </c>
      <c r="O1" s="358">
        <v>6</v>
      </c>
      <c r="P1" s="364">
        <v>8</v>
      </c>
    </row>
    <row r="2" spans="1:16" s="361" customFormat="1" x14ac:dyDescent="0.3">
      <c r="A2" s="362">
        <v>0.91200000000000003</v>
      </c>
      <c r="B2" s="362">
        <f>ROUND(1.2636*A2-0.0719,3)</f>
        <v>1.081</v>
      </c>
      <c r="C2" s="362"/>
      <c r="D2" s="362">
        <f>ROUND(1.2636*A2-0.0681,3)</f>
        <v>1.0840000000000001</v>
      </c>
      <c r="F2" s="363"/>
      <c r="G2" s="363">
        <v>0.91200000000000003</v>
      </c>
      <c r="H2" s="362">
        <f>ROUND(1.2636*G2-0.0681,3)</f>
        <v>1.0840000000000001</v>
      </c>
      <c r="I2" s="362">
        <f>ROUND(1.2364*G2-0.0391,3)</f>
        <v>1.0880000000000001</v>
      </c>
      <c r="N2" s="363">
        <v>0.92200000000000004</v>
      </c>
      <c r="O2" s="362">
        <f>1.2364*N2-0.0391</f>
        <v>1.1008608000000002</v>
      </c>
      <c r="P2" s="362">
        <f>1.2636*N2-0.0611</f>
        <v>1.1039392000000001</v>
      </c>
    </row>
    <row r="3" spans="1:16" x14ac:dyDescent="0.3">
      <c r="A3" s="360">
        <v>0.93</v>
      </c>
      <c r="B3" s="360">
        <v>1.103</v>
      </c>
      <c r="D3" s="360">
        <v>1.107</v>
      </c>
      <c r="G3" s="360">
        <v>0.93</v>
      </c>
      <c r="H3" s="360">
        <v>1.107</v>
      </c>
      <c r="I3" s="360">
        <v>1.111</v>
      </c>
      <c r="N3" s="360">
        <v>0.93</v>
      </c>
      <c r="O3" s="360">
        <v>1.111</v>
      </c>
      <c r="P3" s="360">
        <v>1.1140000000000001</v>
      </c>
    </row>
    <row r="4" spans="1:16" x14ac:dyDescent="0.3">
      <c r="A4" s="360">
        <v>0.93100000000000005</v>
      </c>
      <c r="B4" s="360">
        <v>1.105</v>
      </c>
      <c r="D4" s="360">
        <v>1.1080000000000001</v>
      </c>
      <c r="G4" s="360">
        <v>0.93100000000000005</v>
      </c>
      <c r="H4" s="360">
        <v>1.1080000000000001</v>
      </c>
      <c r="I4" s="360">
        <v>1.1120000000000001</v>
      </c>
      <c r="N4" s="360">
        <v>0.93100000000000005</v>
      </c>
      <c r="O4" s="360">
        <v>1.1120000000000001</v>
      </c>
      <c r="P4" s="360">
        <v>1.115</v>
      </c>
    </row>
    <row r="5" spans="1:16" x14ac:dyDescent="0.3">
      <c r="A5" s="360">
        <v>0.93200000000000005</v>
      </c>
      <c r="B5" s="360">
        <v>1.1060000000000001</v>
      </c>
      <c r="D5" s="360">
        <v>1.1100000000000001</v>
      </c>
      <c r="G5" s="360">
        <v>0.93200000000000005</v>
      </c>
      <c r="H5" s="360">
        <v>1.1100000000000001</v>
      </c>
      <c r="I5" s="360">
        <v>1.113</v>
      </c>
      <c r="N5" s="360">
        <v>0.93200000000000005</v>
      </c>
      <c r="O5" s="360">
        <v>1.113</v>
      </c>
      <c r="P5" s="360">
        <v>1.117</v>
      </c>
    </row>
    <row r="6" spans="1:16" x14ac:dyDescent="0.3">
      <c r="A6" s="360">
        <v>0.93300000000000005</v>
      </c>
      <c r="B6" s="360">
        <v>1.107</v>
      </c>
      <c r="D6" s="360">
        <v>1.111</v>
      </c>
      <c r="G6" s="360">
        <v>0.93300000000000005</v>
      </c>
      <c r="H6" s="360">
        <v>1.111</v>
      </c>
      <c r="I6" s="360">
        <v>1.1140000000000001</v>
      </c>
      <c r="N6" s="360">
        <v>0.93300000000000005</v>
      </c>
      <c r="O6" s="360">
        <v>1.1140000000000001</v>
      </c>
      <c r="P6" s="360">
        <v>1.1180000000000001</v>
      </c>
    </row>
    <row r="7" spans="1:16" x14ac:dyDescent="0.3">
      <c r="A7" s="360">
        <v>0.93400000000000005</v>
      </c>
      <c r="B7" s="360">
        <v>1.1080000000000001</v>
      </c>
      <c r="D7" s="360">
        <v>1.1120000000000001</v>
      </c>
      <c r="G7" s="360">
        <v>0.93400000000000005</v>
      </c>
      <c r="H7" s="360">
        <v>1.1120000000000001</v>
      </c>
      <c r="I7" s="360">
        <v>1.1160000000000001</v>
      </c>
      <c r="N7" s="360">
        <v>0.93400000000000005</v>
      </c>
      <c r="O7" s="360">
        <v>1.1160000000000001</v>
      </c>
      <c r="P7" s="360">
        <v>1.119</v>
      </c>
    </row>
    <row r="8" spans="1:16" x14ac:dyDescent="0.3">
      <c r="A8" s="360">
        <v>0.93500000000000005</v>
      </c>
      <c r="B8" s="360">
        <v>1.1100000000000001</v>
      </c>
      <c r="D8" s="360">
        <v>1.113</v>
      </c>
      <c r="G8" s="360">
        <v>0.93500000000000005</v>
      </c>
      <c r="H8" s="360">
        <v>1.113</v>
      </c>
      <c r="I8" s="360">
        <v>1.117</v>
      </c>
      <c r="N8" s="360">
        <v>0.93500000000000005</v>
      </c>
      <c r="O8" s="360">
        <v>1.117</v>
      </c>
      <c r="P8" s="360">
        <v>1.1200000000000001</v>
      </c>
    </row>
    <row r="9" spans="1:16" x14ac:dyDescent="0.3">
      <c r="A9" s="360">
        <v>0.93600000000000005</v>
      </c>
      <c r="B9" s="360">
        <v>1.111</v>
      </c>
      <c r="D9" s="360">
        <v>1.115</v>
      </c>
      <c r="G9" s="360">
        <v>0.93600000000000005</v>
      </c>
      <c r="H9" s="360">
        <v>1.115</v>
      </c>
      <c r="I9" s="360">
        <v>1.1180000000000001</v>
      </c>
      <c r="N9" s="360">
        <v>0.93600000000000005</v>
      </c>
      <c r="O9" s="360">
        <v>1.1180000000000001</v>
      </c>
      <c r="P9" s="360">
        <v>1.1220000000000001</v>
      </c>
    </row>
    <row r="10" spans="1:16" x14ac:dyDescent="0.3">
      <c r="A10" s="360">
        <v>0.93700000000000006</v>
      </c>
      <c r="B10" s="360">
        <v>1.1120000000000001</v>
      </c>
      <c r="D10" s="360">
        <v>1.1160000000000001</v>
      </c>
      <c r="G10" s="360">
        <v>0.93700000000000006</v>
      </c>
      <c r="H10" s="360">
        <v>1.1160000000000001</v>
      </c>
      <c r="I10" s="360">
        <v>1.119</v>
      </c>
      <c r="N10" s="360">
        <v>0.93700000000000006</v>
      </c>
      <c r="O10" s="360">
        <v>1.119</v>
      </c>
      <c r="P10" s="360">
        <v>1.123</v>
      </c>
    </row>
    <row r="11" spans="1:16" x14ac:dyDescent="0.3">
      <c r="A11" s="360">
        <v>0.93799999999999994</v>
      </c>
      <c r="B11" s="360">
        <v>1.113</v>
      </c>
      <c r="D11" s="360">
        <v>1.117</v>
      </c>
      <c r="G11" s="360">
        <v>0.93799999999999994</v>
      </c>
      <c r="H11" s="360">
        <v>1.117</v>
      </c>
      <c r="I11" s="360">
        <v>1.121</v>
      </c>
      <c r="N11" s="360">
        <v>0.93799999999999994</v>
      </c>
      <c r="O11" s="358">
        <v>1.121</v>
      </c>
      <c r="P11" s="358">
        <v>1.1240000000000001</v>
      </c>
    </row>
    <row r="12" spans="1:16" x14ac:dyDescent="0.3">
      <c r="A12" s="360">
        <v>0.93899999999999995</v>
      </c>
      <c r="B12" s="360">
        <v>1.115</v>
      </c>
      <c r="D12" s="360">
        <v>1.1180000000000001</v>
      </c>
      <c r="G12" s="360">
        <v>0.93899999999999995</v>
      </c>
      <c r="H12" s="360">
        <v>1.1180000000000001</v>
      </c>
      <c r="I12" s="360">
        <v>1.1220000000000001</v>
      </c>
      <c r="N12" s="360">
        <v>0.93899999999999995</v>
      </c>
      <c r="O12" s="358">
        <v>1.1220000000000001</v>
      </c>
      <c r="P12" s="358">
        <v>1.125</v>
      </c>
    </row>
    <row r="13" spans="1:16" x14ac:dyDescent="0.3">
      <c r="A13" s="360">
        <v>0.94</v>
      </c>
      <c r="B13" s="360">
        <v>1.1160000000000001</v>
      </c>
      <c r="D13" s="360">
        <v>1.1200000000000001</v>
      </c>
      <c r="G13" s="360">
        <v>0.94</v>
      </c>
      <c r="H13" s="360">
        <v>1.1200000000000001</v>
      </c>
      <c r="I13" s="360">
        <v>1.123</v>
      </c>
      <c r="N13" s="360">
        <v>0.94</v>
      </c>
      <c r="O13" s="358">
        <v>1.123</v>
      </c>
      <c r="P13" s="358">
        <v>1.127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9A6E-A3E2-44E2-A524-B5487A01CC3C}">
  <sheetPr>
    <pageSetUpPr fitToPage="1"/>
  </sheetPr>
  <dimension ref="A1:N47"/>
  <sheetViews>
    <sheetView view="pageBreakPreview" zoomScale="80" zoomScaleNormal="100" zoomScaleSheetLayoutView="80" zoomScalePageLayoutView="70" workbookViewId="0">
      <selection activeCell="O21" sqref="O21"/>
    </sheetView>
  </sheetViews>
  <sheetFormatPr baseColWidth="10" defaultColWidth="11.44140625" defaultRowHeight="13.2" x14ac:dyDescent="0.25"/>
  <cols>
    <col min="1" max="1" width="3.33203125" style="1" customWidth="1"/>
    <col min="2" max="2" width="4.33203125" style="1" customWidth="1"/>
    <col min="3" max="3" width="14" style="1" customWidth="1"/>
    <col min="4" max="4" width="11.88671875" style="1" bestFit="1" customWidth="1"/>
    <col min="5" max="5" width="15.44140625" style="1" customWidth="1"/>
    <col min="6" max="6" width="13.88671875" style="1" customWidth="1"/>
    <col min="7" max="8" width="12.44140625" style="1" customWidth="1"/>
    <col min="9" max="9" width="9.109375" style="1" customWidth="1"/>
    <col min="10" max="10" width="8.6640625" style="1" customWidth="1"/>
    <col min="11" max="11" width="11.6640625" style="1" customWidth="1"/>
    <col min="12" max="12" width="15.6640625" style="1" bestFit="1" customWidth="1"/>
    <col min="13" max="13" width="13.109375" style="1" customWidth="1"/>
    <col min="14" max="14" width="3.109375" style="1" customWidth="1"/>
    <col min="15" max="16384" width="11.44140625" style="1"/>
  </cols>
  <sheetData>
    <row r="1" spans="1:14" s="7" customForma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4" s="7" customFormat="1" ht="12.75" customHeight="1" x14ac:dyDescent="0.25">
      <c r="A2" s="83"/>
      <c r="B2" s="642"/>
      <c r="C2" s="643"/>
      <c r="D2" s="644"/>
      <c r="E2" s="651" t="s">
        <v>7813</v>
      </c>
      <c r="F2" s="652"/>
      <c r="G2" s="652"/>
      <c r="H2" s="652"/>
      <c r="I2" s="652"/>
      <c r="J2" s="652"/>
      <c r="K2" s="652"/>
      <c r="L2" s="652"/>
      <c r="M2" s="653"/>
      <c r="N2" s="96"/>
    </row>
    <row r="3" spans="1:14" s="7" customFormat="1" ht="12.75" customHeight="1" x14ac:dyDescent="0.25">
      <c r="A3" s="83"/>
      <c r="B3" s="645"/>
      <c r="C3" s="646"/>
      <c r="D3" s="647"/>
      <c r="E3" s="654"/>
      <c r="F3" s="655"/>
      <c r="G3" s="655"/>
      <c r="H3" s="655"/>
      <c r="I3" s="655"/>
      <c r="J3" s="655"/>
      <c r="K3" s="655"/>
      <c r="L3" s="655"/>
      <c r="M3" s="656"/>
      <c r="N3" s="96"/>
    </row>
    <row r="4" spans="1:14" s="7" customFormat="1" ht="12.75" customHeight="1" x14ac:dyDescent="0.25">
      <c r="A4" s="83"/>
      <c r="B4" s="645"/>
      <c r="C4" s="646"/>
      <c r="D4" s="647"/>
      <c r="E4" s="654"/>
      <c r="F4" s="655"/>
      <c r="G4" s="655"/>
      <c r="H4" s="655"/>
      <c r="I4" s="655"/>
      <c r="J4" s="655"/>
      <c r="K4" s="655"/>
      <c r="L4" s="655"/>
      <c r="M4" s="656"/>
      <c r="N4" s="96"/>
    </row>
    <row r="5" spans="1:14" s="7" customFormat="1" ht="13.5" customHeight="1" x14ac:dyDescent="0.25">
      <c r="A5" s="83"/>
      <c r="B5" s="648"/>
      <c r="C5" s="649"/>
      <c r="D5" s="650"/>
      <c r="E5" s="657"/>
      <c r="F5" s="658"/>
      <c r="G5" s="658"/>
      <c r="H5" s="658"/>
      <c r="I5" s="658"/>
      <c r="J5" s="658"/>
      <c r="K5" s="658"/>
      <c r="L5" s="658"/>
      <c r="M5" s="659"/>
      <c r="N5" s="96"/>
    </row>
    <row r="6" spans="1:14" s="7" customFormat="1" ht="11.25" customHeight="1" x14ac:dyDescent="0.25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4" s="4" customFormat="1" ht="24.75" customHeight="1" x14ac:dyDescent="0.2">
      <c r="A7" s="116"/>
      <c r="B7" s="600" t="s">
        <v>188</v>
      </c>
      <c r="C7" s="600"/>
      <c r="D7" s="600"/>
      <c r="E7" s="591" t="str">
        <f>+'[2]3 Promedio meteorologia'!C6</f>
        <v>Evaluación de seguimiento de la calidad del aire en el área de influencia de la unidad minera Cerro de Pasco ubicada en el centro poblado Paragsha, distrito Simón Bolívar, provincia y departamento Pasco, en enero de 2020</v>
      </c>
      <c r="F7" s="591"/>
      <c r="G7" s="591"/>
      <c r="H7" s="591"/>
      <c r="I7" s="591"/>
      <c r="J7" s="591"/>
      <c r="K7" s="591"/>
      <c r="L7" s="591"/>
      <c r="M7" s="591"/>
      <c r="N7" s="68"/>
    </row>
    <row r="8" spans="1:14" s="4" customFormat="1" ht="6" customHeight="1" x14ac:dyDescent="0.2">
      <c r="A8" s="68"/>
      <c r="B8" s="156"/>
      <c r="C8" s="156"/>
      <c r="D8" s="156"/>
      <c r="E8" s="365"/>
      <c r="F8" s="365"/>
      <c r="G8" s="365"/>
      <c r="H8" s="365"/>
      <c r="I8" s="365"/>
      <c r="J8" s="365"/>
      <c r="K8" s="365"/>
      <c r="L8" s="365"/>
      <c r="M8" s="365"/>
      <c r="N8" s="68"/>
    </row>
    <row r="9" spans="1:14" s="4" customFormat="1" ht="15.75" customHeight="1" x14ac:dyDescent="0.2">
      <c r="A9" s="116"/>
      <c r="B9" s="600" t="s">
        <v>146</v>
      </c>
      <c r="C9" s="600"/>
      <c r="D9" s="600"/>
      <c r="E9" s="660" t="str">
        <f>+'[2]3 Promedio meteorologia'!C8</f>
        <v>CA-SB-01</v>
      </c>
      <c r="F9" s="660"/>
      <c r="G9" s="660"/>
      <c r="H9" s="660"/>
      <c r="I9" s="442" t="s">
        <v>189</v>
      </c>
      <c r="J9" s="139"/>
      <c r="K9" s="324" t="str">
        <f>+'[2]3 Promedio meteorologia'!F8</f>
        <v>0004-1-2020-412</v>
      </c>
      <c r="L9" s="311"/>
      <c r="M9" s="311"/>
      <c r="N9" s="68"/>
    </row>
    <row r="10" spans="1:14" ht="12" customHeight="1" x14ac:dyDescent="0.25">
      <c r="A10" s="85"/>
      <c r="B10" s="85"/>
      <c r="C10" s="85"/>
      <c r="D10" s="85"/>
      <c r="E10" s="85"/>
      <c r="F10" s="85"/>
      <c r="G10" s="86"/>
      <c r="H10" s="86"/>
      <c r="I10" s="85"/>
      <c r="J10" s="85"/>
      <c r="K10" s="85"/>
      <c r="L10" s="85"/>
      <c r="M10" s="85"/>
      <c r="N10" s="87"/>
    </row>
    <row r="11" spans="1:14" ht="55.5" customHeight="1" x14ac:dyDescent="0.25">
      <c r="A11" s="87"/>
      <c r="B11" s="444" t="s">
        <v>24</v>
      </c>
      <c r="C11" s="444" t="s">
        <v>2</v>
      </c>
      <c r="D11" s="444" t="s">
        <v>31</v>
      </c>
      <c r="E11" s="444" t="s">
        <v>27</v>
      </c>
      <c r="F11" s="444" t="s">
        <v>28</v>
      </c>
      <c r="G11" s="630" t="s">
        <v>178</v>
      </c>
      <c r="H11" s="630"/>
      <c r="I11" s="630" t="s">
        <v>179</v>
      </c>
      <c r="J11" s="630"/>
      <c r="K11" s="444" t="s">
        <v>186</v>
      </c>
      <c r="L11" s="444" t="s">
        <v>183</v>
      </c>
      <c r="M11" s="444" t="s">
        <v>30</v>
      </c>
      <c r="N11" s="87"/>
    </row>
    <row r="12" spans="1:14" x14ac:dyDescent="0.25">
      <c r="A12" s="87"/>
      <c r="B12" s="447">
        <v>1</v>
      </c>
      <c r="C12" s="661" t="s">
        <v>7797</v>
      </c>
      <c r="D12" s="78" t="s">
        <v>7798</v>
      </c>
      <c r="E12" s="93">
        <f>+'[2]4 Promedio diarios (T y P)'!D13</f>
        <v>43847.694444444445</v>
      </c>
      <c r="F12" s="93">
        <f>+'[2]4 Promedio diarios (T y P)'!G13</f>
        <v>43848.6875</v>
      </c>
      <c r="G12" s="664">
        <f>+'[2]4 Promedio diarios (T y P)'!M13</f>
        <v>1429.9999999988358</v>
      </c>
      <c r="H12" s="664"/>
      <c r="I12" s="665">
        <f>+'[2]5 Flujo promedio'!I30</f>
        <v>1.1098333333333332</v>
      </c>
      <c r="J12" s="665"/>
      <c r="K12" s="94">
        <f>+I12*G12</f>
        <v>1587.0616666653746</v>
      </c>
      <c r="L12" s="95" t="s">
        <v>131</v>
      </c>
      <c r="M12" s="425" t="s">
        <v>131</v>
      </c>
      <c r="N12" s="87"/>
    </row>
    <row r="13" spans="1:14" x14ac:dyDescent="0.25">
      <c r="A13" s="87"/>
      <c r="B13" s="447">
        <v>2</v>
      </c>
      <c r="C13" s="662"/>
      <c r="D13" s="78" t="s">
        <v>7799</v>
      </c>
      <c r="E13" s="93">
        <f>+'[2]4 Promedio diarios (T y P)'!D20</f>
        <v>43848.701388888891</v>
      </c>
      <c r="F13" s="93">
        <f>+'[2]4 Promedio diarios (T y P)'!G20</f>
        <v>43849.6875</v>
      </c>
      <c r="G13" s="664">
        <f>+'[2]4 Promedio diarios (T y P)'!M20</f>
        <v>1419.9999999976717</v>
      </c>
      <c r="H13" s="664"/>
      <c r="I13" s="665">
        <f>+'[2]5 Flujo promedio'!I38:J38</f>
        <v>1.0983125</v>
      </c>
      <c r="J13" s="665"/>
      <c r="K13" s="94">
        <f t="shared" ref="K13:K18" si="0">+I13*G13</f>
        <v>1559.6037499974427</v>
      </c>
      <c r="L13" s="95" t="s">
        <v>131</v>
      </c>
      <c r="M13" s="425" t="s">
        <v>131</v>
      </c>
      <c r="N13" s="87"/>
    </row>
    <row r="14" spans="1:14" x14ac:dyDescent="0.25">
      <c r="A14" s="87"/>
      <c r="B14" s="447">
        <v>3</v>
      </c>
      <c r="C14" s="662"/>
      <c r="D14" s="78" t="s">
        <v>7800</v>
      </c>
      <c r="E14" s="93">
        <f>+'[2]4 Promedio diarios (T y P)'!D27</f>
        <v>43849.704861111109</v>
      </c>
      <c r="F14" s="93">
        <f>+'[2]4 Promedio diarios (T y P)'!G27</f>
        <v>43850.708333333336</v>
      </c>
      <c r="G14" s="664">
        <f>+'[2]4 Promedio diarios (T y P)'!M27</f>
        <v>1445.0000000058208</v>
      </c>
      <c r="H14" s="664"/>
      <c r="I14" s="665">
        <f>+'[2]5 Flujo promedio'!I46:J46</f>
        <v>1.0990375000000001</v>
      </c>
      <c r="J14" s="665"/>
      <c r="K14" s="94">
        <f t="shared" si="0"/>
        <v>1588.1091875063973</v>
      </c>
      <c r="L14" s="95" t="s">
        <v>131</v>
      </c>
      <c r="M14" s="425" t="s">
        <v>131</v>
      </c>
      <c r="N14" s="87"/>
    </row>
    <row r="15" spans="1:14" x14ac:dyDescent="0.25">
      <c r="A15" s="87"/>
      <c r="B15" s="447">
        <v>4</v>
      </c>
      <c r="C15" s="662"/>
      <c r="D15" s="78" t="s">
        <v>7801</v>
      </c>
      <c r="E15" s="93">
        <f>+'[2]4 Promedio diarios (T y P)'!D34</f>
        <v>43850.716666666667</v>
      </c>
      <c r="F15" s="93">
        <f>+'[2]4 Promedio diarios (T y P)'!G34</f>
        <v>43851.706944444442</v>
      </c>
      <c r="G15" s="664">
        <f>+'[2]4 Promedio diarios (T y P)'!M34</f>
        <v>1425.9999999962747</v>
      </c>
      <c r="H15" s="664"/>
      <c r="I15" s="665">
        <f>+'[2]5 Flujo promedio'!I54:J54</f>
        <v>1.1026</v>
      </c>
      <c r="J15" s="665"/>
      <c r="K15" s="94">
        <f t="shared" si="0"/>
        <v>1572.3075999958926</v>
      </c>
      <c r="L15" s="95" t="s">
        <v>131</v>
      </c>
      <c r="M15" s="425" t="s">
        <v>131</v>
      </c>
      <c r="N15" s="87"/>
    </row>
    <row r="16" spans="1:14" x14ac:dyDescent="0.25">
      <c r="A16" s="87"/>
      <c r="B16" s="447">
        <v>5</v>
      </c>
      <c r="C16" s="663"/>
      <c r="D16" s="78" t="s">
        <v>7802</v>
      </c>
      <c r="E16" s="93">
        <f>+'[2]4 Promedio diarios (T y P)'!D41</f>
        <v>43851.71875</v>
      </c>
      <c r="F16" s="93">
        <f>+'[2]4 Promedio diarios (T y P)'!G41</f>
        <v>43852.70416666667</v>
      </c>
      <c r="G16" s="664">
        <f>+'[2]4 Promedio diarios (T y P)'!M41</f>
        <v>1419.0000000048894</v>
      </c>
      <c r="H16" s="664"/>
      <c r="I16" s="665">
        <f>+'[2]5 Flujo promedio'!I62:J62</f>
        <v>1.0968083333333334</v>
      </c>
      <c r="J16" s="665"/>
      <c r="K16" s="94">
        <f t="shared" si="0"/>
        <v>1556.3710250053628</v>
      </c>
      <c r="L16" s="95" t="s">
        <v>131</v>
      </c>
      <c r="M16" s="425" t="s">
        <v>131</v>
      </c>
      <c r="N16" s="87"/>
    </row>
    <row r="17" spans="1:14" ht="13.2" hidden="1" customHeight="1" x14ac:dyDescent="0.25">
      <c r="A17" s="87"/>
      <c r="B17" s="447">
        <v>6</v>
      </c>
      <c r="C17" s="415"/>
      <c r="D17" s="78"/>
      <c r="E17" s="93">
        <f>+'[2]4 Promedio diarios (T y P)'!D48</f>
        <v>0</v>
      </c>
      <c r="F17" s="93">
        <f>+'[2]4 Promedio diarios (T y P)'!G48</f>
        <v>0</v>
      </c>
      <c r="G17" s="664">
        <f>+'[2]4 Promedio diarios (T y P)'!M48</f>
        <v>0</v>
      </c>
      <c r="H17" s="664"/>
      <c r="I17" s="665" t="e">
        <f>+#REF!</f>
        <v>#REF!</v>
      </c>
      <c r="J17" s="665"/>
      <c r="K17" s="94" t="e">
        <f t="shared" si="0"/>
        <v>#REF!</v>
      </c>
      <c r="L17" s="95"/>
      <c r="M17" s="503" t="str">
        <f t="shared" ref="M17:M18" si="1">IF(L17="","",L17/K17)</f>
        <v/>
      </c>
      <c r="N17" s="87"/>
    </row>
    <row r="18" spans="1:14" ht="13.2" hidden="1" customHeight="1" x14ac:dyDescent="0.25">
      <c r="A18" s="87"/>
      <c r="B18" s="447">
        <v>7</v>
      </c>
      <c r="C18" s="415"/>
      <c r="D18" s="78"/>
      <c r="E18" s="93">
        <f>+'[2]4 Promedio diarios (T y P)'!D55</f>
        <v>0</v>
      </c>
      <c r="F18" s="93">
        <f>+'[2]4 Promedio diarios (T y P)'!G55</f>
        <v>0</v>
      </c>
      <c r="G18" s="664">
        <f>+'[2]4 Promedio diarios (T y P)'!M55</f>
        <v>0</v>
      </c>
      <c r="H18" s="664"/>
      <c r="I18" s="665" t="e">
        <f>+#REF!</f>
        <v>#REF!</v>
      </c>
      <c r="J18" s="665"/>
      <c r="K18" s="94" t="e">
        <f t="shared" si="0"/>
        <v>#REF!</v>
      </c>
      <c r="L18" s="95"/>
      <c r="M18" s="503" t="str">
        <f t="shared" si="1"/>
        <v/>
      </c>
      <c r="N18" s="87"/>
    </row>
    <row r="19" spans="1:14" ht="13.8" thickBot="1" x14ac:dyDescent="0.3">
      <c r="A19" s="85"/>
      <c r="B19" s="85"/>
      <c r="C19" s="85"/>
      <c r="D19" s="87"/>
      <c r="E19" s="85"/>
      <c r="F19" s="85"/>
      <c r="G19" s="85"/>
      <c r="H19" s="85"/>
      <c r="I19" s="85"/>
      <c r="J19" s="85"/>
      <c r="K19" s="85"/>
      <c r="L19" s="85"/>
      <c r="M19" s="85"/>
      <c r="N19" s="87"/>
    </row>
    <row r="20" spans="1:14" x14ac:dyDescent="0.25">
      <c r="A20" s="328"/>
      <c r="B20" s="182" t="s">
        <v>13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4"/>
      <c r="N20" s="87"/>
    </row>
    <row r="21" spans="1:14" ht="67.5" customHeight="1" thickBot="1" x14ac:dyDescent="0.3">
      <c r="A21" s="328"/>
      <c r="B21" s="666" t="s">
        <v>7803</v>
      </c>
      <c r="C21" s="667"/>
      <c r="D21" s="667"/>
      <c r="E21" s="667"/>
      <c r="F21" s="667"/>
      <c r="G21" s="667"/>
      <c r="H21" s="667"/>
      <c r="I21" s="667"/>
      <c r="J21" s="667"/>
      <c r="K21" s="667"/>
      <c r="L21" s="667"/>
      <c r="M21" s="668"/>
      <c r="N21" s="87"/>
    </row>
    <row r="22" spans="1:14" ht="11.25" customHeight="1" x14ac:dyDescent="0.25">
      <c r="A22" s="328"/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6"/>
      <c r="N22" s="87"/>
    </row>
    <row r="23" spans="1:14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4" x14ac:dyDescent="0.25">
      <c r="A24" s="8"/>
      <c r="B24" s="8"/>
      <c r="C24" s="8"/>
      <c r="E24" s="8"/>
      <c r="F24" s="8"/>
      <c r="G24" s="8"/>
      <c r="H24" s="8"/>
      <c r="I24" s="8"/>
      <c r="J24" s="8"/>
      <c r="K24" s="8"/>
      <c r="L24" s="8"/>
      <c r="M24" s="8"/>
    </row>
    <row r="25" spans="1:14" ht="14.4" x14ac:dyDescent="0.3">
      <c r="A25" s="8"/>
      <c r="B25" s="504"/>
      <c r="C25" s="505"/>
      <c r="E25" s="505"/>
      <c r="F25" s="505"/>
      <c r="G25" s="505"/>
      <c r="H25" s="505"/>
      <c r="I25" s="505"/>
      <c r="J25" s="505"/>
      <c r="K25" s="505"/>
      <c r="L25" s="505"/>
    </row>
    <row r="26" spans="1:14" ht="13.8" x14ac:dyDescent="0.3">
      <c r="A26" s="8"/>
      <c r="B26" s="504"/>
      <c r="F26" s="504"/>
      <c r="G26" s="504"/>
      <c r="H26" s="504"/>
      <c r="I26" s="504"/>
      <c r="J26" s="504"/>
      <c r="K26" s="504"/>
      <c r="L26" s="504"/>
    </row>
    <row r="27" spans="1:14" ht="13.8" x14ac:dyDescent="0.3">
      <c r="A27" s="8"/>
      <c r="B27" s="504"/>
      <c r="D27" s="8"/>
      <c r="E27" s="504"/>
      <c r="F27" s="504"/>
      <c r="G27" s="504"/>
      <c r="H27" s="504"/>
      <c r="I27" s="504"/>
      <c r="J27" s="504"/>
      <c r="K27" s="504"/>
      <c r="L27" s="504"/>
    </row>
    <row r="28" spans="1:14" ht="13.8" x14ac:dyDescent="0.3">
      <c r="A28" s="8"/>
      <c r="B28" s="8"/>
      <c r="C28" s="391" t="s">
        <v>7804</v>
      </c>
      <c r="D28" s="506" t="s">
        <v>7805</v>
      </c>
      <c r="E28" s="504"/>
      <c r="F28" s="504"/>
      <c r="G28" s="504"/>
      <c r="H28" s="504"/>
      <c r="I28" s="504"/>
      <c r="J28" s="504"/>
      <c r="K28" s="504"/>
      <c r="L28" s="504"/>
    </row>
    <row r="29" spans="1:14" ht="13.8" x14ac:dyDescent="0.3">
      <c r="A29" s="8"/>
      <c r="B29" s="8"/>
      <c r="C29" s="507">
        <v>0</v>
      </c>
      <c r="D29" s="508">
        <v>100</v>
      </c>
      <c r="E29" s="504"/>
      <c r="F29" s="504"/>
      <c r="G29" s="504"/>
      <c r="H29" s="504"/>
      <c r="I29" s="504"/>
      <c r="J29" s="504"/>
      <c r="K29" s="504"/>
      <c r="L29" s="504"/>
    </row>
    <row r="30" spans="1:14" ht="13.8" x14ac:dyDescent="0.3">
      <c r="A30" s="8"/>
      <c r="B30" s="8"/>
      <c r="C30" s="393">
        <v>1</v>
      </c>
      <c r="D30" s="394">
        <v>100</v>
      </c>
      <c r="E30" s="504"/>
      <c r="F30" s="504"/>
      <c r="G30" s="504"/>
      <c r="H30" s="504"/>
      <c r="I30" s="504"/>
      <c r="J30" s="504"/>
      <c r="K30" s="504"/>
      <c r="L30" s="504"/>
    </row>
    <row r="31" spans="1:14" ht="13.8" x14ac:dyDescent="0.3">
      <c r="A31" s="8"/>
      <c r="C31" s="504"/>
      <c r="D31" s="504"/>
      <c r="E31" s="504"/>
      <c r="F31" s="504"/>
      <c r="G31" s="504"/>
      <c r="H31" s="504"/>
      <c r="I31" s="504"/>
      <c r="J31" s="504"/>
      <c r="K31" s="504"/>
      <c r="L31" s="504"/>
    </row>
    <row r="32" spans="1:14" ht="13.8" x14ac:dyDescent="0.3">
      <c r="A32" s="8"/>
      <c r="B32" s="509" t="s">
        <v>7806</v>
      </c>
      <c r="C32" s="504"/>
      <c r="D32" s="504"/>
      <c r="E32" s="504"/>
      <c r="F32" s="504"/>
      <c r="G32" s="504"/>
      <c r="H32" s="504"/>
      <c r="I32" s="504"/>
      <c r="J32" s="504"/>
      <c r="K32" s="504"/>
      <c r="L32" s="504"/>
    </row>
    <row r="33" spans="1:13" ht="13.8" x14ac:dyDescent="0.3">
      <c r="A33" s="8"/>
      <c r="B33" s="510" t="s">
        <v>7807</v>
      </c>
      <c r="D33" s="511"/>
      <c r="E33" s="504"/>
      <c r="F33" s="504"/>
      <c r="G33" s="504"/>
      <c r="H33" s="504"/>
      <c r="I33" s="504"/>
      <c r="J33" s="504"/>
      <c r="K33" s="504"/>
      <c r="L33" s="504"/>
    </row>
    <row r="34" spans="1:13" ht="13.8" x14ac:dyDescent="0.3">
      <c r="A34" s="8"/>
      <c r="B34" s="510" t="s">
        <v>7808</v>
      </c>
      <c r="C34" s="509"/>
      <c r="D34" s="504"/>
      <c r="E34" s="504"/>
      <c r="F34" s="504"/>
      <c r="G34" s="504"/>
      <c r="H34" s="504"/>
      <c r="I34" s="504"/>
      <c r="J34" s="504"/>
      <c r="K34" s="504"/>
      <c r="L34" s="504"/>
    </row>
    <row r="35" spans="1:13" ht="13.8" x14ac:dyDescent="0.3">
      <c r="A35" s="8"/>
      <c r="B35" s="510" t="s">
        <v>7809</v>
      </c>
      <c r="C35" s="512"/>
      <c r="D35" s="504"/>
      <c r="E35" s="504"/>
      <c r="F35" s="504"/>
      <c r="G35" s="504"/>
      <c r="H35" s="504"/>
      <c r="I35" s="504"/>
      <c r="J35" s="504"/>
      <c r="K35" s="504"/>
      <c r="L35" s="504"/>
    </row>
    <row r="36" spans="1:13" ht="13.8" x14ac:dyDescent="0.3">
      <c r="A36" s="8"/>
      <c r="B36" s="510" t="s">
        <v>7810</v>
      </c>
      <c r="C36" s="512"/>
      <c r="D36" s="504"/>
      <c r="E36" s="504"/>
      <c r="F36" s="504"/>
      <c r="G36" s="504"/>
      <c r="H36" s="504"/>
      <c r="I36" s="504"/>
      <c r="J36" s="504"/>
      <c r="K36" s="504"/>
      <c r="L36" s="504"/>
    </row>
    <row r="37" spans="1:13" ht="13.8" x14ac:dyDescent="0.3">
      <c r="A37" s="8"/>
      <c r="B37" s="510" t="s">
        <v>7811</v>
      </c>
      <c r="C37" s="512"/>
      <c r="D37" s="504"/>
      <c r="E37" s="504"/>
      <c r="F37" s="504"/>
      <c r="G37" s="504"/>
      <c r="H37" s="504"/>
      <c r="I37" s="504"/>
      <c r="J37" s="504"/>
      <c r="K37" s="504"/>
      <c r="L37" s="504"/>
    </row>
    <row r="38" spans="1:13" ht="13.8" x14ac:dyDescent="0.3">
      <c r="A38" s="8"/>
      <c r="C38" s="512"/>
      <c r="D38" s="504"/>
      <c r="E38" s="504"/>
      <c r="F38" s="504"/>
      <c r="G38" s="504"/>
      <c r="H38" s="504"/>
      <c r="I38" s="504"/>
      <c r="J38" s="504"/>
      <c r="K38" s="504"/>
      <c r="L38" s="504"/>
    </row>
    <row r="39" spans="1:13" ht="13.8" x14ac:dyDescent="0.3">
      <c r="A39" s="8"/>
      <c r="C39" s="512"/>
      <c r="D39" s="504"/>
      <c r="E39" s="504"/>
      <c r="F39" s="504"/>
      <c r="G39" s="504"/>
      <c r="H39" s="504"/>
      <c r="I39" s="504"/>
      <c r="J39" s="504"/>
      <c r="K39" s="504"/>
      <c r="L39" s="504"/>
    </row>
    <row r="40" spans="1:13" ht="13.8" x14ac:dyDescent="0.3">
      <c r="A40" s="8"/>
      <c r="B40" s="504"/>
      <c r="C40" s="504"/>
      <c r="D40" s="504"/>
      <c r="E40" s="504"/>
      <c r="F40" s="504"/>
      <c r="G40" s="504"/>
      <c r="H40" s="504"/>
      <c r="I40" s="504"/>
      <c r="J40" s="504"/>
      <c r="K40" s="504"/>
      <c r="L40" s="504"/>
    </row>
    <row r="41" spans="1:13" ht="13.8" x14ac:dyDescent="0.3">
      <c r="A41" s="8"/>
      <c r="B41" s="504"/>
      <c r="C41" s="504"/>
      <c r="D41" s="504"/>
      <c r="E41" s="504"/>
      <c r="F41" s="504"/>
      <c r="G41" s="504"/>
      <c r="H41" s="504"/>
      <c r="I41" s="504"/>
      <c r="J41" s="504"/>
      <c r="K41" s="504"/>
      <c r="L41" s="504"/>
    </row>
    <row r="42" spans="1:13" ht="13.8" x14ac:dyDescent="0.3">
      <c r="A42" s="8"/>
      <c r="B42" s="504"/>
      <c r="C42" s="504"/>
      <c r="D42" s="504"/>
      <c r="E42" s="504"/>
      <c r="F42" s="504"/>
      <c r="G42" s="504"/>
      <c r="H42" s="504"/>
      <c r="I42" s="504"/>
      <c r="J42" s="504"/>
      <c r="K42" s="504"/>
      <c r="L42" s="504"/>
    </row>
    <row r="43" spans="1:1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3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</sheetData>
  <mergeCells count="25">
    <mergeCell ref="B21:M21"/>
    <mergeCell ref="I15:J15"/>
    <mergeCell ref="G16:H16"/>
    <mergeCell ref="I16:J16"/>
    <mergeCell ref="G17:H17"/>
    <mergeCell ref="I17:J17"/>
    <mergeCell ref="G18:H18"/>
    <mergeCell ref="I18:J18"/>
    <mergeCell ref="G11:H11"/>
    <mergeCell ref="I11:J11"/>
    <mergeCell ref="C12:C16"/>
    <mergeCell ref="G12:H12"/>
    <mergeCell ref="I12:J12"/>
    <mergeCell ref="G13:H13"/>
    <mergeCell ref="I13:J13"/>
    <mergeCell ref="G14:H14"/>
    <mergeCell ref="I14:J14"/>
    <mergeCell ref="G15:H15"/>
    <mergeCell ref="B2:D5"/>
    <mergeCell ref="E2:M5"/>
    <mergeCell ref="B7:D7"/>
    <mergeCell ref="E7:M7"/>
    <mergeCell ref="B9:D9"/>
    <mergeCell ref="E9:F9"/>
    <mergeCell ref="G9:H9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88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CD307-2191-4A7D-B4CB-AE0EEB220BD1}">
  <sheetPr>
    <pageSetUpPr fitToPage="1"/>
  </sheetPr>
  <dimension ref="A1:N47"/>
  <sheetViews>
    <sheetView view="pageBreakPreview" zoomScale="80" zoomScaleNormal="100" zoomScaleSheetLayoutView="80" zoomScalePageLayoutView="70" workbookViewId="0">
      <selection activeCell="K9" sqref="K9"/>
    </sheetView>
  </sheetViews>
  <sheetFormatPr baseColWidth="10" defaultColWidth="11.44140625" defaultRowHeight="13.2" x14ac:dyDescent="0.25"/>
  <cols>
    <col min="1" max="1" width="3.33203125" style="1" customWidth="1"/>
    <col min="2" max="2" width="4.33203125" style="1" customWidth="1"/>
    <col min="3" max="3" width="14" style="1" customWidth="1"/>
    <col min="4" max="4" width="11.88671875" style="1" bestFit="1" customWidth="1"/>
    <col min="5" max="5" width="15.44140625" style="1" customWidth="1"/>
    <col min="6" max="6" width="13.88671875" style="1" customWidth="1"/>
    <col min="7" max="8" width="12.44140625" style="1" customWidth="1"/>
    <col min="9" max="9" width="9.109375" style="1" customWidth="1"/>
    <col min="10" max="10" width="8.6640625" style="1" customWidth="1"/>
    <col min="11" max="11" width="11.6640625" style="1" customWidth="1"/>
    <col min="12" max="12" width="15.6640625" style="1" bestFit="1" customWidth="1"/>
    <col min="13" max="13" width="13.109375" style="1" customWidth="1"/>
    <col min="14" max="14" width="3.109375" style="1" customWidth="1"/>
    <col min="15" max="16384" width="11.44140625" style="1"/>
  </cols>
  <sheetData>
    <row r="1" spans="1:14" s="7" customForma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4" s="7" customFormat="1" ht="12.75" customHeight="1" x14ac:dyDescent="0.25">
      <c r="A2" s="83"/>
      <c r="B2" s="642"/>
      <c r="C2" s="643"/>
      <c r="D2" s="644"/>
      <c r="E2" s="651" t="s">
        <v>7825</v>
      </c>
      <c r="F2" s="652"/>
      <c r="G2" s="652"/>
      <c r="H2" s="652"/>
      <c r="I2" s="652"/>
      <c r="J2" s="652"/>
      <c r="K2" s="652"/>
      <c r="L2" s="652"/>
      <c r="M2" s="653"/>
      <c r="N2" s="96"/>
    </row>
    <row r="3" spans="1:14" s="7" customFormat="1" ht="12.75" customHeight="1" x14ac:dyDescent="0.25">
      <c r="A3" s="83"/>
      <c r="B3" s="645"/>
      <c r="C3" s="646"/>
      <c r="D3" s="647"/>
      <c r="E3" s="654"/>
      <c r="F3" s="655"/>
      <c r="G3" s="655"/>
      <c r="H3" s="655"/>
      <c r="I3" s="655"/>
      <c r="J3" s="655"/>
      <c r="K3" s="655"/>
      <c r="L3" s="655"/>
      <c r="M3" s="656"/>
      <c r="N3" s="96"/>
    </row>
    <row r="4" spans="1:14" s="7" customFormat="1" ht="12.75" customHeight="1" x14ac:dyDescent="0.25">
      <c r="A4" s="83"/>
      <c r="B4" s="645"/>
      <c r="C4" s="646"/>
      <c r="D4" s="647"/>
      <c r="E4" s="654"/>
      <c r="F4" s="655"/>
      <c r="G4" s="655"/>
      <c r="H4" s="655"/>
      <c r="I4" s="655"/>
      <c r="J4" s="655"/>
      <c r="K4" s="655"/>
      <c r="L4" s="655"/>
      <c r="M4" s="656"/>
      <c r="N4" s="96"/>
    </row>
    <row r="5" spans="1:14" s="7" customFormat="1" ht="13.5" customHeight="1" x14ac:dyDescent="0.25">
      <c r="A5" s="83"/>
      <c r="B5" s="648"/>
      <c r="C5" s="649"/>
      <c r="D5" s="650"/>
      <c r="E5" s="657"/>
      <c r="F5" s="658"/>
      <c r="G5" s="658"/>
      <c r="H5" s="658"/>
      <c r="I5" s="658"/>
      <c r="J5" s="658"/>
      <c r="K5" s="658"/>
      <c r="L5" s="658"/>
      <c r="M5" s="659"/>
      <c r="N5" s="96"/>
    </row>
    <row r="6" spans="1:14" s="7" customFormat="1" ht="11.25" customHeight="1" x14ac:dyDescent="0.25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4" s="4" customFormat="1" ht="24.75" customHeight="1" x14ac:dyDescent="0.2">
      <c r="A7" s="116"/>
      <c r="B7" s="600" t="s">
        <v>188</v>
      </c>
      <c r="C7" s="600"/>
      <c r="D7" s="600"/>
      <c r="E7" s="591" t="s">
        <v>412</v>
      </c>
      <c r="F7" s="591"/>
      <c r="G7" s="591"/>
      <c r="H7" s="591"/>
      <c r="I7" s="591"/>
      <c r="J7" s="591"/>
      <c r="K7" s="591"/>
      <c r="L7" s="591"/>
      <c r="M7" s="591"/>
      <c r="N7" s="68"/>
    </row>
    <row r="8" spans="1:14" s="4" customFormat="1" ht="6" customHeight="1" x14ac:dyDescent="0.2">
      <c r="A8" s="68"/>
      <c r="B8" s="156"/>
      <c r="C8" s="156"/>
      <c r="D8" s="156"/>
      <c r="E8" s="365"/>
      <c r="F8" s="365"/>
      <c r="G8" s="365"/>
      <c r="H8" s="365"/>
      <c r="I8" s="365"/>
      <c r="J8" s="365"/>
      <c r="K8" s="365"/>
      <c r="L8" s="365"/>
      <c r="M8" s="365"/>
      <c r="N8" s="68"/>
    </row>
    <row r="9" spans="1:14" s="4" customFormat="1" ht="15.75" customHeight="1" x14ac:dyDescent="0.2">
      <c r="A9" s="116"/>
      <c r="B9" s="600" t="s">
        <v>146</v>
      </c>
      <c r="C9" s="600"/>
      <c r="D9" s="600"/>
      <c r="E9" s="660" t="s">
        <v>259</v>
      </c>
      <c r="F9" s="660"/>
      <c r="G9" s="660"/>
      <c r="H9" s="660"/>
      <c r="I9" s="442" t="s">
        <v>189</v>
      </c>
      <c r="J9" s="139"/>
      <c r="K9" s="324" t="s">
        <v>413</v>
      </c>
      <c r="L9" s="311"/>
      <c r="M9" s="311"/>
      <c r="N9" s="68"/>
    </row>
    <row r="10" spans="1:14" ht="12" customHeight="1" x14ac:dyDescent="0.25">
      <c r="A10" s="85"/>
      <c r="B10" s="85"/>
      <c r="C10" s="85"/>
      <c r="D10" s="85"/>
      <c r="E10" s="85"/>
      <c r="F10" s="85"/>
      <c r="G10" s="86"/>
      <c r="H10" s="86"/>
      <c r="I10" s="85"/>
      <c r="J10" s="85"/>
      <c r="K10" s="85"/>
      <c r="L10" s="85"/>
      <c r="M10" s="85"/>
      <c r="N10" s="87"/>
    </row>
    <row r="11" spans="1:14" ht="55.5" customHeight="1" x14ac:dyDescent="0.25">
      <c r="A11" s="87"/>
      <c r="B11" s="444" t="s">
        <v>24</v>
      </c>
      <c r="C11" s="444" t="s">
        <v>2</v>
      </c>
      <c r="D11" s="444" t="s">
        <v>31</v>
      </c>
      <c r="E11" s="444" t="s">
        <v>27</v>
      </c>
      <c r="F11" s="444" t="s">
        <v>28</v>
      </c>
      <c r="G11" s="630" t="s">
        <v>178</v>
      </c>
      <c r="H11" s="630"/>
      <c r="I11" s="630" t="s">
        <v>179</v>
      </c>
      <c r="J11" s="630"/>
      <c r="K11" s="444" t="s">
        <v>186</v>
      </c>
      <c r="L11" s="444" t="s">
        <v>183</v>
      </c>
      <c r="M11" s="444" t="s">
        <v>30</v>
      </c>
      <c r="N11" s="87"/>
    </row>
    <row r="12" spans="1:14" x14ac:dyDescent="0.25">
      <c r="A12" s="87"/>
      <c r="B12" s="447">
        <v>1</v>
      </c>
      <c r="C12" s="669" t="s">
        <v>7797</v>
      </c>
      <c r="D12" s="78" t="s">
        <v>7814</v>
      </c>
      <c r="E12" s="93">
        <v>43874.394444444442</v>
      </c>
      <c r="F12" s="93">
        <v>43875.394444444442</v>
      </c>
      <c r="G12" s="664">
        <v>1440</v>
      </c>
      <c r="H12" s="664"/>
      <c r="I12" s="665">
        <v>1.0990083333333334</v>
      </c>
      <c r="J12" s="665"/>
      <c r="K12" s="94">
        <f>+I12*G12</f>
        <v>1582.5720000000001</v>
      </c>
      <c r="L12" s="95">
        <v>4680</v>
      </c>
      <c r="M12" s="425">
        <f>IF(L12="","",L12/K12)</f>
        <v>2.957211425451733</v>
      </c>
      <c r="N12" s="87"/>
    </row>
    <row r="13" spans="1:14" x14ac:dyDescent="0.25">
      <c r="A13" s="87"/>
      <c r="B13" s="447">
        <v>2</v>
      </c>
      <c r="C13" s="669"/>
      <c r="D13" s="78" t="s">
        <v>7815</v>
      </c>
      <c r="E13" s="93">
        <v>43875.425694444442</v>
      </c>
      <c r="F13" s="93">
        <v>43876.425694444442</v>
      </c>
      <c r="G13" s="664">
        <v>1440</v>
      </c>
      <c r="H13" s="664"/>
      <c r="I13" s="665">
        <v>1.0973583333333334</v>
      </c>
      <c r="J13" s="665"/>
      <c r="K13" s="94">
        <f t="shared" ref="K13:K18" si="0">+I13*G13</f>
        <v>1580.1960000000001</v>
      </c>
      <c r="L13" s="95">
        <v>10230</v>
      </c>
      <c r="M13" s="425">
        <f t="shared" ref="M13:M18" si="1">IF(L13="","",L13/K13)</f>
        <v>6.4738804553359195</v>
      </c>
      <c r="N13" s="87"/>
    </row>
    <row r="14" spans="1:14" x14ac:dyDescent="0.25">
      <c r="A14" s="87"/>
      <c r="B14" s="447">
        <v>3</v>
      </c>
      <c r="C14" s="669"/>
      <c r="D14" s="78" t="s">
        <v>7816</v>
      </c>
      <c r="E14" s="93">
        <v>43881.466666666667</v>
      </c>
      <c r="F14" s="93">
        <v>43882.455555555556</v>
      </c>
      <c r="G14" s="664">
        <v>1424.0000000002328</v>
      </c>
      <c r="H14" s="664"/>
      <c r="I14" s="665">
        <v>1.1000583333333334</v>
      </c>
      <c r="J14" s="665"/>
      <c r="K14" s="94">
        <f t="shared" si="0"/>
        <v>1566.4830666669229</v>
      </c>
      <c r="L14" s="95">
        <v>7970</v>
      </c>
      <c r="M14" s="425">
        <f t="shared" si="1"/>
        <v>5.0878302929620114</v>
      </c>
      <c r="N14" s="87"/>
    </row>
    <row r="15" spans="1:14" x14ac:dyDescent="0.25">
      <c r="A15" s="87"/>
      <c r="B15" s="447">
        <v>4</v>
      </c>
      <c r="C15" s="669"/>
      <c r="D15" s="78" t="s">
        <v>7817</v>
      </c>
      <c r="E15" s="93">
        <v>43885.406944444447</v>
      </c>
      <c r="F15" s="93">
        <v>43886.406944444447</v>
      </c>
      <c r="G15" s="664">
        <v>1440</v>
      </c>
      <c r="H15" s="664"/>
      <c r="I15" s="665">
        <v>1.1000916666666667</v>
      </c>
      <c r="J15" s="665"/>
      <c r="K15" s="94">
        <f t="shared" si="0"/>
        <v>1584.1320000000001</v>
      </c>
      <c r="L15" s="95">
        <v>12740</v>
      </c>
      <c r="M15" s="425">
        <f t="shared" si="1"/>
        <v>8.0422591046705705</v>
      </c>
      <c r="N15" s="87"/>
    </row>
    <row r="16" spans="1:14" x14ac:dyDescent="0.25">
      <c r="A16" s="87"/>
      <c r="B16" s="447">
        <v>5</v>
      </c>
      <c r="C16" s="669"/>
      <c r="D16" s="78" t="s">
        <v>7818</v>
      </c>
      <c r="E16" s="93">
        <v>43886.430555555555</v>
      </c>
      <c r="F16" s="93">
        <v>43887.42083333333</v>
      </c>
      <c r="G16" s="664">
        <v>1425.9999999962747</v>
      </c>
      <c r="H16" s="664"/>
      <c r="I16" s="665">
        <v>1.0967750000000001</v>
      </c>
      <c r="J16" s="665"/>
      <c r="K16" s="94">
        <f t="shared" si="0"/>
        <v>1564.0011499959144</v>
      </c>
      <c r="L16" s="95">
        <v>15670</v>
      </c>
      <c r="M16" s="425">
        <f t="shared" si="1"/>
        <v>10.019174218664055</v>
      </c>
      <c r="N16" s="87"/>
    </row>
    <row r="17" spans="1:14" ht="13.2" hidden="1" customHeight="1" x14ac:dyDescent="0.25">
      <c r="A17" s="87"/>
      <c r="B17" s="202">
        <v>6</v>
      </c>
      <c r="C17" s="513"/>
      <c r="D17" s="418"/>
      <c r="E17" s="200" t="e">
        <f>+#REF!</f>
        <v>#REF!</v>
      </c>
      <c r="F17" s="200" t="e">
        <f>+#REF!</f>
        <v>#REF!</v>
      </c>
      <c r="G17" s="670" t="e">
        <f>+#REF!</f>
        <v>#REF!</v>
      </c>
      <c r="H17" s="671"/>
      <c r="I17" s="672" t="e">
        <f>+#REF!</f>
        <v>#REF!</v>
      </c>
      <c r="J17" s="673"/>
      <c r="K17" s="199" t="e">
        <f t="shared" si="0"/>
        <v>#REF!</v>
      </c>
      <c r="L17" s="198"/>
      <c r="M17" s="514" t="str">
        <f t="shared" si="1"/>
        <v/>
      </c>
      <c r="N17" s="87"/>
    </row>
    <row r="18" spans="1:14" ht="13.8" hidden="1" customHeight="1" thickBot="1" x14ac:dyDescent="0.3">
      <c r="A18" s="87"/>
      <c r="B18" s="162">
        <v>7</v>
      </c>
      <c r="C18" s="515"/>
      <c r="D18" s="163"/>
      <c r="E18" s="164" t="e">
        <f>+#REF!</f>
        <v>#REF!</v>
      </c>
      <c r="F18" s="164" t="e">
        <f>+#REF!</f>
        <v>#REF!</v>
      </c>
      <c r="G18" s="674" t="e">
        <f>+#REF!</f>
        <v>#REF!</v>
      </c>
      <c r="H18" s="675"/>
      <c r="I18" s="676" t="e">
        <f>+#REF!</f>
        <v>#REF!</v>
      </c>
      <c r="J18" s="677"/>
      <c r="K18" s="165" t="e">
        <f t="shared" si="0"/>
        <v>#REF!</v>
      </c>
      <c r="L18" s="166"/>
      <c r="M18" s="167" t="str">
        <f t="shared" si="1"/>
        <v/>
      </c>
      <c r="N18" s="87"/>
    </row>
    <row r="19" spans="1:14" ht="13.8" thickBot="1" x14ac:dyDescent="0.3">
      <c r="A19" s="85"/>
      <c r="B19" s="85"/>
      <c r="C19" s="85"/>
      <c r="D19" s="87"/>
      <c r="E19" s="85"/>
      <c r="F19" s="85"/>
      <c r="G19" s="85"/>
      <c r="H19" s="85"/>
      <c r="I19" s="85"/>
      <c r="J19" s="85"/>
      <c r="K19" s="85"/>
      <c r="L19" s="85"/>
      <c r="M19" s="85"/>
      <c r="N19" s="87"/>
    </row>
    <row r="20" spans="1:14" x14ac:dyDescent="0.25">
      <c r="A20" s="328"/>
      <c r="B20" s="182" t="s">
        <v>13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4"/>
      <c r="N20" s="87"/>
    </row>
    <row r="21" spans="1:14" ht="67.5" customHeight="1" thickBot="1" x14ac:dyDescent="0.3">
      <c r="A21" s="328"/>
      <c r="B21" s="666" t="s">
        <v>7819</v>
      </c>
      <c r="C21" s="667"/>
      <c r="D21" s="667"/>
      <c r="E21" s="667"/>
      <c r="F21" s="667"/>
      <c r="G21" s="667"/>
      <c r="H21" s="667"/>
      <c r="I21" s="667"/>
      <c r="J21" s="667"/>
      <c r="K21" s="667"/>
      <c r="L21" s="667"/>
      <c r="M21" s="668"/>
      <c r="N21" s="87"/>
    </row>
    <row r="22" spans="1:14" ht="11.25" customHeight="1" x14ac:dyDescent="0.25">
      <c r="A22" s="328"/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6"/>
      <c r="N22" s="87"/>
    </row>
    <row r="23" spans="1:14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4" x14ac:dyDescent="0.25">
      <c r="A24" s="8"/>
      <c r="B24" s="8"/>
      <c r="C24" s="8"/>
      <c r="E24" s="8"/>
      <c r="F24" s="8"/>
      <c r="G24" s="8"/>
      <c r="H24" s="8"/>
      <c r="I24" s="8"/>
      <c r="J24" s="8"/>
      <c r="K24" s="8"/>
      <c r="L24" s="8"/>
      <c r="M24" s="8"/>
    </row>
    <row r="25" spans="1:14" ht="14.4" x14ac:dyDescent="0.3">
      <c r="A25" s="8"/>
      <c r="B25" s="504"/>
      <c r="C25" s="505"/>
      <c r="E25" s="505"/>
      <c r="F25" s="505"/>
      <c r="G25" s="505"/>
      <c r="H25" s="505"/>
      <c r="I25" s="505"/>
      <c r="J25" s="505"/>
      <c r="K25" s="505"/>
      <c r="L25" s="505"/>
    </row>
    <row r="26" spans="1:14" ht="13.8" x14ac:dyDescent="0.3">
      <c r="A26" s="8"/>
      <c r="B26" s="504"/>
      <c r="F26" s="504"/>
      <c r="G26" s="504"/>
      <c r="H26" s="504"/>
      <c r="I26" s="504"/>
      <c r="J26" s="504"/>
      <c r="K26" s="504"/>
      <c r="L26" s="504"/>
    </row>
    <row r="27" spans="1:14" ht="13.8" x14ac:dyDescent="0.3">
      <c r="A27" s="8"/>
      <c r="B27" s="504"/>
      <c r="D27" s="8"/>
      <c r="E27" s="504"/>
      <c r="F27" s="504"/>
      <c r="G27" s="504"/>
      <c r="H27" s="504"/>
      <c r="I27" s="504"/>
      <c r="J27" s="504"/>
      <c r="K27" s="504"/>
      <c r="L27" s="504"/>
    </row>
    <row r="28" spans="1:14" ht="13.8" x14ac:dyDescent="0.3">
      <c r="A28" s="8"/>
      <c r="B28" s="8"/>
      <c r="C28" s="391" t="s">
        <v>7804</v>
      </c>
      <c r="D28" s="506" t="s">
        <v>7805</v>
      </c>
      <c r="E28" s="504"/>
      <c r="F28" s="504"/>
      <c r="G28" s="504"/>
      <c r="H28" s="504"/>
      <c r="I28" s="504"/>
      <c r="J28" s="504"/>
      <c r="K28" s="504"/>
      <c r="L28" s="504"/>
    </row>
    <row r="29" spans="1:14" ht="13.8" x14ac:dyDescent="0.3">
      <c r="A29" s="8"/>
      <c r="B29" s="8"/>
      <c r="C29" s="507">
        <v>0</v>
      </c>
      <c r="D29" s="508">
        <v>100</v>
      </c>
      <c r="E29" s="504"/>
      <c r="F29" s="504"/>
      <c r="G29" s="504"/>
      <c r="H29" s="504"/>
      <c r="I29" s="504"/>
      <c r="J29" s="504"/>
      <c r="K29" s="504"/>
      <c r="L29" s="504"/>
    </row>
    <row r="30" spans="1:14" ht="13.8" x14ac:dyDescent="0.3">
      <c r="A30" s="8"/>
      <c r="B30" s="8"/>
      <c r="C30" s="393">
        <v>1</v>
      </c>
      <c r="D30" s="394">
        <v>100</v>
      </c>
      <c r="E30" s="504"/>
      <c r="F30" s="504"/>
      <c r="G30" s="504"/>
      <c r="H30" s="504"/>
      <c r="I30" s="504"/>
      <c r="J30" s="504"/>
      <c r="K30" s="504"/>
      <c r="L30" s="504"/>
    </row>
    <row r="31" spans="1:14" ht="13.8" x14ac:dyDescent="0.3">
      <c r="A31" s="8"/>
      <c r="C31" s="504"/>
      <c r="D31" s="504"/>
      <c r="E31" s="504"/>
      <c r="F31" s="504"/>
      <c r="G31" s="504"/>
      <c r="H31" s="504"/>
      <c r="I31" s="504"/>
      <c r="J31" s="504"/>
      <c r="K31" s="504"/>
      <c r="L31" s="504"/>
    </row>
    <row r="32" spans="1:14" ht="13.8" x14ac:dyDescent="0.3">
      <c r="A32" s="8"/>
      <c r="B32" s="509" t="s">
        <v>7806</v>
      </c>
      <c r="C32" s="504"/>
      <c r="D32" s="504"/>
      <c r="E32" s="504"/>
      <c r="F32" s="504"/>
      <c r="G32" s="504"/>
      <c r="H32" s="504"/>
      <c r="I32" s="504"/>
      <c r="J32" s="504"/>
      <c r="K32" s="504"/>
      <c r="L32" s="504"/>
    </row>
    <row r="33" spans="1:13" ht="13.8" x14ac:dyDescent="0.3">
      <c r="A33" s="8"/>
      <c r="B33" s="510" t="s">
        <v>7820</v>
      </c>
      <c r="D33" s="511"/>
      <c r="E33" s="504"/>
      <c r="F33" s="504"/>
      <c r="G33" s="504"/>
      <c r="H33" s="504"/>
      <c r="I33" s="504"/>
      <c r="J33" s="504"/>
      <c r="K33" s="504"/>
      <c r="L33" s="504"/>
    </row>
    <row r="34" spans="1:13" ht="13.8" x14ac:dyDescent="0.3">
      <c r="A34" s="8"/>
      <c r="B34" s="510" t="s">
        <v>7821</v>
      </c>
      <c r="C34" s="509"/>
      <c r="D34" s="504"/>
      <c r="E34" s="504"/>
      <c r="F34" s="504"/>
      <c r="G34" s="504"/>
      <c r="H34" s="504"/>
      <c r="I34" s="504"/>
      <c r="J34" s="504"/>
      <c r="K34" s="504"/>
      <c r="L34" s="504"/>
    </row>
    <row r="35" spans="1:13" ht="13.8" x14ac:dyDescent="0.3">
      <c r="A35" s="8"/>
      <c r="B35" s="510" t="s">
        <v>7822</v>
      </c>
      <c r="C35" s="512"/>
      <c r="D35" s="504"/>
      <c r="E35" s="504"/>
      <c r="F35" s="504"/>
      <c r="G35" s="504"/>
      <c r="H35" s="504"/>
      <c r="I35" s="504"/>
      <c r="J35" s="504"/>
      <c r="K35" s="504"/>
      <c r="L35" s="504"/>
    </row>
    <row r="36" spans="1:13" ht="13.8" x14ac:dyDescent="0.3">
      <c r="A36" s="8"/>
      <c r="B36" s="510" t="s">
        <v>7823</v>
      </c>
      <c r="C36" s="512"/>
      <c r="D36" s="504"/>
      <c r="E36" s="504"/>
      <c r="F36" s="504"/>
      <c r="G36" s="504"/>
      <c r="H36" s="504"/>
      <c r="I36" s="504"/>
      <c r="J36" s="504"/>
      <c r="K36" s="504"/>
      <c r="L36" s="504"/>
    </row>
    <row r="37" spans="1:13" ht="13.8" x14ac:dyDescent="0.3">
      <c r="A37" s="8"/>
      <c r="B37" s="510" t="s">
        <v>7824</v>
      </c>
      <c r="C37" s="512"/>
      <c r="D37" s="504"/>
      <c r="E37" s="504"/>
      <c r="F37" s="504"/>
      <c r="G37" s="504"/>
      <c r="H37" s="504"/>
      <c r="I37" s="504"/>
      <c r="J37" s="504"/>
      <c r="K37" s="504"/>
      <c r="L37" s="504"/>
    </row>
    <row r="38" spans="1:13" ht="13.8" x14ac:dyDescent="0.3">
      <c r="A38" s="8"/>
      <c r="C38" s="512"/>
      <c r="D38" s="504"/>
      <c r="E38" s="504"/>
      <c r="F38" s="504"/>
      <c r="G38" s="504"/>
      <c r="H38" s="504"/>
      <c r="I38" s="504"/>
      <c r="J38" s="504"/>
      <c r="K38" s="504"/>
      <c r="L38" s="504"/>
    </row>
    <row r="39" spans="1:13" ht="13.8" x14ac:dyDescent="0.3">
      <c r="A39" s="8"/>
      <c r="C39" s="512"/>
      <c r="D39" s="504"/>
      <c r="E39" s="504"/>
      <c r="F39" s="504"/>
      <c r="G39" s="504"/>
      <c r="H39" s="504"/>
      <c r="I39" s="504"/>
      <c r="J39" s="504"/>
      <c r="K39" s="504"/>
      <c r="L39" s="504"/>
    </row>
    <row r="40" spans="1:13" ht="13.8" x14ac:dyDescent="0.3">
      <c r="A40" s="8"/>
      <c r="B40" s="504"/>
      <c r="C40" s="504"/>
      <c r="D40" s="504"/>
      <c r="E40" s="504"/>
      <c r="F40" s="504"/>
      <c r="G40" s="504"/>
      <c r="H40" s="504"/>
      <c r="I40" s="504"/>
      <c r="J40" s="504"/>
      <c r="K40" s="504"/>
      <c r="L40" s="504"/>
    </row>
    <row r="41" spans="1:13" ht="13.8" x14ac:dyDescent="0.3">
      <c r="A41" s="8"/>
      <c r="B41" s="504"/>
      <c r="C41" s="504"/>
      <c r="D41" s="504"/>
      <c r="E41" s="504"/>
      <c r="F41" s="504"/>
      <c r="G41" s="504"/>
      <c r="H41" s="504"/>
      <c r="I41" s="504"/>
      <c r="J41" s="504"/>
      <c r="K41" s="504"/>
      <c r="L41" s="504"/>
    </row>
    <row r="42" spans="1:13" ht="13.8" x14ac:dyDescent="0.3">
      <c r="A42" s="8"/>
      <c r="B42" s="504"/>
      <c r="C42" s="504"/>
      <c r="D42" s="504"/>
      <c r="E42" s="504"/>
      <c r="F42" s="504"/>
      <c r="G42" s="504"/>
      <c r="H42" s="504"/>
      <c r="I42" s="504"/>
      <c r="J42" s="504"/>
      <c r="K42" s="504"/>
      <c r="L42" s="504"/>
    </row>
    <row r="43" spans="1:1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3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</sheetData>
  <mergeCells count="25">
    <mergeCell ref="B21:M21"/>
    <mergeCell ref="I15:J15"/>
    <mergeCell ref="G16:H16"/>
    <mergeCell ref="I16:J16"/>
    <mergeCell ref="G17:H17"/>
    <mergeCell ref="I17:J17"/>
    <mergeCell ref="G18:H18"/>
    <mergeCell ref="I18:J18"/>
    <mergeCell ref="G11:H11"/>
    <mergeCell ref="I11:J11"/>
    <mergeCell ref="C12:C16"/>
    <mergeCell ref="G12:H12"/>
    <mergeCell ref="I12:J12"/>
    <mergeCell ref="G13:H13"/>
    <mergeCell ref="I13:J13"/>
    <mergeCell ref="G14:H14"/>
    <mergeCell ref="I14:J14"/>
    <mergeCell ref="G15:H15"/>
    <mergeCell ref="B2:D5"/>
    <mergeCell ref="E2:M5"/>
    <mergeCell ref="B7:D7"/>
    <mergeCell ref="E7:M7"/>
    <mergeCell ref="B9:D9"/>
    <mergeCell ref="E9:F9"/>
    <mergeCell ref="G9:H9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88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1DFA-4395-4566-9189-997B32E61B25}">
  <dimension ref="A1:N52"/>
  <sheetViews>
    <sheetView showGridLines="0" view="pageBreakPreview" zoomScale="80" zoomScaleNormal="100" zoomScaleSheetLayoutView="80" zoomScalePageLayoutView="70" workbookViewId="0">
      <selection activeCell="B26" sqref="B26:M26"/>
    </sheetView>
  </sheetViews>
  <sheetFormatPr baseColWidth="10" defaultColWidth="11.44140625" defaultRowHeight="13.2" x14ac:dyDescent="0.25"/>
  <cols>
    <col min="1" max="1" width="2.21875" style="1" customWidth="1"/>
    <col min="2" max="2" width="4.33203125" style="1" customWidth="1"/>
    <col min="3" max="3" width="11.6640625" style="1" customWidth="1"/>
    <col min="4" max="4" width="9.6640625" style="1" customWidth="1"/>
    <col min="5" max="6" width="18.109375" style="1" customWidth="1"/>
    <col min="7" max="8" width="12.44140625" style="1" customWidth="1"/>
    <col min="9" max="9" width="9.109375" style="1" customWidth="1"/>
    <col min="10" max="10" width="9" style="1" customWidth="1"/>
    <col min="11" max="11" width="13.88671875" style="1" customWidth="1"/>
    <col min="12" max="12" width="15.6640625" style="1" bestFit="1" customWidth="1"/>
    <col min="13" max="13" width="14" style="1" customWidth="1"/>
    <col min="14" max="14" width="2.21875" style="1" customWidth="1"/>
    <col min="15" max="16384" width="11.44140625" style="1"/>
  </cols>
  <sheetData>
    <row r="1" spans="1:14" s="7" customForma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4" s="7" customFormat="1" ht="12.75" customHeight="1" x14ac:dyDescent="0.25">
      <c r="A2" s="83"/>
      <c r="B2" s="642"/>
      <c r="C2" s="643"/>
      <c r="D2" s="644"/>
      <c r="E2" s="651" t="s">
        <v>7827</v>
      </c>
      <c r="F2" s="652"/>
      <c r="G2" s="652"/>
      <c r="H2" s="652"/>
      <c r="I2" s="652"/>
      <c r="J2" s="652"/>
      <c r="K2" s="652"/>
      <c r="L2" s="652"/>
      <c r="M2" s="653"/>
      <c r="N2" s="96"/>
    </row>
    <row r="3" spans="1:14" s="7" customFormat="1" ht="12.75" customHeight="1" x14ac:dyDescent="0.25">
      <c r="A3" s="83"/>
      <c r="B3" s="645"/>
      <c r="C3" s="646"/>
      <c r="D3" s="647"/>
      <c r="E3" s="654"/>
      <c r="F3" s="655"/>
      <c r="G3" s="655"/>
      <c r="H3" s="655"/>
      <c r="I3" s="655"/>
      <c r="J3" s="655"/>
      <c r="K3" s="655"/>
      <c r="L3" s="655"/>
      <c r="M3" s="656"/>
      <c r="N3" s="96"/>
    </row>
    <row r="4" spans="1:14" s="7" customFormat="1" ht="12.75" customHeight="1" x14ac:dyDescent="0.25">
      <c r="A4" s="83"/>
      <c r="B4" s="645"/>
      <c r="C4" s="646"/>
      <c r="D4" s="647"/>
      <c r="E4" s="654"/>
      <c r="F4" s="655"/>
      <c r="G4" s="655"/>
      <c r="H4" s="655"/>
      <c r="I4" s="655"/>
      <c r="J4" s="655"/>
      <c r="K4" s="655"/>
      <c r="L4" s="655"/>
      <c r="M4" s="656"/>
      <c r="N4" s="96"/>
    </row>
    <row r="5" spans="1:14" s="7" customFormat="1" ht="13.5" customHeight="1" x14ac:dyDescent="0.25">
      <c r="A5" s="83"/>
      <c r="B5" s="648"/>
      <c r="C5" s="649"/>
      <c r="D5" s="650"/>
      <c r="E5" s="657"/>
      <c r="F5" s="658"/>
      <c r="G5" s="658"/>
      <c r="H5" s="658"/>
      <c r="I5" s="658"/>
      <c r="J5" s="658"/>
      <c r="K5" s="658"/>
      <c r="L5" s="658"/>
      <c r="M5" s="659"/>
      <c r="N5" s="96"/>
    </row>
    <row r="6" spans="1:14" s="7" customFormat="1" x14ac:dyDescent="0.25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4" s="4" customFormat="1" ht="30.6" customHeight="1" x14ac:dyDescent="0.2">
      <c r="A7" s="116"/>
      <c r="B7" s="600" t="s">
        <v>188</v>
      </c>
      <c r="C7" s="600"/>
      <c r="D7" s="600"/>
      <c r="E7" s="594" t="s">
        <v>428</v>
      </c>
      <c r="F7" s="606"/>
      <c r="G7" s="606"/>
      <c r="H7" s="606"/>
      <c r="I7" s="606"/>
      <c r="J7" s="606"/>
      <c r="K7" s="606"/>
      <c r="L7" s="606"/>
      <c r="M7" s="606"/>
      <c r="N7" s="68"/>
    </row>
    <row r="8" spans="1:14" s="4" customFormat="1" ht="10.199999999999999" x14ac:dyDescent="0.2">
      <c r="A8" s="68"/>
      <c r="B8" s="156"/>
      <c r="C8" s="156"/>
      <c r="D8" s="156"/>
      <c r="E8" s="365"/>
      <c r="F8" s="365"/>
      <c r="G8" s="365"/>
      <c r="H8" s="365"/>
      <c r="I8" s="365"/>
      <c r="J8" s="365"/>
      <c r="K8" s="365"/>
      <c r="L8" s="365"/>
      <c r="M8" s="365"/>
      <c r="N8" s="68"/>
    </row>
    <row r="9" spans="1:14" s="4" customFormat="1" ht="15.6" customHeight="1" x14ac:dyDescent="0.2">
      <c r="A9" s="116"/>
      <c r="B9" s="600" t="s">
        <v>236</v>
      </c>
      <c r="C9" s="600"/>
      <c r="D9" s="600"/>
      <c r="E9" s="593" t="s">
        <v>259</v>
      </c>
      <c r="F9" s="593"/>
      <c r="G9" s="366"/>
      <c r="H9" s="600" t="s">
        <v>189</v>
      </c>
      <c r="I9" s="600"/>
      <c r="J9" s="370" t="s">
        <v>7794</v>
      </c>
      <c r="K9" s="455"/>
      <c r="L9" s="455"/>
      <c r="M9" s="455"/>
      <c r="N9" s="68"/>
    </row>
    <row r="10" spans="1:14" x14ac:dyDescent="0.25">
      <c r="A10" s="85"/>
      <c r="B10" s="85"/>
      <c r="C10" s="85"/>
      <c r="D10" s="85"/>
      <c r="E10" s="85"/>
      <c r="F10" s="85"/>
      <c r="G10" s="86"/>
      <c r="H10" s="86"/>
      <c r="I10" s="85"/>
      <c r="J10" s="85"/>
      <c r="K10" s="85"/>
      <c r="L10" s="85"/>
      <c r="M10" s="85"/>
      <c r="N10" s="87"/>
    </row>
    <row r="11" spans="1:14" ht="55.5" customHeight="1" x14ac:dyDescent="0.25">
      <c r="A11" s="87"/>
      <c r="B11" s="444" t="s">
        <v>24</v>
      </c>
      <c r="C11" s="444" t="s">
        <v>2</v>
      </c>
      <c r="D11" s="444" t="s">
        <v>31</v>
      </c>
      <c r="E11" s="444" t="s">
        <v>27</v>
      </c>
      <c r="F11" s="444" t="s">
        <v>28</v>
      </c>
      <c r="G11" s="630" t="s">
        <v>178</v>
      </c>
      <c r="H11" s="630"/>
      <c r="I11" s="630" t="s">
        <v>238</v>
      </c>
      <c r="J11" s="630"/>
      <c r="K11" s="444" t="s">
        <v>186</v>
      </c>
      <c r="L11" s="444" t="s">
        <v>183</v>
      </c>
      <c r="M11" s="444" t="s">
        <v>30</v>
      </c>
      <c r="N11" s="87"/>
    </row>
    <row r="12" spans="1:14" x14ac:dyDescent="0.25">
      <c r="A12" s="87"/>
      <c r="B12" s="447">
        <v>1</v>
      </c>
      <c r="C12" s="669" t="s">
        <v>162</v>
      </c>
      <c r="D12" s="78">
        <v>430818</v>
      </c>
      <c r="E12" s="93">
        <v>43901.644444444442</v>
      </c>
      <c r="F12" s="93">
        <v>43902.643055555556</v>
      </c>
      <c r="G12" s="664">
        <v>1438.0000000039581</v>
      </c>
      <c r="H12" s="664"/>
      <c r="I12" s="665">
        <v>1.1012583333333335</v>
      </c>
      <c r="J12" s="665"/>
      <c r="K12" s="94">
        <f>+I12*G12</f>
        <v>1583.6094833376924</v>
      </c>
      <c r="L12" s="367" t="s">
        <v>131</v>
      </c>
      <c r="M12" s="425" t="s">
        <v>131</v>
      </c>
      <c r="N12" s="87"/>
    </row>
    <row r="13" spans="1:14" x14ac:dyDescent="0.25">
      <c r="A13" s="87"/>
      <c r="B13" s="447">
        <v>2</v>
      </c>
      <c r="C13" s="669"/>
      <c r="D13" s="78">
        <v>430819</v>
      </c>
      <c r="E13" s="93">
        <v>43902.65347222222</v>
      </c>
      <c r="F13" s="93">
        <v>43903.65347222222</v>
      </c>
      <c r="G13" s="664">
        <v>1440</v>
      </c>
      <c r="H13" s="664"/>
      <c r="I13" s="665">
        <v>1.1019574800000003</v>
      </c>
      <c r="J13" s="665"/>
      <c r="K13" s="94">
        <f>+I13*G13</f>
        <v>1586.8187712000004</v>
      </c>
      <c r="L13" s="367" t="s">
        <v>131</v>
      </c>
      <c r="M13" s="425" t="s">
        <v>131</v>
      </c>
      <c r="N13" s="87"/>
    </row>
    <row r="14" spans="1:14" x14ac:dyDescent="0.25">
      <c r="A14" s="87"/>
      <c r="B14" s="447">
        <v>3</v>
      </c>
      <c r="C14" s="669"/>
      <c r="D14" s="78">
        <v>431075</v>
      </c>
      <c r="E14" s="93">
        <v>44049.527777777781</v>
      </c>
      <c r="F14" s="93">
        <v>44050.527777777781</v>
      </c>
      <c r="G14" s="664">
        <v>1440</v>
      </c>
      <c r="H14" s="664"/>
      <c r="I14" s="665">
        <v>1.0997250000000001</v>
      </c>
      <c r="J14" s="665"/>
      <c r="K14" s="94">
        <f>+I14*G14</f>
        <v>1583.604</v>
      </c>
      <c r="L14" s="367" t="s">
        <v>131</v>
      </c>
      <c r="M14" s="425" t="s">
        <v>131</v>
      </c>
      <c r="N14" s="87"/>
    </row>
    <row r="15" spans="1:14" x14ac:dyDescent="0.25">
      <c r="A15" s="87"/>
      <c r="B15" s="447">
        <v>4</v>
      </c>
      <c r="C15" s="669"/>
      <c r="D15" s="78">
        <v>431074</v>
      </c>
      <c r="E15" s="93">
        <v>44050.534722222219</v>
      </c>
      <c r="F15" s="93">
        <v>44051.534722222219</v>
      </c>
      <c r="G15" s="664">
        <v>1440</v>
      </c>
      <c r="H15" s="664"/>
      <c r="I15" s="665">
        <v>1.09745</v>
      </c>
      <c r="J15" s="665"/>
      <c r="K15" s="94">
        <f>+I15*G15</f>
        <v>1580.328</v>
      </c>
      <c r="L15" s="367" t="s">
        <v>131</v>
      </c>
      <c r="M15" s="425" t="s">
        <v>131</v>
      </c>
      <c r="N15" s="87"/>
    </row>
    <row r="16" spans="1:14" x14ac:dyDescent="0.25">
      <c r="A16" s="87"/>
      <c r="B16" s="447">
        <v>5</v>
      </c>
      <c r="C16" s="669"/>
      <c r="D16" s="78">
        <v>431076</v>
      </c>
      <c r="E16" s="93">
        <v>44051.541666666664</v>
      </c>
      <c r="F16" s="93">
        <v>44052.541666666664</v>
      </c>
      <c r="G16" s="664">
        <v>1440</v>
      </c>
      <c r="H16" s="664"/>
      <c r="I16" s="665">
        <v>1.1032083333333333</v>
      </c>
      <c r="J16" s="665"/>
      <c r="K16" s="94">
        <f t="shared" ref="K16:K23" si="0">+I16*G16</f>
        <v>1588.6200000000001</v>
      </c>
      <c r="L16" s="367" t="s">
        <v>131</v>
      </c>
      <c r="M16" s="425" t="s">
        <v>131</v>
      </c>
      <c r="N16" s="87"/>
    </row>
    <row r="17" spans="1:14" x14ac:dyDescent="0.25">
      <c r="A17" s="87"/>
      <c r="B17" s="447">
        <v>6</v>
      </c>
      <c r="C17" s="669"/>
      <c r="D17" s="78">
        <v>421674</v>
      </c>
      <c r="E17" s="93">
        <v>44052.625</v>
      </c>
      <c r="F17" s="93">
        <v>44053.625</v>
      </c>
      <c r="G17" s="664">
        <v>1440</v>
      </c>
      <c r="H17" s="664"/>
      <c r="I17" s="665">
        <v>1.098525</v>
      </c>
      <c r="J17" s="665"/>
      <c r="K17" s="94">
        <f t="shared" si="0"/>
        <v>1581.876</v>
      </c>
      <c r="L17" s="367" t="s">
        <v>131</v>
      </c>
      <c r="M17" s="425" t="s">
        <v>131</v>
      </c>
      <c r="N17" s="87"/>
    </row>
    <row r="18" spans="1:14" x14ac:dyDescent="0.25">
      <c r="A18" s="87"/>
      <c r="B18" s="447">
        <v>7</v>
      </c>
      <c r="C18" s="669"/>
      <c r="D18" s="78">
        <v>421687</v>
      </c>
      <c r="E18" s="93">
        <v>44053.645833333336</v>
      </c>
      <c r="F18" s="93">
        <v>44054.645833333336</v>
      </c>
      <c r="G18" s="664">
        <v>1440</v>
      </c>
      <c r="H18" s="664"/>
      <c r="I18" s="665">
        <v>1.1027666666666667</v>
      </c>
      <c r="J18" s="665"/>
      <c r="K18" s="94">
        <f t="shared" si="0"/>
        <v>1587.9839999999999</v>
      </c>
      <c r="L18" s="367" t="s">
        <v>131</v>
      </c>
      <c r="M18" s="425" t="s">
        <v>131</v>
      </c>
      <c r="N18" s="87"/>
    </row>
    <row r="19" spans="1:14" x14ac:dyDescent="0.25">
      <c r="A19" s="87"/>
      <c r="B19" s="447">
        <v>8</v>
      </c>
      <c r="C19" s="669"/>
      <c r="D19" s="78">
        <v>421675</v>
      </c>
      <c r="E19" s="93">
        <v>44054.659722222219</v>
      </c>
      <c r="F19" s="93">
        <v>44055.659722222219</v>
      </c>
      <c r="G19" s="664">
        <v>1440</v>
      </c>
      <c r="H19" s="664"/>
      <c r="I19" s="665">
        <v>1.104425</v>
      </c>
      <c r="J19" s="665"/>
      <c r="K19" s="94">
        <f t="shared" si="0"/>
        <v>1590.3720000000001</v>
      </c>
      <c r="L19" s="367" t="s">
        <v>131</v>
      </c>
      <c r="M19" s="425" t="s">
        <v>131</v>
      </c>
      <c r="N19" s="87"/>
    </row>
    <row r="20" spans="1:14" x14ac:dyDescent="0.25">
      <c r="A20" s="87"/>
      <c r="B20" s="447">
        <v>9</v>
      </c>
      <c r="C20" s="669"/>
      <c r="D20" s="78">
        <v>421678</v>
      </c>
      <c r="E20" s="93">
        <v>44055.666666666664</v>
      </c>
      <c r="F20" s="93">
        <v>44056.666666666664</v>
      </c>
      <c r="G20" s="664">
        <v>1440</v>
      </c>
      <c r="H20" s="664"/>
      <c r="I20" s="665">
        <v>1.1043833333333333</v>
      </c>
      <c r="J20" s="665"/>
      <c r="K20" s="94">
        <f t="shared" si="0"/>
        <v>1590.3119999999999</v>
      </c>
      <c r="L20" s="367" t="s">
        <v>131</v>
      </c>
      <c r="M20" s="425" t="s">
        <v>131</v>
      </c>
      <c r="N20" s="87"/>
    </row>
    <row r="21" spans="1:14" x14ac:dyDescent="0.25">
      <c r="A21" s="87"/>
      <c r="B21" s="447">
        <v>10</v>
      </c>
      <c r="C21" s="669"/>
      <c r="D21" s="78">
        <v>421679</v>
      </c>
      <c r="E21" s="93">
        <v>44056.677083333336</v>
      </c>
      <c r="F21" s="93">
        <v>44057.677083333336</v>
      </c>
      <c r="G21" s="664">
        <v>1440</v>
      </c>
      <c r="H21" s="664"/>
      <c r="I21" s="665">
        <v>1.1010374999999999</v>
      </c>
      <c r="J21" s="665"/>
      <c r="K21" s="94">
        <f t="shared" si="0"/>
        <v>1585.4939999999999</v>
      </c>
      <c r="L21" s="367" t="s">
        <v>131</v>
      </c>
      <c r="M21" s="425" t="s">
        <v>131</v>
      </c>
      <c r="N21" s="87"/>
    </row>
    <row r="22" spans="1:14" ht="13.2" customHeight="1" x14ac:dyDescent="0.25">
      <c r="A22" s="87"/>
      <c r="B22" s="447">
        <v>11</v>
      </c>
      <c r="C22" s="669"/>
      <c r="D22" s="78">
        <v>421677</v>
      </c>
      <c r="E22" s="93">
        <v>44057.6875</v>
      </c>
      <c r="F22" s="93">
        <v>44058.6875</v>
      </c>
      <c r="G22" s="664">
        <v>1440</v>
      </c>
      <c r="H22" s="664"/>
      <c r="I22" s="665">
        <v>1.1034625</v>
      </c>
      <c r="J22" s="665"/>
      <c r="K22" s="94">
        <f t="shared" si="0"/>
        <v>1588.9860000000001</v>
      </c>
      <c r="L22" s="367" t="s">
        <v>131</v>
      </c>
      <c r="M22" s="425" t="s">
        <v>131</v>
      </c>
      <c r="N22" s="87"/>
    </row>
    <row r="23" spans="1:14" x14ac:dyDescent="0.25">
      <c r="A23" s="87"/>
      <c r="B23" s="447">
        <v>12</v>
      </c>
      <c r="C23" s="669"/>
      <c r="D23" s="78">
        <v>421680</v>
      </c>
      <c r="E23" s="93">
        <v>44058.697916666664</v>
      </c>
      <c r="F23" s="93">
        <v>44059.697916666664</v>
      </c>
      <c r="G23" s="664">
        <v>1440</v>
      </c>
      <c r="H23" s="664"/>
      <c r="I23" s="665">
        <v>1.1059687499999999</v>
      </c>
      <c r="J23" s="665"/>
      <c r="K23" s="94">
        <f t="shared" si="0"/>
        <v>1592.595</v>
      </c>
      <c r="L23" s="367" t="s">
        <v>131</v>
      </c>
      <c r="M23" s="425" t="s">
        <v>131</v>
      </c>
      <c r="N23" s="87"/>
    </row>
    <row r="24" spans="1:14" ht="13.8" thickBot="1" x14ac:dyDescent="0.3">
      <c r="A24" s="85"/>
      <c r="B24" s="85"/>
      <c r="C24" s="368"/>
      <c r="D24" s="369"/>
      <c r="E24" s="85"/>
      <c r="F24" s="85"/>
      <c r="G24" s="85"/>
      <c r="H24" s="368"/>
      <c r="I24" s="368"/>
      <c r="J24" s="368"/>
      <c r="K24" s="85"/>
      <c r="L24" s="85"/>
      <c r="M24" s="368"/>
      <c r="N24" s="87"/>
    </row>
    <row r="25" spans="1:14" x14ac:dyDescent="0.25">
      <c r="A25" s="328"/>
      <c r="B25" s="182" t="s">
        <v>13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4"/>
      <c r="N25" s="87"/>
    </row>
    <row r="26" spans="1:14" ht="67.5" customHeight="1" thickBot="1" x14ac:dyDescent="0.3">
      <c r="A26" s="328"/>
      <c r="B26" s="666" t="s">
        <v>7826</v>
      </c>
      <c r="C26" s="667"/>
      <c r="D26" s="667"/>
      <c r="E26" s="667"/>
      <c r="F26" s="667"/>
      <c r="G26" s="667"/>
      <c r="H26" s="667"/>
      <c r="I26" s="667"/>
      <c r="J26" s="667"/>
      <c r="K26" s="667"/>
      <c r="L26" s="667"/>
      <c r="M26" s="668"/>
      <c r="N26" s="87"/>
    </row>
    <row r="27" spans="1:14" ht="11.25" customHeight="1" x14ac:dyDescent="0.25">
      <c r="A27" s="328"/>
      <c r="B27" s="446"/>
      <c r="C27" s="446"/>
      <c r="D27" s="446"/>
      <c r="E27" s="446"/>
      <c r="F27" s="446"/>
      <c r="G27" s="446"/>
      <c r="H27" s="446"/>
      <c r="I27" s="446"/>
      <c r="J27" s="446"/>
      <c r="K27" s="446"/>
      <c r="L27" s="446"/>
      <c r="M27" s="446"/>
      <c r="N27" s="87"/>
    </row>
    <row r="28" spans="1:14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4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4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4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</sheetData>
  <mergeCells count="35">
    <mergeCell ref="B26:M26"/>
    <mergeCell ref="G21:H21"/>
    <mergeCell ref="I21:J21"/>
    <mergeCell ref="G22:H22"/>
    <mergeCell ref="I22:J22"/>
    <mergeCell ref="G23:H23"/>
    <mergeCell ref="I23:J23"/>
    <mergeCell ref="I19:J19"/>
    <mergeCell ref="G20:H20"/>
    <mergeCell ref="I20:J20"/>
    <mergeCell ref="G18:H18"/>
    <mergeCell ref="I18:J18"/>
    <mergeCell ref="G11:H11"/>
    <mergeCell ref="I11:J11"/>
    <mergeCell ref="C12:C23"/>
    <mergeCell ref="G12:H12"/>
    <mergeCell ref="I12:J12"/>
    <mergeCell ref="G13:H13"/>
    <mergeCell ref="I13:J13"/>
    <mergeCell ref="G14:H14"/>
    <mergeCell ref="I14:J14"/>
    <mergeCell ref="G15:H15"/>
    <mergeCell ref="I15:J15"/>
    <mergeCell ref="G16:H16"/>
    <mergeCell ref="I16:J16"/>
    <mergeCell ref="G17:H17"/>
    <mergeCell ref="I17:J17"/>
    <mergeCell ref="G19:H19"/>
    <mergeCell ref="B2:D5"/>
    <mergeCell ref="E2:M5"/>
    <mergeCell ref="B7:D7"/>
    <mergeCell ref="E7:M7"/>
    <mergeCell ref="B9:D9"/>
    <mergeCell ref="E9:F9"/>
    <mergeCell ref="H9:I9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9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71C48-72EB-465F-AD37-F0D166D2838D}">
  <dimension ref="A1:N52"/>
  <sheetViews>
    <sheetView showGridLines="0" view="pageBreakPreview" zoomScale="85" zoomScaleNormal="80" zoomScaleSheetLayoutView="85" workbookViewId="0">
      <selection activeCell="R30" sqref="R30"/>
    </sheetView>
  </sheetViews>
  <sheetFormatPr baseColWidth="10" defaultColWidth="11.44140625" defaultRowHeight="13.2" x14ac:dyDescent="0.25"/>
  <cols>
    <col min="1" max="1" width="2.21875" style="1" customWidth="1"/>
    <col min="2" max="2" width="4.33203125" style="1" customWidth="1"/>
    <col min="3" max="3" width="11.6640625" style="1" customWidth="1"/>
    <col min="4" max="4" width="9.6640625" style="1" customWidth="1"/>
    <col min="5" max="6" width="18.109375" style="1" customWidth="1"/>
    <col min="7" max="8" width="12.44140625" style="1" customWidth="1"/>
    <col min="9" max="9" width="9.109375" style="1" customWidth="1"/>
    <col min="10" max="10" width="9" style="1" customWidth="1"/>
    <col min="11" max="11" width="13.88671875" style="1" customWidth="1"/>
    <col min="12" max="12" width="15.6640625" style="1" bestFit="1" customWidth="1"/>
    <col min="13" max="13" width="14" style="1" customWidth="1"/>
    <col min="14" max="14" width="2.21875" style="1" customWidth="1"/>
    <col min="15" max="16384" width="11.44140625" style="1"/>
  </cols>
  <sheetData>
    <row r="1" spans="1:14" s="7" customForma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4" s="7" customFormat="1" ht="12.75" customHeight="1" x14ac:dyDescent="0.25">
      <c r="A2" s="83"/>
      <c r="B2" s="642"/>
      <c r="C2" s="643"/>
      <c r="D2" s="644"/>
      <c r="E2" s="651" t="s">
        <v>7828</v>
      </c>
      <c r="F2" s="652"/>
      <c r="G2" s="652"/>
      <c r="H2" s="652"/>
      <c r="I2" s="652"/>
      <c r="J2" s="652"/>
      <c r="K2" s="652"/>
      <c r="L2" s="652"/>
      <c r="M2" s="653"/>
      <c r="N2" s="96"/>
    </row>
    <row r="3" spans="1:14" s="7" customFormat="1" ht="12.75" customHeight="1" x14ac:dyDescent="0.25">
      <c r="A3" s="83"/>
      <c r="B3" s="645"/>
      <c r="C3" s="646"/>
      <c r="D3" s="647"/>
      <c r="E3" s="654"/>
      <c r="F3" s="655"/>
      <c r="G3" s="655"/>
      <c r="H3" s="655"/>
      <c r="I3" s="655"/>
      <c r="J3" s="655"/>
      <c r="K3" s="655"/>
      <c r="L3" s="655"/>
      <c r="M3" s="656"/>
      <c r="N3" s="96"/>
    </row>
    <row r="4" spans="1:14" s="7" customFormat="1" ht="12.75" customHeight="1" x14ac:dyDescent="0.25">
      <c r="A4" s="83"/>
      <c r="B4" s="645"/>
      <c r="C4" s="646"/>
      <c r="D4" s="647"/>
      <c r="E4" s="654"/>
      <c r="F4" s="655"/>
      <c r="G4" s="655"/>
      <c r="H4" s="655"/>
      <c r="I4" s="655"/>
      <c r="J4" s="655"/>
      <c r="K4" s="655"/>
      <c r="L4" s="655"/>
      <c r="M4" s="656"/>
      <c r="N4" s="96"/>
    </row>
    <row r="5" spans="1:14" s="7" customFormat="1" ht="13.5" customHeight="1" x14ac:dyDescent="0.25">
      <c r="A5" s="83"/>
      <c r="B5" s="648"/>
      <c r="C5" s="649"/>
      <c r="D5" s="650"/>
      <c r="E5" s="657"/>
      <c r="F5" s="658"/>
      <c r="G5" s="658"/>
      <c r="H5" s="658"/>
      <c r="I5" s="658"/>
      <c r="J5" s="658"/>
      <c r="K5" s="658"/>
      <c r="L5" s="658"/>
      <c r="M5" s="659"/>
      <c r="N5" s="96"/>
    </row>
    <row r="6" spans="1:14" s="7" customFormat="1" x14ac:dyDescent="0.25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4" s="4" customFormat="1" ht="30.6" customHeight="1" x14ac:dyDescent="0.2">
      <c r="A7" s="116"/>
      <c r="B7" s="600" t="s">
        <v>188</v>
      </c>
      <c r="C7" s="600"/>
      <c r="D7" s="600"/>
      <c r="E7" s="594" t="str">
        <f>'3.23'!D7</f>
        <v xml:space="preserve">Evaluación de seguimiento de la calidad del aire en el área de influencia de la unidad minera Cerro de Pasco ubicada en el centro poblado Paragsha, distrito Simón Bolívar, provincia y departamento Pasco, en octubre de 2020			</v>
      </c>
      <c r="F7" s="606"/>
      <c r="G7" s="606"/>
      <c r="H7" s="606"/>
      <c r="I7" s="606"/>
      <c r="J7" s="606"/>
      <c r="K7" s="606"/>
      <c r="L7" s="606"/>
      <c r="M7" s="606"/>
      <c r="N7" s="68"/>
    </row>
    <row r="8" spans="1:14" s="4" customFormat="1" ht="10.199999999999999" x14ac:dyDescent="0.2">
      <c r="A8" s="68"/>
      <c r="B8" s="156"/>
      <c r="C8" s="156"/>
      <c r="D8" s="156"/>
      <c r="E8" s="365"/>
      <c r="F8" s="365"/>
      <c r="G8" s="365"/>
      <c r="H8" s="365"/>
      <c r="I8" s="365"/>
      <c r="J8" s="365"/>
      <c r="K8" s="365"/>
      <c r="L8" s="365"/>
      <c r="M8" s="365"/>
      <c r="N8" s="68"/>
    </row>
    <row r="9" spans="1:14" s="4" customFormat="1" ht="15.6" customHeight="1" x14ac:dyDescent="0.2">
      <c r="A9" s="116"/>
      <c r="B9" s="600" t="s">
        <v>236</v>
      </c>
      <c r="C9" s="600"/>
      <c r="D9" s="600"/>
      <c r="E9" s="593" t="str">
        <f>'3.23'!D9</f>
        <v>CA-SB-01</v>
      </c>
      <c r="F9" s="593"/>
      <c r="G9" s="366"/>
      <c r="H9" s="600" t="s">
        <v>189</v>
      </c>
      <c r="I9" s="600"/>
      <c r="J9" s="370" t="str">
        <f>'3.23'!H9</f>
        <v>0017-9-2020-412</v>
      </c>
      <c r="K9" s="375"/>
      <c r="L9" s="375"/>
      <c r="M9" s="375"/>
      <c r="N9" s="68"/>
    </row>
    <row r="10" spans="1:14" x14ac:dyDescent="0.25">
      <c r="A10" s="85"/>
      <c r="B10" s="85"/>
      <c r="C10" s="85"/>
      <c r="D10" s="85"/>
      <c r="E10" s="85"/>
      <c r="F10" s="85"/>
      <c r="G10" s="86"/>
      <c r="H10" s="86"/>
      <c r="I10" s="85"/>
      <c r="J10" s="85"/>
      <c r="K10" s="85"/>
      <c r="L10" s="85"/>
      <c r="M10" s="85"/>
      <c r="N10" s="87"/>
    </row>
    <row r="11" spans="1:14" ht="55.5" customHeight="1" x14ac:dyDescent="0.25">
      <c r="A11" s="87"/>
      <c r="B11" s="407" t="s">
        <v>24</v>
      </c>
      <c r="C11" s="407" t="s">
        <v>2</v>
      </c>
      <c r="D11" s="407" t="s">
        <v>31</v>
      </c>
      <c r="E11" s="407" t="s">
        <v>27</v>
      </c>
      <c r="F11" s="407" t="s">
        <v>28</v>
      </c>
      <c r="G11" s="630" t="s">
        <v>178</v>
      </c>
      <c r="H11" s="630"/>
      <c r="I11" s="630" t="s">
        <v>238</v>
      </c>
      <c r="J11" s="630"/>
      <c r="K11" s="407" t="s">
        <v>186</v>
      </c>
      <c r="L11" s="407" t="s">
        <v>183</v>
      </c>
      <c r="M11" s="407" t="s">
        <v>30</v>
      </c>
      <c r="N11" s="87"/>
    </row>
    <row r="12" spans="1:14" x14ac:dyDescent="0.25">
      <c r="A12" s="87"/>
      <c r="B12" s="409">
        <v>1</v>
      </c>
      <c r="C12" s="669" t="s">
        <v>162</v>
      </c>
      <c r="D12" s="78">
        <v>422635</v>
      </c>
      <c r="E12" s="93">
        <f>'3.23'!E23</f>
        <v>44105.351388888892</v>
      </c>
      <c r="F12" s="93">
        <f>'3.23'!I23</f>
        <v>44106.345138888886</v>
      </c>
      <c r="G12" s="664">
        <f>'3.19'!M13</f>
        <v>1430.9999999916181</v>
      </c>
      <c r="H12" s="664"/>
      <c r="I12" s="665">
        <f>'3.23'!I29</f>
        <v>1.0857000000000001</v>
      </c>
      <c r="J12" s="665"/>
      <c r="K12" s="94">
        <f>+I12*G12</f>
        <v>1553.6366999908998</v>
      </c>
      <c r="L12" s="367">
        <v>21630</v>
      </c>
      <c r="M12" s="425">
        <f>L12/K12</f>
        <v>13.922173697445931</v>
      </c>
      <c r="N12" s="87"/>
    </row>
    <row r="13" spans="1:14" x14ac:dyDescent="0.25">
      <c r="A13" s="87"/>
      <c r="B13" s="409">
        <v>2</v>
      </c>
      <c r="C13" s="669"/>
      <c r="D13" s="78">
        <v>422636</v>
      </c>
      <c r="E13" s="93">
        <f>'3.23'!E31</f>
        <v>44106.355555555558</v>
      </c>
      <c r="F13" s="93">
        <f>'3.23'!I31</f>
        <v>44107.355555555558</v>
      </c>
      <c r="G13" s="664">
        <f>'3.19'!M20</f>
        <v>1440</v>
      </c>
      <c r="H13" s="664"/>
      <c r="I13" s="665">
        <f>'3.23'!I37</f>
        <v>1.0842333333333334</v>
      </c>
      <c r="J13" s="665"/>
      <c r="K13" s="94">
        <f>+I13*G13</f>
        <v>1561.296</v>
      </c>
      <c r="L13" s="367">
        <v>17420</v>
      </c>
      <c r="M13" s="425">
        <f>L13/K13</f>
        <v>11.157397444174583</v>
      </c>
      <c r="N13" s="87"/>
    </row>
    <row r="14" spans="1:14" x14ac:dyDescent="0.25">
      <c r="A14" s="87"/>
      <c r="B14" s="409">
        <v>3</v>
      </c>
      <c r="C14" s="669"/>
      <c r="D14" s="78">
        <v>422637</v>
      </c>
      <c r="E14" s="93">
        <f>'3.23'!E39</f>
        <v>44107.385416666664</v>
      </c>
      <c r="F14" s="93">
        <f>'3.23'!I39</f>
        <v>44108.373611111114</v>
      </c>
      <c r="G14" s="664">
        <f>'3.19'!M27</f>
        <v>1423.0000000074506</v>
      </c>
      <c r="H14" s="664"/>
      <c r="I14" s="665">
        <f>'3.23'!I45</f>
        <v>1.0859916666666667</v>
      </c>
      <c r="J14" s="665"/>
      <c r="K14" s="94">
        <f>+I14*G14</f>
        <v>1545.366141674758</v>
      </c>
      <c r="L14" s="367">
        <v>21400</v>
      </c>
      <c r="M14" s="425">
        <f>L14/K14</f>
        <v>13.847850954472317</v>
      </c>
      <c r="N14" s="87"/>
    </row>
    <row r="15" spans="1:14" x14ac:dyDescent="0.25">
      <c r="A15" s="87"/>
      <c r="B15" s="409">
        <v>4</v>
      </c>
      <c r="C15" s="669"/>
      <c r="D15" s="78">
        <v>422638</v>
      </c>
      <c r="E15" s="93">
        <f>'3.23'!E47</f>
        <v>44108.384027777778</v>
      </c>
      <c r="F15" s="93">
        <f>'3.23'!I47</f>
        <v>44109.384027777778</v>
      </c>
      <c r="G15" s="664">
        <f>'3.19'!M34</f>
        <v>1440</v>
      </c>
      <c r="H15" s="664"/>
      <c r="I15" s="665">
        <f>'3.23'!I53</f>
        <v>1.0854250000000001</v>
      </c>
      <c r="J15" s="665"/>
      <c r="K15" s="94">
        <f>+I15*G15</f>
        <v>1563.0120000000002</v>
      </c>
      <c r="L15" s="367">
        <v>27840</v>
      </c>
      <c r="M15" s="425">
        <f>L15/K15</f>
        <v>17.811763441355534</v>
      </c>
      <c r="N15" s="87"/>
    </row>
    <row r="16" spans="1:14" x14ac:dyDescent="0.25">
      <c r="A16" s="87"/>
      <c r="B16" s="409">
        <v>5</v>
      </c>
      <c r="C16" s="669"/>
      <c r="D16" s="78">
        <v>422639</v>
      </c>
      <c r="E16" s="93">
        <f>'3.23'!E55</f>
        <v>44109.395138888889</v>
      </c>
      <c r="F16" s="93">
        <f>'3.23'!I55</f>
        <v>44110.382638888892</v>
      </c>
      <c r="G16" s="664">
        <f>'3.19'!M41</f>
        <v>1422.000000004191</v>
      </c>
      <c r="H16" s="664"/>
      <c r="I16" s="665">
        <f>'3.23'!I61</f>
        <v>1.08204375</v>
      </c>
      <c r="J16" s="665"/>
      <c r="K16" s="94">
        <f t="shared" ref="K16:K23" si="0">+I16*G16</f>
        <v>1538.6662125045348</v>
      </c>
      <c r="L16" s="367">
        <v>30350</v>
      </c>
      <c r="M16" s="425">
        <f>L16/K16</f>
        <v>19.724875839444323</v>
      </c>
      <c r="N16" s="87"/>
    </row>
    <row r="17" spans="1:14" hidden="1" x14ac:dyDescent="0.25">
      <c r="A17" s="87"/>
      <c r="B17" s="202">
        <v>6</v>
      </c>
      <c r="C17" s="417"/>
      <c r="D17" s="418">
        <v>421674</v>
      </c>
      <c r="E17" s="200">
        <f>'3.23'!E63</f>
        <v>44052.625</v>
      </c>
      <c r="F17" s="200">
        <f>'3.23'!I63</f>
        <v>44053.625</v>
      </c>
      <c r="G17" s="678">
        <f>'3.19'!M48</f>
        <v>1440</v>
      </c>
      <c r="H17" s="678"/>
      <c r="I17" s="679" t="e">
        <f>'3.23'!I69</f>
        <v>#REF!</v>
      </c>
      <c r="J17" s="679"/>
      <c r="K17" s="199" t="e">
        <f t="shared" si="0"/>
        <v>#REF!</v>
      </c>
      <c r="L17" s="419" t="s">
        <v>131</v>
      </c>
      <c r="M17" s="420" t="s">
        <v>131</v>
      </c>
      <c r="N17" s="87"/>
    </row>
    <row r="18" spans="1:14" hidden="1" x14ac:dyDescent="0.25">
      <c r="A18" s="87"/>
      <c r="B18" s="92">
        <v>7</v>
      </c>
      <c r="C18" s="415"/>
      <c r="D18" s="78">
        <v>421687</v>
      </c>
      <c r="E18" s="93">
        <f>'3.23'!E71</f>
        <v>44053.645833333336</v>
      </c>
      <c r="F18" s="93">
        <f>'3.23'!I71</f>
        <v>44054.645833333336</v>
      </c>
      <c r="G18" s="664">
        <f>'3.19'!M55</f>
        <v>1440</v>
      </c>
      <c r="H18" s="664"/>
      <c r="I18" s="665" t="e">
        <f>'3.23'!I77</f>
        <v>#REF!</v>
      </c>
      <c r="J18" s="665"/>
      <c r="K18" s="94" t="e">
        <f t="shared" si="0"/>
        <v>#REF!</v>
      </c>
      <c r="L18" s="367" t="s">
        <v>131</v>
      </c>
      <c r="M18" s="225" t="s">
        <v>131</v>
      </c>
      <c r="N18" s="87"/>
    </row>
    <row r="19" spans="1:14" hidden="1" x14ac:dyDescent="0.25">
      <c r="A19" s="87"/>
      <c r="B19" s="92">
        <v>8</v>
      </c>
      <c r="C19" s="415"/>
      <c r="D19" s="78">
        <v>421675</v>
      </c>
      <c r="E19" s="93">
        <f>'3.23'!E79</f>
        <v>44054.659722222219</v>
      </c>
      <c r="F19" s="93">
        <f>'3.23'!I79</f>
        <v>44055.659722222219</v>
      </c>
      <c r="G19" s="664">
        <f>'3.19'!M62</f>
        <v>1440</v>
      </c>
      <c r="H19" s="664"/>
      <c r="I19" s="665" t="e">
        <f>'3.23'!I85</f>
        <v>#REF!</v>
      </c>
      <c r="J19" s="665"/>
      <c r="K19" s="94" t="e">
        <f t="shared" si="0"/>
        <v>#REF!</v>
      </c>
      <c r="L19" s="367" t="s">
        <v>131</v>
      </c>
      <c r="M19" s="225" t="s">
        <v>131</v>
      </c>
      <c r="N19" s="87"/>
    </row>
    <row r="20" spans="1:14" hidden="1" x14ac:dyDescent="0.25">
      <c r="A20" s="87"/>
      <c r="B20" s="92">
        <v>9</v>
      </c>
      <c r="C20" s="415"/>
      <c r="D20" s="78">
        <v>421678</v>
      </c>
      <c r="E20" s="93">
        <f>'3.23'!E87</f>
        <v>44055.666666666664</v>
      </c>
      <c r="F20" s="93">
        <f>'3.23'!I87</f>
        <v>44056.666666666664</v>
      </c>
      <c r="G20" s="664">
        <f>'3.19'!M69</f>
        <v>1440</v>
      </c>
      <c r="H20" s="664"/>
      <c r="I20" s="665" t="e">
        <f>'3.23'!I93</f>
        <v>#REF!</v>
      </c>
      <c r="J20" s="665"/>
      <c r="K20" s="94" t="e">
        <f t="shared" si="0"/>
        <v>#REF!</v>
      </c>
      <c r="L20" s="367" t="s">
        <v>131</v>
      </c>
      <c r="M20" s="225" t="s">
        <v>131</v>
      </c>
      <c r="N20" s="87"/>
    </row>
    <row r="21" spans="1:14" hidden="1" x14ac:dyDescent="0.25">
      <c r="A21" s="87"/>
      <c r="B21" s="92">
        <v>10</v>
      </c>
      <c r="C21" s="415"/>
      <c r="D21" s="78">
        <v>421679</v>
      </c>
      <c r="E21" s="93">
        <f>'3.23'!E95</f>
        <v>44056.677083333336</v>
      </c>
      <c r="F21" s="93">
        <f>'3.23'!I95</f>
        <v>44057.677083333336</v>
      </c>
      <c r="G21" s="664">
        <f>'3.19'!M76</f>
        <v>1440</v>
      </c>
      <c r="H21" s="664"/>
      <c r="I21" s="665" t="e">
        <f>'3.23'!I101</f>
        <v>#REF!</v>
      </c>
      <c r="J21" s="665"/>
      <c r="K21" s="94" t="e">
        <f t="shared" si="0"/>
        <v>#REF!</v>
      </c>
      <c r="L21" s="367" t="s">
        <v>131</v>
      </c>
      <c r="M21" s="225" t="s">
        <v>131</v>
      </c>
      <c r="N21" s="87"/>
    </row>
    <row r="22" spans="1:14" ht="13.2" hidden="1" customHeight="1" x14ac:dyDescent="0.25">
      <c r="A22" s="87"/>
      <c r="B22" s="92">
        <v>11</v>
      </c>
      <c r="C22" s="415"/>
      <c r="D22" s="78">
        <v>421677</v>
      </c>
      <c r="E22" s="93">
        <f>'3.23'!E103</f>
        <v>44057.6875</v>
      </c>
      <c r="F22" s="93">
        <f>'3.23'!I103</f>
        <v>44058.6875</v>
      </c>
      <c r="G22" s="664">
        <f>'3.19'!M83</f>
        <v>1440</v>
      </c>
      <c r="H22" s="664"/>
      <c r="I22" s="665" t="e">
        <f>'3.23'!I109</f>
        <v>#REF!</v>
      </c>
      <c r="J22" s="665"/>
      <c r="K22" s="94" t="e">
        <f t="shared" si="0"/>
        <v>#REF!</v>
      </c>
      <c r="L22" s="367" t="s">
        <v>131</v>
      </c>
      <c r="M22" s="225" t="s">
        <v>131</v>
      </c>
      <c r="N22" s="87"/>
    </row>
    <row r="23" spans="1:14" ht="13.8" hidden="1" thickBot="1" x14ac:dyDescent="0.3">
      <c r="A23" s="87"/>
      <c r="B23" s="162">
        <v>12</v>
      </c>
      <c r="C23" s="416"/>
      <c r="D23" s="163">
        <v>421680</v>
      </c>
      <c r="E23" s="164">
        <f>'3.23'!E111</f>
        <v>44058.697916666664</v>
      </c>
      <c r="F23" s="164">
        <f>'3.23'!I111</f>
        <v>44059.697916666664</v>
      </c>
      <c r="G23" s="680">
        <f>'3.19'!M90</f>
        <v>1440</v>
      </c>
      <c r="H23" s="680"/>
      <c r="I23" s="681" t="e">
        <f>'3.23'!I117</f>
        <v>#REF!</v>
      </c>
      <c r="J23" s="681"/>
      <c r="K23" s="165" t="e">
        <f t="shared" si="0"/>
        <v>#REF!</v>
      </c>
      <c r="L23" s="406" t="s">
        <v>131</v>
      </c>
      <c r="M23" s="389" t="s">
        <v>131</v>
      </c>
      <c r="N23" s="87"/>
    </row>
    <row r="24" spans="1:14" ht="13.8" thickBot="1" x14ac:dyDescent="0.3">
      <c r="A24" s="85"/>
      <c r="B24" s="85"/>
      <c r="C24" s="368"/>
      <c r="D24" s="369"/>
      <c r="E24" s="85"/>
      <c r="F24" s="85"/>
      <c r="G24" s="85"/>
      <c r="H24" s="368"/>
      <c r="I24" s="368"/>
      <c r="J24" s="368"/>
      <c r="K24" s="85"/>
      <c r="L24" s="85"/>
      <c r="M24" s="368"/>
      <c r="N24" s="87"/>
    </row>
    <row r="25" spans="1:14" x14ac:dyDescent="0.25">
      <c r="A25" s="328"/>
      <c r="B25" s="182" t="s">
        <v>13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4"/>
      <c r="N25" s="87"/>
    </row>
    <row r="26" spans="1:14" ht="67.5" customHeight="1" thickBot="1" x14ac:dyDescent="0.3">
      <c r="A26" s="328"/>
      <c r="B26" s="666" t="s">
        <v>356</v>
      </c>
      <c r="C26" s="667"/>
      <c r="D26" s="667"/>
      <c r="E26" s="667"/>
      <c r="F26" s="667"/>
      <c r="G26" s="667"/>
      <c r="H26" s="667"/>
      <c r="I26" s="667"/>
      <c r="J26" s="667"/>
      <c r="K26" s="667"/>
      <c r="L26" s="667"/>
      <c r="M26" s="668"/>
      <c r="N26" s="87"/>
    </row>
    <row r="27" spans="1:14" ht="11.25" customHeight="1" x14ac:dyDescent="0.25">
      <c r="A27" s="32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N27" s="87"/>
    </row>
    <row r="28" spans="1:14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4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4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4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</sheetData>
  <mergeCells count="35">
    <mergeCell ref="G19:H19"/>
    <mergeCell ref="B26:M26"/>
    <mergeCell ref="G21:H21"/>
    <mergeCell ref="I21:J21"/>
    <mergeCell ref="G22:H22"/>
    <mergeCell ref="I22:J22"/>
    <mergeCell ref="G23:H23"/>
    <mergeCell ref="I23:J23"/>
    <mergeCell ref="I19:J19"/>
    <mergeCell ref="G20:H20"/>
    <mergeCell ref="I20:J20"/>
    <mergeCell ref="G18:H18"/>
    <mergeCell ref="G11:H11"/>
    <mergeCell ref="I11:J11"/>
    <mergeCell ref="G14:H14"/>
    <mergeCell ref="I14:J14"/>
    <mergeCell ref="G15:H15"/>
    <mergeCell ref="I15:J15"/>
    <mergeCell ref="G12:H12"/>
    <mergeCell ref="I12:J12"/>
    <mergeCell ref="G13:H13"/>
    <mergeCell ref="I13:J13"/>
    <mergeCell ref="I18:J18"/>
    <mergeCell ref="G16:H16"/>
    <mergeCell ref="I16:J16"/>
    <mergeCell ref="G17:H17"/>
    <mergeCell ref="I17:J17"/>
    <mergeCell ref="C12:C16"/>
    <mergeCell ref="B2:D5"/>
    <mergeCell ref="E2:M5"/>
    <mergeCell ref="B7:D7"/>
    <mergeCell ref="E7:M7"/>
    <mergeCell ref="B9:D9"/>
    <mergeCell ref="E9:F9"/>
    <mergeCell ref="H9:I9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5689C-2A9C-484D-9F20-12DD8DC2596E}">
  <dimension ref="A1:AC7338"/>
  <sheetViews>
    <sheetView showGridLines="0" zoomScaleNormal="100" workbookViewId="0"/>
  </sheetViews>
  <sheetFormatPr baseColWidth="10" defaultColWidth="11.5546875" defaultRowHeight="12" x14ac:dyDescent="0.25"/>
  <cols>
    <col min="1" max="1" width="4.109375" style="300" bestFit="1" customWidth="1"/>
    <col min="2" max="2" width="2.109375" style="300" customWidth="1"/>
    <col min="3" max="3" width="23.5546875" style="301" customWidth="1"/>
    <col min="4" max="4" width="14.33203125" style="302" customWidth="1"/>
    <col min="5" max="5" width="13.5546875" style="302" bestFit="1" customWidth="1"/>
    <col min="6" max="6" width="13.5546875" style="302" customWidth="1"/>
    <col min="7" max="7" width="10.6640625" style="302" customWidth="1"/>
    <col min="8" max="8" width="13.33203125" style="303" customWidth="1"/>
    <col min="9" max="9" width="12.109375" style="303" customWidth="1"/>
    <col min="10" max="10" width="3.109375" style="302" customWidth="1"/>
    <col min="11" max="16384" width="11.5546875" style="304"/>
  </cols>
  <sheetData>
    <row r="1" spans="1:10" ht="19.649999999999999" customHeight="1" x14ac:dyDescent="0.25"/>
    <row r="2" spans="1:10" ht="16.5" customHeight="1" x14ac:dyDescent="0.25">
      <c r="C2" s="569"/>
      <c r="D2" s="572" t="s">
        <v>442</v>
      </c>
      <c r="E2" s="573"/>
      <c r="F2" s="573"/>
      <c r="G2" s="573"/>
      <c r="H2" s="573"/>
      <c r="I2" s="574"/>
      <c r="J2" s="305"/>
    </row>
    <row r="3" spans="1:10" ht="15" customHeight="1" x14ac:dyDescent="0.25">
      <c r="C3" s="570"/>
      <c r="D3" s="575"/>
      <c r="E3" s="576"/>
      <c r="F3" s="576"/>
      <c r="G3" s="576"/>
      <c r="H3" s="576"/>
      <c r="I3" s="577"/>
      <c r="J3" s="305"/>
    </row>
    <row r="4" spans="1:10" ht="15" customHeight="1" x14ac:dyDescent="0.25">
      <c r="C4" s="571"/>
      <c r="D4" s="578"/>
      <c r="E4" s="579"/>
      <c r="F4" s="579"/>
      <c r="G4" s="579"/>
      <c r="H4" s="579"/>
      <c r="I4" s="580"/>
      <c r="J4" s="305"/>
    </row>
    <row r="5" spans="1:10" ht="11.25" customHeight="1" x14ac:dyDescent="0.3">
      <c r="C5" s="306"/>
      <c r="D5" s="306"/>
      <c r="E5" s="306"/>
      <c r="F5" s="306"/>
      <c r="G5" s="306"/>
      <c r="H5" s="306"/>
      <c r="I5" s="306"/>
      <c r="J5" s="307"/>
    </row>
    <row r="6" spans="1:10" s="310" customFormat="1" ht="30" customHeight="1" x14ac:dyDescent="0.25">
      <c r="A6" s="308"/>
      <c r="B6" s="308"/>
      <c r="C6" s="278" t="s">
        <v>188</v>
      </c>
      <c r="D6" s="581" t="str">
        <f>'3.1-3.10'!F413</f>
        <v>Evaluación de seguimiento de la calidad del aire en el área de influencia de la unidad minera Cerro de Pasco ubicada en el centro poblado Paragsha, distrito Simón Bolívar, provincia y departamento Pasco, en octubre de 2020</v>
      </c>
      <c r="E6" s="581"/>
      <c r="F6" s="581"/>
      <c r="G6" s="581"/>
      <c r="H6" s="581"/>
      <c r="I6" s="581"/>
      <c r="J6" s="309"/>
    </row>
    <row r="7" spans="1:10" s="310" customFormat="1" ht="11.4" customHeight="1" x14ac:dyDescent="0.3">
      <c r="A7" s="308"/>
      <c r="B7" s="308"/>
      <c r="C7" s="306"/>
      <c r="D7" s="306"/>
      <c r="E7" s="306"/>
      <c r="F7" s="306"/>
      <c r="G7" s="306"/>
      <c r="H7" s="306"/>
      <c r="I7" s="306"/>
      <c r="J7" s="307"/>
    </row>
    <row r="8" spans="1:10" s="310" customFormat="1" ht="15.75" customHeight="1" x14ac:dyDescent="0.25">
      <c r="A8" s="308"/>
      <c r="B8" s="308"/>
      <c r="C8" s="139" t="s">
        <v>236</v>
      </c>
      <c r="D8" s="323" t="str">
        <f>+'3.1-3.10'!F415</f>
        <v>CA-SB-01</v>
      </c>
      <c r="E8" s="311"/>
      <c r="F8" s="278" t="s">
        <v>189</v>
      </c>
      <c r="G8" s="312"/>
      <c r="H8" s="324" t="s">
        <v>344</v>
      </c>
      <c r="I8" s="311"/>
      <c r="J8" s="313"/>
    </row>
    <row r="9" spans="1:10" s="310" customFormat="1" ht="8.25" customHeight="1" x14ac:dyDescent="0.3">
      <c r="A9" s="308"/>
      <c r="B9" s="308"/>
      <c r="C9" s="306"/>
      <c r="D9" s="306"/>
      <c r="E9" s="306"/>
      <c r="F9" s="306"/>
      <c r="G9" s="306"/>
      <c r="H9" s="306"/>
      <c r="I9" s="306"/>
      <c r="J9" s="307"/>
    </row>
    <row r="10" spans="1:10" s="310" customFormat="1" ht="15.75" customHeight="1" x14ac:dyDescent="0.25">
      <c r="A10" s="308"/>
      <c r="B10" s="308"/>
      <c r="C10" s="582" t="s">
        <v>217</v>
      </c>
      <c r="D10" s="582"/>
      <c r="E10" s="582"/>
      <c r="F10" s="582"/>
      <c r="G10" s="582"/>
      <c r="H10" s="582"/>
      <c r="I10" s="582"/>
      <c r="J10" s="314"/>
    </row>
    <row r="11" spans="1:10" s="310" customFormat="1" ht="8.25" customHeight="1" x14ac:dyDescent="0.3">
      <c r="A11" s="308"/>
      <c r="B11" s="308"/>
      <c r="C11" s="306"/>
      <c r="D11" s="306"/>
      <c r="E11" s="306"/>
      <c r="F11" s="306"/>
      <c r="G11" s="306"/>
      <c r="H11" s="306"/>
      <c r="I11" s="306"/>
      <c r="J11" s="307"/>
    </row>
    <row r="12" spans="1:10" ht="15.75" customHeight="1" x14ac:dyDescent="0.25">
      <c r="C12" s="139" t="s">
        <v>33</v>
      </c>
      <c r="D12" s="311" t="s">
        <v>266</v>
      </c>
      <c r="E12" s="311"/>
      <c r="F12" s="311"/>
      <c r="G12" s="278" t="s">
        <v>8</v>
      </c>
      <c r="H12" s="311" t="s">
        <v>270</v>
      </c>
      <c r="I12" s="315"/>
      <c r="J12" s="316"/>
    </row>
    <row r="13" spans="1:10" ht="7.5" customHeight="1" x14ac:dyDescent="0.3">
      <c r="C13" s="306"/>
      <c r="D13" s="306"/>
      <c r="E13" s="306"/>
      <c r="F13" s="306"/>
      <c r="G13" s="306"/>
      <c r="H13" s="306"/>
      <c r="I13" s="306"/>
      <c r="J13" s="307"/>
    </row>
    <row r="14" spans="1:10" ht="15.75" customHeight="1" x14ac:dyDescent="0.25">
      <c r="C14" s="278" t="s">
        <v>9</v>
      </c>
      <c r="D14" s="311" t="s">
        <v>275</v>
      </c>
      <c r="E14" s="311"/>
      <c r="F14" s="311"/>
      <c r="G14" s="278" t="s">
        <v>10</v>
      </c>
      <c r="H14" s="317" t="s">
        <v>269</v>
      </c>
      <c r="I14" s="311"/>
      <c r="J14" s="313"/>
    </row>
    <row r="15" spans="1:10" ht="11.25" customHeight="1" x14ac:dyDescent="0.3">
      <c r="C15" s="306"/>
      <c r="D15" s="306"/>
      <c r="E15" s="306"/>
      <c r="F15" s="306"/>
      <c r="G15" s="306"/>
      <c r="H15" s="306"/>
      <c r="I15" s="306"/>
      <c r="J15" s="307"/>
    </row>
    <row r="16" spans="1:10" ht="30.6" x14ac:dyDescent="0.25">
      <c r="C16" s="277" t="s">
        <v>267</v>
      </c>
      <c r="D16" s="277" t="s">
        <v>181</v>
      </c>
      <c r="E16" s="277" t="s">
        <v>268</v>
      </c>
      <c r="F16" s="277" t="s">
        <v>182</v>
      </c>
      <c r="G16" s="277" t="s">
        <v>272</v>
      </c>
      <c r="H16" s="277" t="s">
        <v>273</v>
      </c>
      <c r="I16" s="277" t="s">
        <v>274</v>
      </c>
      <c r="J16" s="318"/>
    </row>
    <row r="17" spans="1:29" x14ac:dyDescent="0.25">
      <c r="A17" s="568">
        <v>1</v>
      </c>
      <c r="C17" s="319" t="s">
        <v>443</v>
      </c>
      <c r="D17" s="320">
        <v>457.7</v>
      </c>
      <c r="E17" s="320">
        <v>0</v>
      </c>
      <c r="F17" s="320">
        <v>6.5</v>
      </c>
      <c r="G17" s="320">
        <v>79</v>
      </c>
      <c r="H17" s="320">
        <v>1.3</v>
      </c>
      <c r="I17" s="320">
        <v>157.5</v>
      </c>
    </row>
    <row r="18" spans="1:29" x14ac:dyDescent="0.25">
      <c r="A18" s="568"/>
      <c r="C18" s="319" t="s">
        <v>444</v>
      </c>
      <c r="D18" s="320">
        <v>458.2</v>
      </c>
      <c r="E18" s="320">
        <v>0</v>
      </c>
      <c r="F18" s="320">
        <v>5.6</v>
      </c>
      <c r="G18" s="320">
        <v>81</v>
      </c>
      <c r="H18" s="320">
        <v>0.9</v>
      </c>
      <c r="I18" s="320">
        <v>157.5</v>
      </c>
    </row>
    <row r="19" spans="1:29" x14ac:dyDescent="0.25">
      <c r="A19" s="568"/>
      <c r="C19" s="319" t="s">
        <v>445</v>
      </c>
      <c r="D19" s="320">
        <v>458.9</v>
      </c>
      <c r="E19" s="320">
        <v>0</v>
      </c>
      <c r="F19" s="320">
        <v>4.5999999999999996</v>
      </c>
      <c r="G19" s="320">
        <v>83</v>
      </c>
      <c r="H19" s="320">
        <v>0.4</v>
      </c>
      <c r="I19" s="320">
        <v>135</v>
      </c>
    </row>
    <row r="20" spans="1:29" x14ac:dyDescent="0.25">
      <c r="A20" s="568"/>
      <c r="C20" s="319" t="s">
        <v>446</v>
      </c>
      <c r="D20" s="320">
        <v>459.6</v>
      </c>
      <c r="E20" s="320">
        <v>0</v>
      </c>
      <c r="F20" s="320">
        <v>4.3</v>
      </c>
      <c r="G20" s="320">
        <v>84</v>
      </c>
      <c r="H20" s="320">
        <v>0.4</v>
      </c>
      <c r="I20" s="320">
        <v>135</v>
      </c>
    </row>
    <row r="21" spans="1:29" x14ac:dyDescent="0.25">
      <c r="A21" s="568"/>
      <c r="C21" s="319" t="s">
        <v>447</v>
      </c>
      <c r="D21" s="320">
        <v>460.5</v>
      </c>
      <c r="E21" s="320">
        <v>0</v>
      </c>
      <c r="F21" s="320">
        <v>4.0999999999999996</v>
      </c>
      <c r="G21" s="320">
        <v>85</v>
      </c>
      <c r="H21" s="320">
        <v>0</v>
      </c>
      <c r="I21" s="320">
        <v>135</v>
      </c>
    </row>
    <row r="22" spans="1:29" x14ac:dyDescent="0.25">
      <c r="A22" s="568"/>
      <c r="C22" s="319" t="s">
        <v>448</v>
      </c>
      <c r="D22" s="320">
        <v>460.8</v>
      </c>
      <c r="E22" s="320">
        <v>0</v>
      </c>
      <c r="F22" s="320">
        <v>4.0999999999999996</v>
      </c>
      <c r="G22" s="320">
        <v>84</v>
      </c>
      <c r="H22" s="320">
        <v>0.4</v>
      </c>
      <c r="I22" s="320">
        <v>135</v>
      </c>
    </row>
    <row r="23" spans="1:29" x14ac:dyDescent="0.25">
      <c r="A23" s="568"/>
      <c r="C23" s="319" t="s">
        <v>449</v>
      </c>
      <c r="D23" s="320">
        <v>460.1</v>
      </c>
      <c r="E23" s="320">
        <v>0</v>
      </c>
      <c r="F23" s="320">
        <v>4.5</v>
      </c>
      <c r="G23" s="320">
        <v>86</v>
      </c>
      <c r="H23" s="320">
        <v>0.4</v>
      </c>
      <c r="I23" s="320">
        <v>90</v>
      </c>
    </row>
    <row r="24" spans="1:29" x14ac:dyDescent="0.25">
      <c r="A24" s="568"/>
      <c r="C24" s="319" t="s">
        <v>450</v>
      </c>
      <c r="D24" s="320">
        <v>459.6</v>
      </c>
      <c r="E24" s="320">
        <v>0</v>
      </c>
      <c r="F24" s="320">
        <v>3.9</v>
      </c>
      <c r="G24" s="320">
        <v>89</v>
      </c>
      <c r="H24" s="320">
        <v>0.4</v>
      </c>
      <c r="I24" s="320">
        <v>90</v>
      </c>
    </row>
    <row r="25" spans="1:29" x14ac:dyDescent="0.25">
      <c r="A25" s="568"/>
      <c r="C25" s="319" t="s">
        <v>451</v>
      </c>
      <c r="D25" s="320">
        <v>458.8</v>
      </c>
      <c r="E25" s="320">
        <v>0</v>
      </c>
      <c r="F25" s="320">
        <v>3.8</v>
      </c>
      <c r="G25" s="320">
        <v>88</v>
      </c>
      <c r="H25" s="320">
        <v>0.4</v>
      </c>
      <c r="I25" s="320">
        <v>67.5</v>
      </c>
    </row>
    <row r="26" spans="1:29" x14ac:dyDescent="0.25">
      <c r="A26" s="568"/>
      <c r="C26" s="319" t="s">
        <v>452</v>
      </c>
      <c r="D26" s="320">
        <v>458.9</v>
      </c>
      <c r="E26" s="320">
        <v>0</v>
      </c>
      <c r="F26" s="320">
        <v>3.6</v>
      </c>
      <c r="G26" s="320">
        <v>88</v>
      </c>
      <c r="H26" s="320">
        <v>0.9</v>
      </c>
      <c r="I26" s="320">
        <v>67.5</v>
      </c>
    </row>
    <row r="27" spans="1:29" x14ac:dyDescent="0.25">
      <c r="A27" s="568"/>
      <c r="C27" s="319" t="s">
        <v>453</v>
      </c>
      <c r="D27" s="320">
        <v>458.7</v>
      </c>
      <c r="E27" s="320">
        <v>0</v>
      </c>
      <c r="F27" s="320">
        <v>3.7</v>
      </c>
      <c r="G27" s="320">
        <v>86</v>
      </c>
      <c r="H27" s="320">
        <v>0.9</v>
      </c>
      <c r="I27" s="320">
        <v>67.5</v>
      </c>
    </row>
    <row r="28" spans="1:29" x14ac:dyDescent="0.25">
      <c r="A28" s="568"/>
      <c r="C28" s="319" t="s">
        <v>454</v>
      </c>
      <c r="D28" s="320">
        <v>458.9</v>
      </c>
      <c r="E28" s="320">
        <v>0</v>
      </c>
      <c r="F28" s="320">
        <v>3.2</v>
      </c>
      <c r="G28" s="320">
        <v>89</v>
      </c>
      <c r="H28" s="320">
        <v>0.9</v>
      </c>
      <c r="I28" s="320">
        <v>67.5</v>
      </c>
    </row>
    <row r="29" spans="1:29" x14ac:dyDescent="0.25">
      <c r="A29" s="568"/>
      <c r="C29" s="319" t="s">
        <v>455</v>
      </c>
      <c r="D29" s="320">
        <v>459.2</v>
      </c>
      <c r="E29" s="320">
        <v>0</v>
      </c>
      <c r="F29" s="320">
        <v>3.3</v>
      </c>
      <c r="G29" s="320">
        <v>89</v>
      </c>
      <c r="H29" s="320">
        <v>0.4</v>
      </c>
      <c r="I29" s="320">
        <v>67.5</v>
      </c>
    </row>
    <row r="30" spans="1:29" x14ac:dyDescent="0.25">
      <c r="A30" s="568"/>
      <c r="C30" s="319" t="s">
        <v>456</v>
      </c>
      <c r="D30" s="320">
        <v>459.6</v>
      </c>
      <c r="E30" s="320">
        <v>0</v>
      </c>
      <c r="F30" s="320">
        <v>3.4</v>
      </c>
      <c r="G30" s="320">
        <v>87</v>
      </c>
      <c r="H30" s="320">
        <v>0</v>
      </c>
      <c r="I30" s="320">
        <v>135</v>
      </c>
    </row>
    <row r="31" spans="1:29" ht="14.4" x14ac:dyDescent="0.3">
      <c r="A31" s="568"/>
      <c r="C31" s="319" t="s">
        <v>457</v>
      </c>
      <c r="D31" s="320">
        <v>460</v>
      </c>
      <c r="E31" s="320">
        <v>0</v>
      </c>
      <c r="F31" s="320">
        <v>4.5999999999999996</v>
      </c>
      <c r="G31" s="320">
        <v>80</v>
      </c>
      <c r="H31" s="320">
        <v>0.4</v>
      </c>
      <c r="I31" s="320">
        <v>135</v>
      </c>
      <c r="K31" s="299"/>
      <c r="L31" s="299"/>
      <c r="M31" s="299"/>
      <c r="N31" s="299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299"/>
      <c r="AB31" s="299"/>
      <c r="AC31" s="299"/>
    </row>
    <row r="32" spans="1:29" ht="13.8" x14ac:dyDescent="0.3">
      <c r="A32" s="568"/>
      <c r="C32" s="319" t="s">
        <v>458</v>
      </c>
      <c r="D32" s="320">
        <v>459.9</v>
      </c>
      <c r="E32" s="320">
        <v>0</v>
      </c>
      <c r="F32" s="320">
        <v>6.2</v>
      </c>
      <c r="G32" s="320">
        <v>76</v>
      </c>
      <c r="H32" s="320">
        <v>0.9</v>
      </c>
      <c r="I32" s="320">
        <v>157.5</v>
      </c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3"/>
      <c r="V32" s="283"/>
      <c r="W32" s="283"/>
      <c r="X32" s="283"/>
      <c r="Y32" s="283"/>
      <c r="Z32" s="283"/>
      <c r="AA32" s="283"/>
      <c r="AB32" s="283"/>
      <c r="AC32" s="283"/>
    </row>
    <row r="33" spans="1:29" ht="13.8" x14ac:dyDescent="0.3">
      <c r="A33" s="568"/>
      <c r="C33" s="319" t="s">
        <v>459</v>
      </c>
      <c r="D33" s="320">
        <v>459.7</v>
      </c>
      <c r="E33" s="320">
        <v>0</v>
      </c>
      <c r="F33" s="320">
        <v>7.3</v>
      </c>
      <c r="G33" s="320">
        <v>70</v>
      </c>
      <c r="H33" s="320">
        <v>0.9</v>
      </c>
      <c r="I33" s="320">
        <v>67.5</v>
      </c>
      <c r="K33" s="283"/>
      <c r="L33" s="283"/>
      <c r="M33" s="283"/>
      <c r="N33" s="283"/>
      <c r="O33" s="283"/>
      <c r="P33" s="283"/>
      <c r="Q33" s="283"/>
      <c r="R33" s="283"/>
      <c r="S33" s="283"/>
      <c r="T33" s="283"/>
      <c r="U33" s="283"/>
      <c r="V33" s="283"/>
      <c r="W33" s="283"/>
      <c r="X33" s="283"/>
      <c r="Y33" s="283"/>
      <c r="Z33" s="283"/>
      <c r="AA33" s="283"/>
      <c r="AB33" s="283"/>
      <c r="AC33" s="283"/>
    </row>
    <row r="34" spans="1:29" ht="13.8" x14ac:dyDescent="0.3">
      <c r="A34" s="568"/>
      <c r="C34" s="319" t="s">
        <v>460</v>
      </c>
      <c r="D34" s="320">
        <v>459.3</v>
      </c>
      <c r="E34" s="320">
        <v>0</v>
      </c>
      <c r="F34" s="320">
        <v>9.1999999999999993</v>
      </c>
      <c r="G34" s="320">
        <v>70</v>
      </c>
      <c r="H34" s="320">
        <v>1.8</v>
      </c>
      <c r="I34" s="320">
        <v>67.5</v>
      </c>
      <c r="P34" s="283"/>
      <c r="Q34" s="283"/>
      <c r="R34" s="283"/>
      <c r="S34" s="28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</row>
    <row r="35" spans="1:29" ht="13.8" x14ac:dyDescent="0.3">
      <c r="A35" s="568"/>
      <c r="C35" s="319" t="s">
        <v>461</v>
      </c>
      <c r="D35" s="320">
        <v>458.9</v>
      </c>
      <c r="E35" s="320">
        <v>0</v>
      </c>
      <c r="F35" s="320">
        <v>8.9</v>
      </c>
      <c r="G35" s="320">
        <v>69</v>
      </c>
      <c r="H35" s="320">
        <v>1.3</v>
      </c>
      <c r="I35" s="320">
        <v>157.5</v>
      </c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</row>
    <row r="36" spans="1:29" ht="13.8" x14ac:dyDescent="0.3">
      <c r="A36" s="568"/>
      <c r="C36" s="319" t="s">
        <v>462</v>
      </c>
      <c r="D36" s="320">
        <v>458.4</v>
      </c>
      <c r="E36" s="320">
        <v>0.3</v>
      </c>
      <c r="F36" s="320">
        <v>9.1999999999999993</v>
      </c>
      <c r="G36" s="320">
        <v>75</v>
      </c>
      <c r="H36" s="320">
        <v>1.8</v>
      </c>
      <c r="I36" s="320">
        <v>45</v>
      </c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</row>
    <row r="37" spans="1:29" ht="13.8" x14ac:dyDescent="0.3">
      <c r="A37" s="568"/>
      <c r="C37" s="319" t="s">
        <v>463</v>
      </c>
      <c r="D37" s="320">
        <v>457.1</v>
      </c>
      <c r="E37" s="320">
        <v>0.8</v>
      </c>
      <c r="F37" s="320">
        <v>7.4</v>
      </c>
      <c r="G37" s="320">
        <v>74</v>
      </c>
      <c r="H37" s="320">
        <v>0.9</v>
      </c>
      <c r="I37" s="320">
        <v>90</v>
      </c>
      <c r="P37" s="283"/>
      <c r="Q37" s="283"/>
      <c r="R37" s="283"/>
      <c r="S37" s="28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</row>
    <row r="38" spans="1:29" ht="13.8" x14ac:dyDescent="0.3">
      <c r="A38" s="568"/>
      <c r="C38" s="319" t="s">
        <v>464</v>
      </c>
      <c r="D38" s="320">
        <v>456.7</v>
      </c>
      <c r="E38" s="320">
        <v>1.8</v>
      </c>
      <c r="F38" s="320">
        <v>7.7</v>
      </c>
      <c r="G38" s="320">
        <v>83</v>
      </c>
      <c r="H38" s="320">
        <v>1.3</v>
      </c>
      <c r="I38" s="320">
        <v>67.5</v>
      </c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</row>
    <row r="39" spans="1:29" ht="13.8" x14ac:dyDescent="0.3">
      <c r="A39" s="568"/>
      <c r="C39" s="319" t="s">
        <v>465</v>
      </c>
      <c r="D39" s="320">
        <v>456.1</v>
      </c>
      <c r="E39" s="320">
        <v>0.8</v>
      </c>
      <c r="F39" s="320">
        <v>6.9</v>
      </c>
      <c r="G39" s="320">
        <v>85</v>
      </c>
      <c r="H39" s="320">
        <v>1.3</v>
      </c>
      <c r="I39" s="320">
        <v>67.5</v>
      </c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</row>
    <row r="40" spans="1:29" ht="13.8" x14ac:dyDescent="0.3">
      <c r="A40" s="568"/>
      <c r="C40" s="319" t="s">
        <v>466</v>
      </c>
      <c r="D40" s="320">
        <v>456</v>
      </c>
      <c r="E40" s="320">
        <v>0.3</v>
      </c>
      <c r="F40" s="320">
        <v>6.8</v>
      </c>
      <c r="G40" s="320">
        <v>86</v>
      </c>
      <c r="H40" s="320">
        <v>0.9</v>
      </c>
      <c r="I40" s="320">
        <v>45</v>
      </c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</row>
    <row r="41" spans="1:29" ht="13.8" x14ac:dyDescent="0.3">
      <c r="A41" s="568">
        <v>2</v>
      </c>
      <c r="C41" s="319" t="s">
        <v>467</v>
      </c>
      <c r="D41" s="320">
        <v>456.5</v>
      </c>
      <c r="E41" s="320">
        <v>0</v>
      </c>
      <c r="F41" s="320">
        <v>6.9</v>
      </c>
      <c r="G41" s="320">
        <v>84</v>
      </c>
      <c r="H41" s="320">
        <v>0.9</v>
      </c>
      <c r="I41" s="320">
        <v>67.5</v>
      </c>
      <c r="P41" s="283"/>
      <c r="Q41" s="283"/>
      <c r="R41" s="283"/>
      <c r="S41" s="28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</row>
    <row r="42" spans="1:29" ht="13.8" x14ac:dyDescent="0.3">
      <c r="A42" s="568"/>
      <c r="C42" s="319" t="s">
        <v>468</v>
      </c>
      <c r="D42" s="320">
        <v>457.6</v>
      </c>
      <c r="E42" s="320">
        <v>0</v>
      </c>
      <c r="F42" s="320">
        <v>6</v>
      </c>
      <c r="G42" s="320">
        <v>85</v>
      </c>
      <c r="H42" s="320">
        <v>0.9</v>
      </c>
      <c r="I42" s="320">
        <v>90</v>
      </c>
      <c r="P42" s="283"/>
      <c r="Q42" s="283"/>
      <c r="R42" s="283"/>
      <c r="S42" s="283"/>
      <c r="T42" s="283"/>
      <c r="U42" s="283"/>
      <c r="V42" s="283"/>
      <c r="W42" s="283"/>
      <c r="X42" s="283"/>
      <c r="Y42" s="283"/>
      <c r="Z42" s="283"/>
      <c r="AA42" s="283"/>
      <c r="AB42" s="283"/>
      <c r="AC42" s="283"/>
    </row>
    <row r="43" spans="1:29" ht="13.8" x14ac:dyDescent="0.3">
      <c r="A43" s="568"/>
      <c r="C43" s="319" t="s">
        <v>469</v>
      </c>
      <c r="D43" s="320">
        <v>458.6</v>
      </c>
      <c r="E43" s="320">
        <v>0</v>
      </c>
      <c r="F43" s="320">
        <v>5.4</v>
      </c>
      <c r="G43" s="320">
        <v>86</v>
      </c>
      <c r="H43" s="320">
        <v>0.9</v>
      </c>
      <c r="I43" s="320">
        <v>45</v>
      </c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</row>
    <row r="44" spans="1:29" ht="13.8" x14ac:dyDescent="0.3">
      <c r="A44" s="568"/>
      <c r="C44" s="319" t="s">
        <v>470</v>
      </c>
      <c r="D44" s="320">
        <v>459.3</v>
      </c>
      <c r="E44" s="320">
        <v>0</v>
      </c>
      <c r="F44" s="320">
        <v>5.2</v>
      </c>
      <c r="G44" s="320">
        <v>87</v>
      </c>
      <c r="H44" s="320">
        <v>0.4</v>
      </c>
      <c r="I44" s="320">
        <v>45</v>
      </c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321"/>
    </row>
    <row r="45" spans="1:29" ht="13.8" x14ac:dyDescent="0.3">
      <c r="A45" s="568"/>
      <c r="C45" s="319" t="s">
        <v>471</v>
      </c>
      <c r="D45" s="320">
        <v>459.5</v>
      </c>
      <c r="E45" s="320">
        <v>0</v>
      </c>
      <c r="F45" s="320">
        <v>5</v>
      </c>
      <c r="G45" s="320">
        <v>88</v>
      </c>
      <c r="H45" s="320">
        <v>0</v>
      </c>
      <c r="I45" s="320">
        <v>45</v>
      </c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</row>
    <row r="46" spans="1:29" ht="13.8" x14ac:dyDescent="0.3">
      <c r="A46" s="568"/>
      <c r="C46" s="319" t="s">
        <v>472</v>
      </c>
      <c r="D46" s="320">
        <v>459.8</v>
      </c>
      <c r="E46" s="320">
        <v>0</v>
      </c>
      <c r="F46" s="320">
        <v>4.9000000000000004</v>
      </c>
      <c r="G46" s="320">
        <v>86</v>
      </c>
      <c r="H46" s="320">
        <v>0</v>
      </c>
      <c r="I46" s="320">
        <v>45</v>
      </c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</row>
    <row r="47" spans="1:29" ht="13.8" x14ac:dyDescent="0.3">
      <c r="A47" s="568"/>
      <c r="C47" s="319" t="s">
        <v>473</v>
      </c>
      <c r="D47" s="320">
        <v>459.4</v>
      </c>
      <c r="E47" s="320">
        <v>0</v>
      </c>
      <c r="F47" s="320">
        <v>4.8</v>
      </c>
      <c r="G47" s="320">
        <v>89</v>
      </c>
      <c r="H47" s="320">
        <v>0.4</v>
      </c>
      <c r="I47" s="320">
        <v>45</v>
      </c>
      <c r="P47" s="283"/>
      <c r="Q47" s="283"/>
      <c r="R47" s="283"/>
      <c r="S47" s="28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</row>
    <row r="48" spans="1:29" ht="13.8" x14ac:dyDescent="0.3">
      <c r="A48" s="568"/>
      <c r="C48" s="319" t="s">
        <v>474</v>
      </c>
      <c r="D48" s="320">
        <v>458.6</v>
      </c>
      <c r="E48" s="320">
        <v>0</v>
      </c>
      <c r="F48" s="320">
        <v>4.7</v>
      </c>
      <c r="G48" s="320">
        <v>88</v>
      </c>
      <c r="H48" s="320">
        <v>0</v>
      </c>
      <c r="I48" s="320">
        <v>45</v>
      </c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</row>
    <row r="49" spans="1:29" ht="13.8" x14ac:dyDescent="0.3">
      <c r="A49" s="568"/>
      <c r="C49" s="319" t="s">
        <v>475</v>
      </c>
      <c r="D49" s="320">
        <v>457.9</v>
      </c>
      <c r="E49" s="320">
        <v>0</v>
      </c>
      <c r="F49" s="320">
        <v>4.5999999999999996</v>
      </c>
      <c r="G49" s="320">
        <v>87</v>
      </c>
      <c r="H49" s="320">
        <v>0</v>
      </c>
      <c r="I49" s="320">
        <v>45</v>
      </c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</row>
    <row r="50" spans="1:29" ht="13.8" x14ac:dyDescent="0.3">
      <c r="A50" s="568"/>
      <c r="C50" s="319" t="s">
        <v>476</v>
      </c>
      <c r="D50" s="320">
        <v>457.9</v>
      </c>
      <c r="E50" s="320">
        <v>0</v>
      </c>
      <c r="F50" s="320">
        <v>4.5999999999999996</v>
      </c>
      <c r="G50" s="320">
        <v>89</v>
      </c>
      <c r="H50" s="320">
        <v>0</v>
      </c>
      <c r="I50" s="320">
        <v>45</v>
      </c>
      <c r="K50" s="283"/>
      <c r="L50" s="283"/>
      <c r="M50" s="283"/>
      <c r="N50" s="283"/>
      <c r="O50" s="283"/>
    </row>
    <row r="51" spans="1:29" ht="13.8" x14ac:dyDescent="0.3">
      <c r="A51" s="568"/>
      <c r="C51" s="319" t="s">
        <v>477</v>
      </c>
      <c r="D51" s="320">
        <v>457.7</v>
      </c>
      <c r="E51" s="320">
        <v>0</v>
      </c>
      <c r="F51" s="320">
        <v>4.5</v>
      </c>
      <c r="G51" s="320">
        <v>87</v>
      </c>
      <c r="H51" s="320">
        <v>0</v>
      </c>
      <c r="I51" s="320">
        <v>45</v>
      </c>
      <c r="K51" s="283"/>
      <c r="L51" s="283"/>
      <c r="M51" s="283"/>
      <c r="N51" s="283"/>
      <c r="O51" s="283"/>
    </row>
    <row r="52" spans="1:29" ht="13.8" x14ac:dyDescent="0.3">
      <c r="A52" s="568"/>
      <c r="C52" s="319" t="s">
        <v>478</v>
      </c>
      <c r="D52" s="320">
        <v>457.7</v>
      </c>
      <c r="E52" s="320">
        <v>0</v>
      </c>
      <c r="F52" s="320">
        <v>4.4000000000000004</v>
      </c>
      <c r="G52" s="320">
        <v>87</v>
      </c>
      <c r="H52" s="320">
        <v>0</v>
      </c>
      <c r="I52" s="320">
        <v>45</v>
      </c>
      <c r="K52" s="283"/>
      <c r="L52" s="283"/>
      <c r="M52" s="283"/>
      <c r="N52" s="283"/>
      <c r="O52" s="283"/>
    </row>
    <row r="53" spans="1:29" ht="13.8" x14ac:dyDescent="0.3">
      <c r="A53" s="568"/>
      <c r="C53" s="319" t="s">
        <v>479</v>
      </c>
      <c r="D53" s="320">
        <v>457.5</v>
      </c>
      <c r="E53" s="320">
        <v>0</v>
      </c>
      <c r="F53" s="320">
        <v>4.5999999999999996</v>
      </c>
      <c r="G53" s="320">
        <v>88</v>
      </c>
      <c r="H53" s="320">
        <v>0</v>
      </c>
      <c r="I53" s="320">
        <v>270</v>
      </c>
      <c r="K53" s="283"/>
      <c r="L53" s="283"/>
      <c r="M53" s="283"/>
      <c r="N53" s="283"/>
      <c r="O53" s="283"/>
    </row>
    <row r="54" spans="1:29" ht="13.8" x14ac:dyDescent="0.3">
      <c r="A54" s="568"/>
      <c r="C54" s="319" t="s">
        <v>480</v>
      </c>
      <c r="D54" s="320">
        <v>458</v>
      </c>
      <c r="E54" s="320">
        <v>0</v>
      </c>
      <c r="F54" s="320">
        <v>4.3</v>
      </c>
      <c r="G54" s="320">
        <v>87</v>
      </c>
      <c r="H54" s="320">
        <v>0.4</v>
      </c>
      <c r="I54" s="320">
        <v>22.5</v>
      </c>
      <c r="K54" s="283"/>
      <c r="L54" s="283"/>
      <c r="M54" s="283"/>
      <c r="N54" s="283"/>
      <c r="O54" s="283"/>
    </row>
    <row r="55" spans="1:29" ht="13.8" x14ac:dyDescent="0.3">
      <c r="A55" s="568"/>
      <c r="C55" s="319" t="s">
        <v>481</v>
      </c>
      <c r="D55" s="320">
        <v>458.4</v>
      </c>
      <c r="E55" s="320">
        <v>0</v>
      </c>
      <c r="F55" s="320">
        <v>4.7</v>
      </c>
      <c r="G55" s="320">
        <v>75</v>
      </c>
      <c r="H55" s="320">
        <v>0.4</v>
      </c>
      <c r="I55" s="320">
        <v>22.5</v>
      </c>
      <c r="K55" s="283"/>
      <c r="L55" s="283"/>
      <c r="M55" s="283"/>
      <c r="N55" s="283"/>
      <c r="O55" s="283"/>
    </row>
    <row r="56" spans="1:29" ht="13.8" x14ac:dyDescent="0.3">
      <c r="A56" s="568"/>
      <c r="C56" s="319" t="s">
        <v>482</v>
      </c>
      <c r="D56" s="320">
        <v>458.8</v>
      </c>
      <c r="E56" s="320">
        <v>0</v>
      </c>
      <c r="F56" s="320">
        <v>7.1</v>
      </c>
      <c r="G56" s="320">
        <v>74</v>
      </c>
      <c r="H56" s="320">
        <v>0.4</v>
      </c>
      <c r="I56" s="320">
        <v>157.5</v>
      </c>
      <c r="K56" s="283"/>
      <c r="L56" s="283"/>
      <c r="M56" s="283"/>
      <c r="N56" s="283"/>
      <c r="O56" s="283"/>
    </row>
    <row r="57" spans="1:29" ht="13.8" x14ac:dyDescent="0.3">
      <c r="A57" s="568"/>
      <c r="C57" s="319" t="s">
        <v>483</v>
      </c>
      <c r="D57" s="320">
        <v>459</v>
      </c>
      <c r="E57" s="320">
        <v>0</v>
      </c>
      <c r="F57" s="320">
        <v>7.9</v>
      </c>
      <c r="G57" s="320">
        <v>64</v>
      </c>
      <c r="H57" s="320">
        <v>0.9</v>
      </c>
      <c r="I57" s="320">
        <v>202.5</v>
      </c>
      <c r="K57" s="283"/>
      <c r="L57" s="283"/>
      <c r="M57" s="283"/>
      <c r="N57" s="283"/>
      <c r="O57" s="283"/>
    </row>
    <row r="58" spans="1:29" ht="13.8" x14ac:dyDescent="0.3">
      <c r="A58" s="568"/>
      <c r="C58" s="319" t="s">
        <v>484</v>
      </c>
      <c r="D58" s="320">
        <v>458.6</v>
      </c>
      <c r="E58" s="320">
        <v>0</v>
      </c>
      <c r="F58" s="320">
        <v>9.4</v>
      </c>
      <c r="G58" s="320">
        <v>63</v>
      </c>
      <c r="H58" s="320">
        <v>0.9</v>
      </c>
      <c r="I58" s="320">
        <v>225</v>
      </c>
      <c r="K58" s="283"/>
      <c r="L58" s="283"/>
      <c r="M58" s="283"/>
      <c r="N58" s="283"/>
      <c r="O58" s="283"/>
    </row>
    <row r="59" spans="1:29" ht="13.8" x14ac:dyDescent="0.3">
      <c r="A59" s="568"/>
      <c r="C59" s="319" t="s">
        <v>485</v>
      </c>
      <c r="D59" s="320">
        <v>458.2</v>
      </c>
      <c r="E59" s="320">
        <v>0</v>
      </c>
      <c r="F59" s="320">
        <v>10.199999999999999</v>
      </c>
      <c r="G59" s="320">
        <v>59</v>
      </c>
      <c r="H59" s="320">
        <v>0.4</v>
      </c>
      <c r="I59" s="320">
        <v>157.5</v>
      </c>
      <c r="K59" s="283"/>
      <c r="L59" s="283"/>
      <c r="M59" s="283"/>
      <c r="N59" s="283"/>
      <c r="O59" s="283"/>
    </row>
    <row r="60" spans="1:29" ht="13.8" x14ac:dyDescent="0.3">
      <c r="A60" s="568"/>
      <c r="C60" s="319" t="s">
        <v>486</v>
      </c>
      <c r="D60" s="320">
        <v>457</v>
      </c>
      <c r="E60" s="320">
        <v>0</v>
      </c>
      <c r="F60" s="320">
        <v>10.7</v>
      </c>
      <c r="G60" s="320">
        <v>69</v>
      </c>
      <c r="H60" s="320">
        <v>1.8</v>
      </c>
      <c r="I60" s="320">
        <v>22.5</v>
      </c>
      <c r="K60" s="283"/>
      <c r="L60" s="283"/>
      <c r="M60" s="283"/>
      <c r="N60" s="283"/>
      <c r="O60" s="283"/>
    </row>
    <row r="61" spans="1:29" ht="13.8" x14ac:dyDescent="0.3">
      <c r="A61" s="568"/>
      <c r="C61" s="319" t="s">
        <v>487</v>
      </c>
      <c r="D61" s="320">
        <v>456.3</v>
      </c>
      <c r="E61" s="320">
        <v>0</v>
      </c>
      <c r="F61" s="320">
        <v>8.1999999999999993</v>
      </c>
      <c r="G61" s="320">
        <v>78</v>
      </c>
      <c r="H61" s="320">
        <v>1.8</v>
      </c>
      <c r="I61" s="320">
        <v>67.5</v>
      </c>
      <c r="K61" s="283"/>
      <c r="L61" s="283"/>
      <c r="M61" s="283"/>
      <c r="N61" s="283"/>
      <c r="O61" s="283"/>
    </row>
    <row r="62" spans="1:29" ht="13.8" x14ac:dyDescent="0.3">
      <c r="A62" s="568"/>
      <c r="C62" s="319" t="s">
        <v>488</v>
      </c>
      <c r="D62" s="320">
        <v>455.4</v>
      </c>
      <c r="E62" s="320">
        <v>0</v>
      </c>
      <c r="F62" s="320">
        <v>8.1</v>
      </c>
      <c r="G62" s="320">
        <v>66</v>
      </c>
      <c r="H62" s="320">
        <v>1.3</v>
      </c>
      <c r="I62" s="320">
        <v>45</v>
      </c>
      <c r="K62" s="283"/>
      <c r="L62" s="283"/>
      <c r="M62" s="283"/>
      <c r="N62" s="283"/>
      <c r="O62" s="283"/>
    </row>
    <row r="63" spans="1:29" ht="13.8" x14ac:dyDescent="0.3">
      <c r="A63" s="568"/>
      <c r="C63" s="319" t="s">
        <v>489</v>
      </c>
      <c r="D63" s="320">
        <v>454.7</v>
      </c>
      <c r="E63" s="320">
        <v>0</v>
      </c>
      <c r="F63" s="320">
        <v>10.4</v>
      </c>
      <c r="G63" s="320">
        <v>67</v>
      </c>
      <c r="H63" s="320">
        <v>1.3</v>
      </c>
      <c r="I63" s="320">
        <v>45</v>
      </c>
      <c r="K63" s="283"/>
      <c r="L63" s="283"/>
      <c r="M63" s="283"/>
      <c r="N63" s="283"/>
      <c r="O63" s="283"/>
    </row>
    <row r="64" spans="1:29" ht="13.8" x14ac:dyDescent="0.3">
      <c r="A64" s="568"/>
      <c r="C64" s="319" t="s">
        <v>490</v>
      </c>
      <c r="D64" s="320">
        <v>455.6</v>
      </c>
      <c r="E64" s="320">
        <v>0</v>
      </c>
      <c r="F64" s="320">
        <v>6.7</v>
      </c>
      <c r="G64" s="320">
        <v>76</v>
      </c>
      <c r="H64" s="320">
        <v>1.3</v>
      </c>
      <c r="I64" s="320">
        <v>0</v>
      </c>
      <c r="K64" s="283"/>
      <c r="L64" s="283"/>
      <c r="M64" s="283"/>
      <c r="N64" s="283"/>
      <c r="O64" s="283"/>
    </row>
    <row r="65" spans="1:9" x14ac:dyDescent="0.25">
      <c r="A65" s="568">
        <v>3</v>
      </c>
      <c r="C65" s="319" t="s">
        <v>491</v>
      </c>
      <c r="D65" s="320">
        <v>457</v>
      </c>
      <c r="E65" s="320">
        <v>0.8</v>
      </c>
      <c r="F65" s="320">
        <v>3.3</v>
      </c>
      <c r="G65" s="320">
        <v>88</v>
      </c>
      <c r="H65" s="320">
        <v>2.7</v>
      </c>
      <c r="I65" s="320">
        <v>247.5</v>
      </c>
    </row>
    <row r="66" spans="1:9" x14ac:dyDescent="0.25">
      <c r="A66" s="568"/>
      <c r="C66" s="319" t="s">
        <v>492</v>
      </c>
      <c r="D66" s="320">
        <v>458.2</v>
      </c>
      <c r="E66" s="320">
        <v>2.2999999999999998</v>
      </c>
      <c r="F66" s="320">
        <v>2.4</v>
      </c>
      <c r="G66" s="320">
        <v>91</v>
      </c>
      <c r="H66" s="320">
        <v>2.7</v>
      </c>
      <c r="I66" s="320">
        <v>247.5</v>
      </c>
    </row>
    <row r="67" spans="1:9" x14ac:dyDescent="0.25">
      <c r="A67" s="568"/>
      <c r="C67" s="319" t="s">
        <v>493</v>
      </c>
      <c r="D67" s="320">
        <v>458.8</v>
      </c>
      <c r="E67" s="320">
        <v>1.8</v>
      </c>
      <c r="F67" s="320">
        <v>2.1</v>
      </c>
      <c r="G67" s="320">
        <v>89</v>
      </c>
      <c r="H67" s="320">
        <v>2.2000000000000002</v>
      </c>
      <c r="I67" s="320">
        <v>202.5</v>
      </c>
    </row>
    <row r="68" spans="1:9" x14ac:dyDescent="0.25">
      <c r="A68" s="568"/>
      <c r="C68" s="319" t="s">
        <v>494</v>
      </c>
      <c r="D68" s="320">
        <v>459.6</v>
      </c>
      <c r="E68" s="320">
        <v>1</v>
      </c>
      <c r="F68" s="320">
        <v>2.6</v>
      </c>
      <c r="G68" s="320">
        <v>90</v>
      </c>
      <c r="H68" s="320">
        <v>0.9</v>
      </c>
      <c r="I68" s="320">
        <v>225</v>
      </c>
    </row>
    <row r="69" spans="1:9" x14ac:dyDescent="0.25">
      <c r="A69" s="568"/>
      <c r="C69" s="319" t="s">
        <v>495</v>
      </c>
      <c r="D69" s="320">
        <v>460.6</v>
      </c>
      <c r="E69" s="320">
        <v>1.5</v>
      </c>
      <c r="F69" s="320">
        <v>3.1</v>
      </c>
      <c r="G69" s="320">
        <v>87</v>
      </c>
      <c r="H69" s="320">
        <v>1.8</v>
      </c>
      <c r="I69" s="320">
        <v>247.5</v>
      </c>
    </row>
    <row r="70" spans="1:9" x14ac:dyDescent="0.25">
      <c r="A70" s="568"/>
      <c r="C70" s="319" t="s">
        <v>496</v>
      </c>
      <c r="D70" s="320">
        <v>460.2</v>
      </c>
      <c r="E70" s="320">
        <v>1.3</v>
      </c>
      <c r="F70" s="320">
        <v>3.1</v>
      </c>
      <c r="G70" s="320">
        <v>89</v>
      </c>
      <c r="H70" s="320">
        <v>1.8</v>
      </c>
      <c r="I70" s="320">
        <v>337.5</v>
      </c>
    </row>
    <row r="71" spans="1:9" x14ac:dyDescent="0.25">
      <c r="A71" s="568"/>
      <c r="C71" s="319" t="s">
        <v>497</v>
      </c>
      <c r="D71" s="320">
        <v>459.5</v>
      </c>
      <c r="E71" s="320">
        <v>0</v>
      </c>
      <c r="F71" s="320">
        <v>3.1</v>
      </c>
      <c r="G71" s="320">
        <v>86</v>
      </c>
      <c r="H71" s="320">
        <v>2.2000000000000002</v>
      </c>
      <c r="I71" s="320">
        <v>337.5</v>
      </c>
    </row>
    <row r="72" spans="1:9" x14ac:dyDescent="0.25">
      <c r="A72" s="568"/>
      <c r="C72" s="319" t="s">
        <v>498</v>
      </c>
      <c r="D72" s="320">
        <v>458.5</v>
      </c>
      <c r="E72" s="320">
        <v>0</v>
      </c>
      <c r="F72" s="320">
        <v>3.6</v>
      </c>
      <c r="G72" s="320">
        <v>87</v>
      </c>
      <c r="H72" s="320">
        <v>1.3</v>
      </c>
      <c r="I72" s="320">
        <v>247.5</v>
      </c>
    </row>
    <row r="73" spans="1:9" x14ac:dyDescent="0.25">
      <c r="A73" s="568"/>
      <c r="C73" s="319" t="s">
        <v>499</v>
      </c>
      <c r="D73" s="320">
        <v>457.3</v>
      </c>
      <c r="E73" s="320">
        <v>0</v>
      </c>
      <c r="F73" s="320">
        <v>3.4</v>
      </c>
      <c r="G73" s="320">
        <v>89</v>
      </c>
      <c r="H73" s="320">
        <v>0.9</v>
      </c>
      <c r="I73" s="320">
        <v>225</v>
      </c>
    </row>
    <row r="74" spans="1:9" x14ac:dyDescent="0.25">
      <c r="A74" s="568"/>
      <c r="C74" s="319" t="s">
        <v>500</v>
      </c>
      <c r="D74" s="320">
        <v>456.7</v>
      </c>
      <c r="E74" s="320">
        <v>0</v>
      </c>
      <c r="F74" s="320">
        <v>3.1</v>
      </c>
      <c r="G74" s="320">
        <v>91</v>
      </c>
      <c r="H74" s="320">
        <v>1.3</v>
      </c>
      <c r="I74" s="320">
        <v>247.5</v>
      </c>
    </row>
    <row r="75" spans="1:9" x14ac:dyDescent="0.25">
      <c r="A75" s="568"/>
      <c r="C75" s="319" t="s">
        <v>501</v>
      </c>
      <c r="D75" s="320">
        <v>456.3</v>
      </c>
      <c r="E75" s="320">
        <v>0</v>
      </c>
      <c r="F75" s="320">
        <v>3.2</v>
      </c>
      <c r="G75" s="320">
        <v>91</v>
      </c>
      <c r="H75" s="320">
        <v>0.4</v>
      </c>
      <c r="I75" s="320">
        <v>202.5</v>
      </c>
    </row>
    <row r="76" spans="1:9" x14ac:dyDescent="0.25">
      <c r="A76" s="568"/>
      <c r="C76" s="319" t="s">
        <v>502</v>
      </c>
      <c r="D76" s="320">
        <v>456.5</v>
      </c>
      <c r="E76" s="320">
        <v>0</v>
      </c>
      <c r="F76" s="320">
        <v>3.3</v>
      </c>
      <c r="G76" s="320">
        <v>84</v>
      </c>
      <c r="H76" s="320">
        <v>0.4</v>
      </c>
      <c r="I76" s="320">
        <v>225</v>
      </c>
    </row>
    <row r="77" spans="1:9" x14ac:dyDescent="0.25">
      <c r="A77" s="568"/>
      <c r="C77" s="319" t="s">
        <v>503</v>
      </c>
      <c r="D77" s="320">
        <v>456.7</v>
      </c>
      <c r="E77" s="320">
        <v>0</v>
      </c>
      <c r="F77" s="320">
        <v>4.5</v>
      </c>
      <c r="G77" s="320">
        <v>82</v>
      </c>
      <c r="H77" s="320">
        <v>0.4</v>
      </c>
      <c r="I77" s="320">
        <v>225</v>
      </c>
    </row>
    <row r="78" spans="1:9" x14ac:dyDescent="0.25">
      <c r="A78" s="568"/>
      <c r="C78" s="319" t="s">
        <v>504</v>
      </c>
      <c r="D78" s="320">
        <v>457.3</v>
      </c>
      <c r="E78" s="320">
        <v>0.3</v>
      </c>
      <c r="F78" s="320">
        <v>4.7</v>
      </c>
      <c r="G78" s="320">
        <v>84</v>
      </c>
      <c r="H78" s="320">
        <v>0.4</v>
      </c>
      <c r="I78" s="320">
        <v>270</v>
      </c>
    </row>
    <row r="79" spans="1:9" x14ac:dyDescent="0.25">
      <c r="A79" s="568"/>
      <c r="C79" s="319" t="s">
        <v>505</v>
      </c>
      <c r="D79" s="320">
        <v>457.8</v>
      </c>
      <c r="E79" s="320">
        <v>0</v>
      </c>
      <c r="F79" s="320">
        <v>4.8</v>
      </c>
      <c r="G79" s="320">
        <v>80</v>
      </c>
      <c r="H79" s="320">
        <v>0.9</v>
      </c>
      <c r="I79" s="320">
        <v>247.5</v>
      </c>
    </row>
    <row r="80" spans="1:9" x14ac:dyDescent="0.25">
      <c r="A80" s="568"/>
      <c r="C80" s="319" t="s">
        <v>506</v>
      </c>
      <c r="D80" s="320">
        <v>458</v>
      </c>
      <c r="E80" s="320">
        <v>0</v>
      </c>
      <c r="F80" s="320">
        <v>6</v>
      </c>
      <c r="G80" s="320">
        <v>79</v>
      </c>
      <c r="H80" s="320">
        <v>0.9</v>
      </c>
      <c r="I80" s="320">
        <v>180</v>
      </c>
    </row>
    <row r="81" spans="1:9" x14ac:dyDescent="0.25">
      <c r="A81" s="568"/>
      <c r="C81" s="319" t="s">
        <v>507</v>
      </c>
      <c r="D81" s="320">
        <v>458.4</v>
      </c>
      <c r="E81" s="320">
        <v>0</v>
      </c>
      <c r="F81" s="320">
        <v>6.4</v>
      </c>
      <c r="G81" s="320">
        <v>78</v>
      </c>
      <c r="H81" s="320">
        <v>0.9</v>
      </c>
      <c r="I81" s="320">
        <v>180</v>
      </c>
    </row>
    <row r="82" spans="1:9" x14ac:dyDescent="0.25">
      <c r="A82" s="568"/>
      <c r="C82" s="319" t="s">
        <v>508</v>
      </c>
      <c r="D82" s="320">
        <v>458</v>
      </c>
      <c r="E82" s="320">
        <v>0</v>
      </c>
      <c r="F82" s="320">
        <v>6.9</v>
      </c>
      <c r="G82" s="320">
        <v>77</v>
      </c>
      <c r="H82" s="320">
        <v>0.9</v>
      </c>
      <c r="I82" s="320">
        <v>202.5</v>
      </c>
    </row>
    <row r="83" spans="1:9" x14ac:dyDescent="0.25">
      <c r="A83" s="568"/>
      <c r="C83" s="319" t="s">
        <v>509</v>
      </c>
      <c r="D83" s="320">
        <v>458.2</v>
      </c>
      <c r="E83" s="320">
        <v>0</v>
      </c>
      <c r="F83" s="320">
        <v>7.7</v>
      </c>
      <c r="G83" s="320">
        <v>72</v>
      </c>
      <c r="H83" s="320">
        <v>0.9</v>
      </c>
      <c r="I83" s="320">
        <v>202.5</v>
      </c>
    </row>
    <row r="84" spans="1:9" x14ac:dyDescent="0.25">
      <c r="A84" s="568"/>
      <c r="C84" s="319" t="s">
        <v>510</v>
      </c>
      <c r="D84" s="320">
        <v>457.6</v>
      </c>
      <c r="E84" s="320">
        <v>0</v>
      </c>
      <c r="F84" s="320">
        <v>8.8000000000000007</v>
      </c>
      <c r="G84" s="320">
        <v>64</v>
      </c>
      <c r="H84" s="320">
        <v>0.9</v>
      </c>
      <c r="I84" s="320">
        <v>247.5</v>
      </c>
    </row>
    <row r="85" spans="1:9" x14ac:dyDescent="0.25">
      <c r="A85" s="568"/>
      <c r="C85" s="319" t="s">
        <v>511</v>
      </c>
      <c r="D85" s="320">
        <v>456.7</v>
      </c>
      <c r="E85" s="320">
        <v>0</v>
      </c>
      <c r="F85" s="320">
        <v>9.4</v>
      </c>
      <c r="G85" s="320">
        <v>69</v>
      </c>
      <c r="H85" s="320">
        <v>1.3</v>
      </c>
      <c r="I85" s="320">
        <v>337.5</v>
      </c>
    </row>
    <row r="86" spans="1:9" x14ac:dyDescent="0.25">
      <c r="A86" s="568"/>
      <c r="C86" s="319" t="s">
        <v>512</v>
      </c>
      <c r="D86" s="320">
        <v>455.1</v>
      </c>
      <c r="E86" s="320">
        <v>0</v>
      </c>
      <c r="F86" s="320">
        <v>10.199999999999999</v>
      </c>
      <c r="G86" s="320">
        <v>65</v>
      </c>
      <c r="H86" s="320">
        <v>0.9</v>
      </c>
      <c r="I86" s="320">
        <v>247.5</v>
      </c>
    </row>
    <row r="87" spans="1:9" x14ac:dyDescent="0.25">
      <c r="A87" s="568"/>
      <c r="C87" s="319" t="s">
        <v>513</v>
      </c>
      <c r="D87" s="320">
        <v>454.4</v>
      </c>
      <c r="E87" s="320">
        <v>0</v>
      </c>
      <c r="F87" s="320">
        <v>10.5</v>
      </c>
      <c r="G87" s="320">
        <v>65</v>
      </c>
      <c r="H87" s="320">
        <v>0.9</v>
      </c>
      <c r="I87" s="320">
        <v>225</v>
      </c>
    </row>
    <row r="88" spans="1:9" x14ac:dyDescent="0.25">
      <c r="A88" s="568"/>
      <c r="C88" s="319" t="s">
        <v>514</v>
      </c>
      <c r="D88" s="320">
        <v>454.6</v>
      </c>
      <c r="E88" s="320">
        <v>0.3</v>
      </c>
      <c r="F88" s="320">
        <v>7.8</v>
      </c>
      <c r="G88" s="320">
        <v>78</v>
      </c>
      <c r="H88" s="320">
        <v>0.9</v>
      </c>
      <c r="I88" s="320">
        <v>0</v>
      </c>
    </row>
    <row r="89" spans="1:9" x14ac:dyDescent="0.25">
      <c r="A89" s="568">
        <v>4</v>
      </c>
      <c r="C89" s="319" t="s">
        <v>515</v>
      </c>
      <c r="D89" s="320">
        <v>455.5</v>
      </c>
      <c r="E89" s="320">
        <v>0.3</v>
      </c>
      <c r="F89" s="320">
        <v>6.8</v>
      </c>
      <c r="G89" s="320">
        <v>84</v>
      </c>
      <c r="H89" s="320">
        <v>0.4</v>
      </c>
      <c r="I89" s="320">
        <v>67.5</v>
      </c>
    </row>
    <row r="90" spans="1:9" x14ac:dyDescent="0.25">
      <c r="A90" s="568"/>
      <c r="C90" s="319" t="s">
        <v>516</v>
      </c>
      <c r="D90" s="320">
        <v>456</v>
      </c>
      <c r="E90" s="320">
        <v>0</v>
      </c>
      <c r="F90" s="320">
        <v>6.6</v>
      </c>
      <c r="G90" s="320">
        <v>84</v>
      </c>
      <c r="H90" s="320">
        <v>0.9</v>
      </c>
      <c r="I90" s="320">
        <v>180</v>
      </c>
    </row>
    <row r="91" spans="1:9" x14ac:dyDescent="0.25">
      <c r="A91" s="568"/>
      <c r="C91" s="319" t="s">
        <v>517</v>
      </c>
      <c r="D91" s="320">
        <v>456.6</v>
      </c>
      <c r="E91" s="320">
        <v>0</v>
      </c>
      <c r="F91" s="320">
        <v>6.2</v>
      </c>
      <c r="G91" s="320">
        <v>86</v>
      </c>
      <c r="H91" s="320">
        <v>0.4</v>
      </c>
      <c r="I91" s="320">
        <v>67.5</v>
      </c>
    </row>
    <row r="92" spans="1:9" x14ac:dyDescent="0.25">
      <c r="A92" s="568"/>
      <c r="C92" s="319" t="s">
        <v>518</v>
      </c>
      <c r="D92" s="320">
        <v>456.9</v>
      </c>
      <c r="E92" s="320">
        <v>0</v>
      </c>
      <c r="F92" s="320">
        <v>5.7</v>
      </c>
      <c r="G92" s="320">
        <v>88</v>
      </c>
      <c r="H92" s="320">
        <v>0.4</v>
      </c>
      <c r="I92" s="320">
        <v>90</v>
      </c>
    </row>
    <row r="93" spans="1:9" x14ac:dyDescent="0.25">
      <c r="A93" s="568"/>
      <c r="C93" s="319" t="s">
        <v>519</v>
      </c>
      <c r="D93" s="320">
        <v>457.7</v>
      </c>
      <c r="E93" s="320">
        <v>0</v>
      </c>
      <c r="F93" s="320">
        <v>5.5</v>
      </c>
      <c r="G93" s="320">
        <v>88</v>
      </c>
      <c r="H93" s="320">
        <v>0</v>
      </c>
      <c r="I93" s="320">
        <v>90</v>
      </c>
    </row>
    <row r="94" spans="1:9" x14ac:dyDescent="0.25">
      <c r="A94" s="568"/>
      <c r="C94" s="319" t="s">
        <v>520</v>
      </c>
      <c r="D94" s="320">
        <v>457.5</v>
      </c>
      <c r="E94" s="320">
        <v>0</v>
      </c>
      <c r="F94" s="320">
        <v>5.5</v>
      </c>
      <c r="G94" s="320">
        <v>81</v>
      </c>
      <c r="H94" s="320">
        <v>0.4</v>
      </c>
      <c r="I94" s="320">
        <v>225</v>
      </c>
    </row>
    <row r="95" spans="1:9" x14ac:dyDescent="0.25">
      <c r="A95" s="568"/>
      <c r="C95" s="319" t="s">
        <v>521</v>
      </c>
      <c r="D95" s="320">
        <v>456.5</v>
      </c>
      <c r="E95" s="320">
        <v>0</v>
      </c>
      <c r="F95" s="320">
        <v>5.6</v>
      </c>
      <c r="G95" s="320">
        <v>82</v>
      </c>
      <c r="H95" s="320">
        <v>0.4</v>
      </c>
      <c r="I95" s="320">
        <v>225</v>
      </c>
    </row>
    <row r="96" spans="1:9" x14ac:dyDescent="0.25">
      <c r="A96" s="568"/>
      <c r="C96" s="319" t="s">
        <v>522</v>
      </c>
      <c r="D96" s="320">
        <v>455.7</v>
      </c>
      <c r="E96" s="320">
        <v>0</v>
      </c>
      <c r="F96" s="320">
        <v>5.0999999999999996</v>
      </c>
      <c r="G96" s="320">
        <v>82</v>
      </c>
      <c r="H96" s="320">
        <v>0.9</v>
      </c>
      <c r="I96" s="320">
        <v>247.5</v>
      </c>
    </row>
    <row r="97" spans="1:9" x14ac:dyDescent="0.25">
      <c r="A97" s="568"/>
      <c r="C97" s="319" t="s">
        <v>523</v>
      </c>
      <c r="D97" s="320">
        <v>455</v>
      </c>
      <c r="E97" s="320">
        <v>0</v>
      </c>
      <c r="F97" s="320">
        <v>4.8</v>
      </c>
      <c r="G97" s="320">
        <v>83</v>
      </c>
      <c r="H97" s="320">
        <v>0.4</v>
      </c>
      <c r="I97" s="320">
        <v>247.5</v>
      </c>
    </row>
    <row r="98" spans="1:9" x14ac:dyDescent="0.25">
      <c r="A98" s="568"/>
      <c r="C98" s="319" t="s">
        <v>524</v>
      </c>
      <c r="D98" s="320">
        <v>454.4</v>
      </c>
      <c r="E98" s="320">
        <v>0</v>
      </c>
      <c r="F98" s="320">
        <v>4.7</v>
      </c>
      <c r="G98" s="320">
        <v>84</v>
      </c>
      <c r="H98" s="320">
        <v>0.4</v>
      </c>
      <c r="I98" s="320">
        <v>202.5</v>
      </c>
    </row>
    <row r="99" spans="1:9" x14ac:dyDescent="0.25">
      <c r="A99" s="568"/>
      <c r="C99" s="319" t="s">
        <v>525</v>
      </c>
      <c r="D99" s="320">
        <v>454.3</v>
      </c>
      <c r="E99" s="320">
        <v>0</v>
      </c>
      <c r="F99" s="320">
        <v>4.2</v>
      </c>
      <c r="G99" s="320">
        <v>84</v>
      </c>
      <c r="H99" s="320">
        <v>0.4</v>
      </c>
      <c r="I99" s="320">
        <v>202.5</v>
      </c>
    </row>
    <row r="100" spans="1:9" x14ac:dyDescent="0.25">
      <c r="A100" s="568"/>
      <c r="C100" s="319" t="s">
        <v>526</v>
      </c>
      <c r="D100" s="320">
        <v>454.5</v>
      </c>
      <c r="E100" s="320">
        <v>0</v>
      </c>
      <c r="F100" s="320">
        <v>3.9</v>
      </c>
      <c r="G100" s="320">
        <v>86</v>
      </c>
      <c r="H100" s="320">
        <v>0.4</v>
      </c>
      <c r="I100" s="320">
        <v>225</v>
      </c>
    </row>
    <row r="101" spans="1:9" x14ac:dyDescent="0.25">
      <c r="A101" s="568"/>
      <c r="C101" s="319" t="s">
        <v>527</v>
      </c>
      <c r="D101" s="320">
        <v>455.3</v>
      </c>
      <c r="E101" s="320">
        <v>0</v>
      </c>
      <c r="F101" s="320">
        <v>3.3</v>
      </c>
      <c r="G101" s="320">
        <v>87</v>
      </c>
      <c r="H101" s="320">
        <v>0.4</v>
      </c>
      <c r="I101" s="320">
        <v>225</v>
      </c>
    </row>
    <row r="102" spans="1:9" x14ac:dyDescent="0.25">
      <c r="A102" s="568"/>
      <c r="C102" s="319" t="s">
        <v>528</v>
      </c>
      <c r="D102" s="320">
        <v>455.7</v>
      </c>
      <c r="E102" s="320">
        <v>0</v>
      </c>
      <c r="F102" s="320">
        <v>3.1</v>
      </c>
      <c r="G102" s="320">
        <v>82</v>
      </c>
      <c r="H102" s="320">
        <v>0.4</v>
      </c>
      <c r="I102" s="320">
        <v>225</v>
      </c>
    </row>
    <row r="103" spans="1:9" x14ac:dyDescent="0.25">
      <c r="A103" s="568"/>
      <c r="C103" s="319" t="s">
        <v>529</v>
      </c>
      <c r="D103" s="320">
        <v>456.1</v>
      </c>
      <c r="E103" s="320">
        <v>0</v>
      </c>
      <c r="F103" s="320">
        <v>4.9000000000000004</v>
      </c>
      <c r="G103" s="320">
        <v>76</v>
      </c>
      <c r="H103" s="320">
        <v>0.9</v>
      </c>
      <c r="I103" s="320">
        <v>225</v>
      </c>
    </row>
    <row r="104" spans="1:9" x14ac:dyDescent="0.25">
      <c r="A104" s="568"/>
      <c r="C104" s="319" t="s">
        <v>530</v>
      </c>
      <c r="D104" s="320">
        <v>456.3</v>
      </c>
      <c r="E104" s="320">
        <v>0</v>
      </c>
      <c r="F104" s="320">
        <v>6.4</v>
      </c>
      <c r="G104" s="320">
        <v>66</v>
      </c>
      <c r="H104" s="320">
        <v>0.4</v>
      </c>
      <c r="I104" s="320">
        <v>225</v>
      </c>
    </row>
    <row r="105" spans="1:9" x14ac:dyDescent="0.25">
      <c r="A105" s="568"/>
      <c r="C105" s="319" t="s">
        <v>531</v>
      </c>
      <c r="D105" s="320">
        <v>456.3</v>
      </c>
      <c r="E105" s="320">
        <v>0</v>
      </c>
      <c r="F105" s="320">
        <v>8.6</v>
      </c>
      <c r="G105" s="320">
        <v>62</v>
      </c>
      <c r="H105" s="320">
        <v>0.9</v>
      </c>
      <c r="I105" s="320">
        <v>180</v>
      </c>
    </row>
    <row r="106" spans="1:9" x14ac:dyDescent="0.25">
      <c r="A106" s="568"/>
      <c r="C106" s="319" t="s">
        <v>532</v>
      </c>
      <c r="D106" s="320">
        <v>455.5</v>
      </c>
      <c r="E106" s="320">
        <v>0</v>
      </c>
      <c r="F106" s="320">
        <v>9.6</v>
      </c>
      <c r="G106" s="320">
        <v>65</v>
      </c>
      <c r="H106" s="320">
        <v>0.9</v>
      </c>
      <c r="I106" s="320">
        <v>157.5</v>
      </c>
    </row>
    <row r="107" spans="1:9" x14ac:dyDescent="0.25">
      <c r="A107" s="568"/>
      <c r="C107" s="319" t="s">
        <v>533</v>
      </c>
      <c r="D107" s="320">
        <v>454.9</v>
      </c>
      <c r="E107" s="320">
        <v>0</v>
      </c>
      <c r="F107" s="320">
        <v>11.1</v>
      </c>
      <c r="G107" s="320">
        <v>58</v>
      </c>
      <c r="H107" s="320">
        <v>0.9</v>
      </c>
      <c r="I107" s="320">
        <v>90</v>
      </c>
    </row>
    <row r="108" spans="1:9" x14ac:dyDescent="0.25">
      <c r="A108" s="568"/>
      <c r="C108" s="319" t="s">
        <v>534</v>
      </c>
      <c r="D108" s="320">
        <v>454</v>
      </c>
      <c r="E108" s="320">
        <v>0</v>
      </c>
      <c r="F108" s="320">
        <v>12.1</v>
      </c>
      <c r="G108" s="320">
        <v>56</v>
      </c>
      <c r="H108" s="320">
        <v>0.9</v>
      </c>
      <c r="I108" s="320">
        <v>45</v>
      </c>
    </row>
    <row r="109" spans="1:9" x14ac:dyDescent="0.25">
      <c r="A109" s="568"/>
      <c r="C109" s="319" t="s">
        <v>535</v>
      </c>
      <c r="D109" s="320">
        <v>452.7</v>
      </c>
      <c r="E109" s="320">
        <v>0</v>
      </c>
      <c r="F109" s="320">
        <v>12.3</v>
      </c>
      <c r="G109" s="320">
        <v>64</v>
      </c>
      <c r="H109" s="320">
        <v>1.8</v>
      </c>
      <c r="I109" s="320">
        <v>45</v>
      </c>
    </row>
    <row r="110" spans="1:9" x14ac:dyDescent="0.25">
      <c r="A110" s="568"/>
      <c r="C110" s="319" t="s">
        <v>536</v>
      </c>
      <c r="D110" s="320">
        <v>451.5</v>
      </c>
      <c r="E110" s="320">
        <v>0</v>
      </c>
      <c r="F110" s="320">
        <v>12.1</v>
      </c>
      <c r="G110" s="320">
        <v>59</v>
      </c>
      <c r="H110" s="320">
        <v>1.8</v>
      </c>
      <c r="I110" s="320">
        <v>22.5</v>
      </c>
    </row>
    <row r="111" spans="1:9" x14ac:dyDescent="0.25">
      <c r="A111" s="568"/>
      <c r="C111" s="319" t="s">
        <v>537</v>
      </c>
      <c r="D111" s="320">
        <v>450.7</v>
      </c>
      <c r="E111" s="320">
        <v>0</v>
      </c>
      <c r="F111" s="320">
        <v>12.7</v>
      </c>
      <c r="G111" s="320">
        <v>56</v>
      </c>
      <c r="H111" s="320">
        <v>2.2000000000000002</v>
      </c>
      <c r="I111" s="320">
        <v>45</v>
      </c>
    </row>
    <row r="112" spans="1:9" x14ac:dyDescent="0.25">
      <c r="A112" s="568"/>
      <c r="C112" s="319" t="s">
        <v>538</v>
      </c>
      <c r="D112" s="320">
        <v>450.8</v>
      </c>
      <c r="E112" s="320">
        <v>0</v>
      </c>
      <c r="F112" s="320">
        <v>11.2</v>
      </c>
      <c r="G112" s="320">
        <v>61</v>
      </c>
      <c r="H112" s="320">
        <v>2.2000000000000002</v>
      </c>
      <c r="I112" s="320">
        <v>22.5</v>
      </c>
    </row>
    <row r="113" spans="1:9" x14ac:dyDescent="0.25">
      <c r="A113" s="568">
        <v>5</v>
      </c>
      <c r="C113" s="319" t="s">
        <v>539</v>
      </c>
      <c r="D113" s="320">
        <v>451.8</v>
      </c>
      <c r="E113" s="320">
        <v>0</v>
      </c>
      <c r="F113" s="320">
        <v>9.1999999999999993</v>
      </c>
      <c r="G113" s="320">
        <v>76</v>
      </c>
      <c r="H113" s="320">
        <v>1.8</v>
      </c>
      <c r="I113" s="320">
        <v>45</v>
      </c>
    </row>
    <row r="114" spans="1:9" x14ac:dyDescent="0.25">
      <c r="A114" s="568"/>
      <c r="C114" s="319" t="s">
        <v>540</v>
      </c>
      <c r="D114" s="320">
        <v>452.7</v>
      </c>
      <c r="E114" s="320">
        <v>0</v>
      </c>
      <c r="F114" s="320">
        <v>7.4</v>
      </c>
      <c r="G114" s="320">
        <v>76</v>
      </c>
      <c r="H114" s="320">
        <v>0.9</v>
      </c>
      <c r="I114" s="320">
        <v>45</v>
      </c>
    </row>
    <row r="115" spans="1:9" x14ac:dyDescent="0.25">
      <c r="A115" s="568"/>
      <c r="C115" s="319" t="s">
        <v>541</v>
      </c>
      <c r="D115" s="320">
        <v>453.5</v>
      </c>
      <c r="E115" s="320">
        <v>0</v>
      </c>
      <c r="F115" s="320">
        <v>7</v>
      </c>
      <c r="G115" s="320">
        <v>78</v>
      </c>
      <c r="H115" s="320">
        <v>0.9</v>
      </c>
      <c r="I115" s="320">
        <v>180</v>
      </c>
    </row>
    <row r="116" spans="1:9" x14ac:dyDescent="0.25">
      <c r="A116" s="568"/>
      <c r="C116" s="319" t="s">
        <v>542</v>
      </c>
      <c r="D116" s="320">
        <v>454.5</v>
      </c>
      <c r="E116" s="320">
        <v>0</v>
      </c>
      <c r="F116" s="320">
        <v>6.4</v>
      </c>
      <c r="G116" s="320">
        <v>81</v>
      </c>
      <c r="H116" s="320">
        <v>0.9</v>
      </c>
      <c r="I116" s="320">
        <v>225</v>
      </c>
    </row>
    <row r="117" spans="1:9" x14ac:dyDescent="0.25">
      <c r="A117" s="568"/>
      <c r="C117" s="319" t="s">
        <v>543</v>
      </c>
      <c r="D117" s="320">
        <v>455</v>
      </c>
      <c r="E117" s="320">
        <v>0</v>
      </c>
      <c r="F117" s="320">
        <v>5.9</v>
      </c>
      <c r="G117" s="320">
        <v>82</v>
      </c>
      <c r="H117" s="320">
        <v>0.4</v>
      </c>
      <c r="I117" s="320">
        <v>67.5</v>
      </c>
    </row>
    <row r="118" spans="1:9" x14ac:dyDescent="0.25">
      <c r="A118" s="568"/>
      <c r="C118" s="319" t="s">
        <v>544</v>
      </c>
      <c r="D118" s="320">
        <v>455.1</v>
      </c>
      <c r="E118" s="320">
        <v>0</v>
      </c>
      <c r="F118" s="320">
        <v>5.8</v>
      </c>
      <c r="G118" s="320">
        <v>82</v>
      </c>
      <c r="H118" s="320">
        <v>0.4</v>
      </c>
      <c r="I118" s="320">
        <v>90</v>
      </c>
    </row>
    <row r="119" spans="1:9" x14ac:dyDescent="0.25">
      <c r="A119" s="568"/>
      <c r="C119" s="319" t="s">
        <v>545</v>
      </c>
      <c r="D119" s="320">
        <v>454.9</v>
      </c>
      <c r="E119" s="320">
        <v>0</v>
      </c>
      <c r="F119" s="320">
        <v>5.8</v>
      </c>
      <c r="G119" s="320">
        <v>86</v>
      </c>
      <c r="H119" s="320">
        <v>0.4</v>
      </c>
      <c r="I119" s="320">
        <v>67.5</v>
      </c>
    </row>
    <row r="120" spans="1:9" x14ac:dyDescent="0.25">
      <c r="A120" s="568"/>
      <c r="C120" s="319" t="s">
        <v>546</v>
      </c>
      <c r="D120" s="320">
        <v>454.4</v>
      </c>
      <c r="E120" s="320">
        <v>0.5</v>
      </c>
      <c r="F120" s="320">
        <v>4.9000000000000004</v>
      </c>
      <c r="G120" s="320">
        <v>87</v>
      </c>
      <c r="H120" s="320">
        <v>0.4</v>
      </c>
      <c r="I120" s="320">
        <v>90</v>
      </c>
    </row>
    <row r="121" spans="1:9" x14ac:dyDescent="0.25">
      <c r="A121" s="568"/>
      <c r="C121" s="319" t="s">
        <v>547</v>
      </c>
      <c r="D121" s="320">
        <v>453.9</v>
      </c>
      <c r="E121" s="320">
        <v>0</v>
      </c>
      <c r="F121" s="320">
        <v>4.9000000000000004</v>
      </c>
      <c r="G121" s="320">
        <v>87</v>
      </c>
      <c r="H121" s="320">
        <v>0</v>
      </c>
      <c r="I121" s="320">
        <v>67.5</v>
      </c>
    </row>
    <row r="122" spans="1:9" x14ac:dyDescent="0.25">
      <c r="A122" s="568"/>
      <c r="C122" s="319" t="s">
        <v>548</v>
      </c>
      <c r="D122" s="320">
        <v>453.3</v>
      </c>
      <c r="E122" s="320">
        <v>0</v>
      </c>
      <c r="F122" s="320">
        <v>5.2</v>
      </c>
      <c r="G122" s="320">
        <v>88</v>
      </c>
      <c r="H122" s="320">
        <v>0.4</v>
      </c>
      <c r="I122" s="320">
        <v>22.5</v>
      </c>
    </row>
    <row r="123" spans="1:9" x14ac:dyDescent="0.25">
      <c r="A123" s="568"/>
      <c r="C123" s="319" t="s">
        <v>549</v>
      </c>
      <c r="D123" s="320">
        <v>453.4</v>
      </c>
      <c r="E123" s="320">
        <v>0</v>
      </c>
      <c r="F123" s="320">
        <v>4.7</v>
      </c>
      <c r="G123" s="320">
        <v>89</v>
      </c>
      <c r="H123" s="320">
        <v>0.4</v>
      </c>
      <c r="I123" s="320">
        <v>67.5</v>
      </c>
    </row>
    <row r="124" spans="1:9" x14ac:dyDescent="0.25">
      <c r="A124" s="568"/>
      <c r="C124" s="319" t="s">
        <v>550</v>
      </c>
      <c r="D124" s="320">
        <v>453.3</v>
      </c>
      <c r="E124" s="320">
        <v>0</v>
      </c>
      <c r="F124" s="320">
        <v>4.3</v>
      </c>
      <c r="G124" s="320">
        <v>91</v>
      </c>
      <c r="H124" s="320">
        <v>0.4</v>
      </c>
      <c r="I124" s="320">
        <v>45</v>
      </c>
    </row>
    <row r="125" spans="1:9" x14ac:dyDescent="0.25">
      <c r="A125" s="568"/>
      <c r="C125" s="319" t="s">
        <v>551</v>
      </c>
      <c r="D125" s="320">
        <v>453.5</v>
      </c>
      <c r="E125" s="320">
        <v>0</v>
      </c>
      <c r="F125" s="320">
        <v>4.3</v>
      </c>
      <c r="G125" s="320">
        <v>89</v>
      </c>
      <c r="H125" s="320">
        <v>0.4</v>
      </c>
      <c r="I125" s="320">
        <v>45</v>
      </c>
    </row>
    <row r="126" spans="1:9" x14ac:dyDescent="0.25">
      <c r="A126" s="568"/>
      <c r="C126" s="319" t="s">
        <v>552</v>
      </c>
      <c r="D126" s="320">
        <v>454</v>
      </c>
      <c r="E126" s="320">
        <v>0</v>
      </c>
      <c r="F126" s="320">
        <v>4.5999999999999996</v>
      </c>
      <c r="G126" s="320">
        <v>87</v>
      </c>
      <c r="H126" s="320">
        <v>0</v>
      </c>
      <c r="I126" s="320">
        <v>22.5</v>
      </c>
    </row>
    <row r="127" spans="1:9" x14ac:dyDescent="0.25">
      <c r="A127" s="568"/>
      <c r="C127" s="319" t="s">
        <v>553</v>
      </c>
      <c r="D127" s="320">
        <v>454.7</v>
      </c>
      <c r="E127" s="320">
        <v>0</v>
      </c>
      <c r="F127" s="320">
        <v>5.0999999999999996</v>
      </c>
      <c r="G127" s="320">
        <v>81</v>
      </c>
      <c r="H127" s="320">
        <v>0.4</v>
      </c>
      <c r="I127" s="320">
        <v>45</v>
      </c>
    </row>
    <row r="128" spans="1:9" x14ac:dyDescent="0.25">
      <c r="A128" s="568"/>
      <c r="C128" s="319" t="s">
        <v>554</v>
      </c>
      <c r="D128" s="320">
        <v>454.9</v>
      </c>
      <c r="E128" s="320">
        <v>0</v>
      </c>
      <c r="F128" s="320">
        <v>6.8</v>
      </c>
      <c r="G128" s="320">
        <v>77</v>
      </c>
      <c r="H128" s="320">
        <v>0.9</v>
      </c>
      <c r="I128" s="320">
        <v>225</v>
      </c>
    </row>
    <row r="129" spans="1:9" x14ac:dyDescent="0.25">
      <c r="A129" s="568"/>
      <c r="C129" s="319" t="s">
        <v>555</v>
      </c>
      <c r="D129" s="320">
        <v>454.8</v>
      </c>
      <c r="E129" s="320">
        <v>0</v>
      </c>
      <c r="F129" s="320">
        <v>7.6</v>
      </c>
      <c r="G129" s="320">
        <v>68</v>
      </c>
      <c r="H129" s="320">
        <v>0.9</v>
      </c>
      <c r="I129" s="320">
        <v>202.5</v>
      </c>
    </row>
    <row r="130" spans="1:9" x14ac:dyDescent="0.25">
      <c r="A130" s="568"/>
      <c r="C130" s="319" t="s">
        <v>556</v>
      </c>
      <c r="D130" s="320">
        <v>454.4</v>
      </c>
      <c r="E130" s="320">
        <v>0</v>
      </c>
      <c r="F130" s="320">
        <v>9.4</v>
      </c>
      <c r="G130" s="320">
        <v>71</v>
      </c>
      <c r="H130" s="320">
        <v>1.3</v>
      </c>
      <c r="I130" s="320">
        <v>22.5</v>
      </c>
    </row>
    <row r="131" spans="1:9" x14ac:dyDescent="0.25">
      <c r="A131" s="568"/>
      <c r="C131" s="319" t="s">
        <v>557</v>
      </c>
      <c r="D131" s="320">
        <v>453.7</v>
      </c>
      <c r="E131" s="320">
        <v>0</v>
      </c>
      <c r="F131" s="320">
        <v>10.199999999999999</v>
      </c>
      <c r="G131" s="320">
        <v>63</v>
      </c>
      <c r="H131" s="320">
        <v>1.8</v>
      </c>
      <c r="I131" s="320">
        <v>45</v>
      </c>
    </row>
    <row r="132" spans="1:9" x14ac:dyDescent="0.25">
      <c r="A132" s="568"/>
      <c r="C132" s="319" t="s">
        <v>558</v>
      </c>
      <c r="D132" s="320">
        <v>453</v>
      </c>
      <c r="E132" s="320">
        <v>0</v>
      </c>
      <c r="F132" s="320">
        <v>10.9</v>
      </c>
      <c r="G132" s="320">
        <v>60</v>
      </c>
      <c r="H132" s="320">
        <v>1.8</v>
      </c>
      <c r="I132" s="320">
        <v>45</v>
      </c>
    </row>
    <row r="133" spans="1:9" x14ac:dyDescent="0.25">
      <c r="A133" s="568"/>
      <c r="C133" s="319" t="s">
        <v>559</v>
      </c>
      <c r="D133" s="320">
        <v>452.1</v>
      </c>
      <c r="E133" s="320">
        <v>0</v>
      </c>
      <c r="F133" s="320">
        <v>11.6</v>
      </c>
      <c r="G133" s="320">
        <v>64</v>
      </c>
      <c r="H133" s="320">
        <v>1.8</v>
      </c>
      <c r="I133" s="320">
        <v>45</v>
      </c>
    </row>
    <row r="134" spans="1:9" x14ac:dyDescent="0.25">
      <c r="A134" s="568"/>
      <c r="C134" s="319" t="s">
        <v>560</v>
      </c>
      <c r="D134" s="320">
        <v>451.4</v>
      </c>
      <c r="E134" s="320">
        <v>0</v>
      </c>
      <c r="F134" s="320">
        <v>10.7</v>
      </c>
      <c r="G134" s="320">
        <v>70</v>
      </c>
      <c r="H134" s="320">
        <v>2.2000000000000002</v>
      </c>
      <c r="I134" s="320">
        <v>45</v>
      </c>
    </row>
    <row r="135" spans="1:9" x14ac:dyDescent="0.25">
      <c r="A135" s="568"/>
      <c r="C135" s="319" t="s">
        <v>561</v>
      </c>
      <c r="D135" s="320">
        <v>451.3</v>
      </c>
      <c r="E135" s="320">
        <v>0</v>
      </c>
      <c r="F135" s="320">
        <v>9.8000000000000007</v>
      </c>
      <c r="G135" s="320">
        <v>71</v>
      </c>
      <c r="H135" s="320">
        <v>1.3</v>
      </c>
      <c r="I135" s="320">
        <v>22.5</v>
      </c>
    </row>
    <row r="136" spans="1:9" x14ac:dyDescent="0.25">
      <c r="A136" s="568"/>
      <c r="C136" s="319" t="s">
        <v>562</v>
      </c>
      <c r="D136" s="320">
        <v>451.2</v>
      </c>
      <c r="E136" s="320">
        <v>0</v>
      </c>
      <c r="F136" s="320">
        <v>9.6</v>
      </c>
      <c r="G136" s="320">
        <v>71</v>
      </c>
      <c r="H136" s="320">
        <v>1.3</v>
      </c>
      <c r="I136" s="320">
        <v>45</v>
      </c>
    </row>
    <row r="137" spans="1:9" x14ac:dyDescent="0.25">
      <c r="A137" s="568">
        <v>6</v>
      </c>
      <c r="C137" s="319" t="s">
        <v>563</v>
      </c>
      <c r="D137" s="320">
        <v>452.3</v>
      </c>
      <c r="E137" s="320">
        <v>0</v>
      </c>
      <c r="F137" s="320">
        <v>9</v>
      </c>
      <c r="G137" s="320">
        <v>75</v>
      </c>
      <c r="H137" s="320">
        <v>1.3</v>
      </c>
      <c r="I137" s="320">
        <v>45</v>
      </c>
    </row>
    <row r="138" spans="1:9" x14ac:dyDescent="0.25">
      <c r="A138" s="568"/>
      <c r="C138" s="319" t="s">
        <v>564</v>
      </c>
      <c r="D138" s="320">
        <v>453</v>
      </c>
      <c r="E138" s="320">
        <v>0</v>
      </c>
      <c r="F138" s="320">
        <v>7.5</v>
      </c>
      <c r="G138" s="320">
        <v>83</v>
      </c>
      <c r="H138" s="320">
        <v>0.9</v>
      </c>
      <c r="I138" s="320">
        <v>45</v>
      </c>
    </row>
    <row r="139" spans="1:9" x14ac:dyDescent="0.25">
      <c r="A139" s="568"/>
      <c r="C139" s="319" t="s">
        <v>565</v>
      </c>
      <c r="D139" s="320">
        <v>453.7</v>
      </c>
      <c r="E139" s="320">
        <v>0</v>
      </c>
      <c r="F139" s="320">
        <v>6.6</v>
      </c>
      <c r="G139" s="320">
        <v>87</v>
      </c>
      <c r="H139" s="320">
        <v>0.4</v>
      </c>
      <c r="I139" s="320">
        <v>67.5</v>
      </c>
    </row>
    <row r="140" spans="1:9" x14ac:dyDescent="0.25">
      <c r="A140" s="568"/>
      <c r="C140" s="319" t="s">
        <v>566</v>
      </c>
      <c r="D140" s="320">
        <v>454.5</v>
      </c>
      <c r="E140" s="320">
        <v>0</v>
      </c>
      <c r="F140" s="320">
        <v>6.3</v>
      </c>
      <c r="G140" s="320">
        <v>87</v>
      </c>
      <c r="H140" s="320">
        <v>0.4</v>
      </c>
      <c r="I140" s="320">
        <v>67.5</v>
      </c>
    </row>
    <row r="141" spans="1:9" x14ac:dyDescent="0.25">
      <c r="A141" s="568"/>
      <c r="C141" s="319" t="s">
        <v>567</v>
      </c>
      <c r="D141" s="320">
        <v>454.9</v>
      </c>
      <c r="E141" s="320">
        <v>0</v>
      </c>
      <c r="F141" s="320">
        <v>6</v>
      </c>
      <c r="G141" s="320">
        <v>87</v>
      </c>
      <c r="H141" s="320">
        <v>0.9</v>
      </c>
      <c r="I141" s="320">
        <v>22.5</v>
      </c>
    </row>
    <row r="142" spans="1:9" x14ac:dyDescent="0.25">
      <c r="A142" s="568"/>
      <c r="C142" s="319" t="s">
        <v>568</v>
      </c>
      <c r="D142" s="320">
        <v>455.1</v>
      </c>
      <c r="E142" s="320">
        <v>0</v>
      </c>
      <c r="F142" s="320">
        <v>5.8</v>
      </c>
      <c r="G142" s="320">
        <v>86</v>
      </c>
      <c r="H142" s="320">
        <v>0.9</v>
      </c>
      <c r="I142" s="320">
        <v>67.5</v>
      </c>
    </row>
    <row r="143" spans="1:9" x14ac:dyDescent="0.25">
      <c r="A143" s="568"/>
      <c r="C143" s="319" t="s">
        <v>569</v>
      </c>
      <c r="D143" s="320">
        <v>455</v>
      </c>
      <c r="E143" s="320">
        <v>0</v>
      </c>
      <c r="F143" s="320">
        <v>5.4</v>
      </c>
      <c r="G143" s="320">
        <v>89</v>
      </c>
      <c r="H143" s="320">
        <v>0.9</v>
      </c>
      <c r="I143" s="320">
        <v>45</v>
      </c>
    </row>
    <row r="144" spans="1:9" x14ac:dyDescent="0.25">
      <c r="A144" s="568"/>
      <c r="C144" s="319" t="s">
        <v>570</v>
      </c>
      <c r="D144" s="320">
        <v>454.7</v>
      </c>
      <c r="E144" s="320">
        <v>0</v>
      </c>
      <c r="F144" s="320">
        <v>5.4</v>
      </c>
      <c r="G144" s="320">
        <v>89</v>
      </c>
      <c r="H144" s="320">
        <v>0.9</v>
      </c>
      <c r="I144" s="320">
        <v>22.5</v>
      </c>
    </row>
    <row r="145" spans="1:9" x14ac:dyDescent="0.25">
      <c r="A145" s="568"/>
      <c r="C145" s="319" t="s">
        <v>571</v>
      </c>
      <c r="D145" s="320">
        <v>454</v>
      </c>
      <c r="E145" s="320">
        <v>0</v>
      </c>
      <c r="F145" s="320">
        <v>5.4</v>
      </c>
      <c r="G145" s="320">
        <v>89</v>
      </c>
      <c r="H145" s="320">
        <v>0.9</v>
      </c>
      <c r="I145" s="320">
        <v>45</v>
      </c>
    </row>
    <row r="146" spans="1:9" x14ac:dyDescent="0.25">
      <c r="A146" s="568"/>
      <c r="C146" s="319" t="s">
        <v>572</v>
      </c>
      <c r="D146" s="320">
        <v>453.7</v>
      </c>
      <c r="E146" s="320">
        <v>0</v>
      </c>
      <c r="F146" s="320">
        <v>5.3</v>
      </c>
      <c r="G146" s="320">
        <v>88</v>
      </c>
      <c r="H146" s="320">
        <v>0.4</v>
      </c>
      <c r="I146" s="320">
        <v>45</v>
      </c>
    </row>
    <row r="147" spans="1:9" x14ac:dyDescent="0.25">
      <c r="A147" s="568"/>
      <c r="C147" s="319" t="s">
        <v>573</v>
      </c>
      <c r="D147" s="320">
        <v>453.5</v>
      </c>
      <c r="E147" s="320">
        <v>0</v>
      </c>
      <c r="F147" s="320">
        <v>5.3</v>
      </c>
      <c r="G147" s="320">
        <v>87</v>
      </c>
      <c r="H147" s="320">
        <v>0.4</v>
      </c>
      <c r="I147" s="320">
        <v>45</v>
      </c>
    </row>
    <row r="148" spans="1:9" x14ac:dyDescent="0.25">
      <c r="A148" s="568"/>
      <c r="C148" s="319" t="s">
        <v>574</v>
      </c>
      <c r="D148" s="320">
        <v>453.7</v>
      </c>
      <c r="E148" s="320">
        <v>0</v>
      </c>
      <c r="F148" s="320">
        <v>5.0999999999999996</v>
      </c>
      <c r="G148" s="320">
        <v>89</v>
      </c>
      <c r="H148" s="320">
        <v>0.4</v>
      </c>
      <c r="I148" s="320">
        <v>67.5</v>
      </c>
    </row>
    <row r="149" spans="1:9" x14ac:dyDescent="0.25">
      <c r="A149" s="568"/>
      <c r="C149" s="319" t="s">
        <v>575</v>
      </c>
      <c r="D149" s="320">
        <v>454.3</v>
      </c>
      <c r="E149" s="320">
        <v>0</v>
      </c>
      <c r="F149" s="320">
        <v>5</v>
      </c>
      <c r="G149" s="320">
        <v>89</v>
      </c>
      <c r="H149" s="320">
        <v>0.4</v>
      </c>
      <c r="I149" s="320">
        <v>67.5</v>
      </c>
    </row>
    <row r="150" spans="1:9" x14ac:dyDescent="0.25">
      <c r="A150" s="568"/>
      <c r="C150" s="319" t="s">
        <v>576</v>
      </c>
      <c r="D150" s="320">
        <v>454.9</v>
      </c>
      <c r="E150" s="320">
        <v>0.3</v>
      </c>
      <c r="F150" s="320">
        <v>4.7</v>
      </c>
      <c r="G150" s="320">
        <v>90</v>
      </c>
      <c r="H150" s="320">
        <v>0.4</v>
      </c>
      <c r="I150" s="320">
        <v>67.5</v>
      </c>
    </row>
    <row r="151" spans="1:9" x14ac:dyDescent="0.25">
      <c r="A151" s="568"/>
      <c r="C151" s="319" t="s">
        <v>577</v>
      </c>
      <c r="D151" s="320">
        <v>455.6</v>
      </c>
      <c r="E151" s="320">
        <v>0</v>
      </c>
      <c r="F151" s="320">
        <v>4.7</v>
      </c>
      <c r="G151" s="320">
        <v>88</v>
      </c>
      <c r="H151" s="320">
        <v>0.4</v>
      </c>
      <c r="I151" s="320">
        <v>45</v>
      </c>
    </row>
    <row r="152" spans="1:9" x14ac:dyDescent="0.25">
      <c r="A152" s="568"/>
      <c r="C152" s="319" t="s">
        <v>578</v>
      </c>
      <c r="D152" s="320">
        <v>456</v>
      </c>
      <c r="E152" s="320">
        <v>1.8</v>
      </c>
      <c r="F152" s="320">
        <v>5.6</v>
      </c>
      <c r="G152" s="320">
        <v>90</v>
      </c>
      <c r="H152" s="320">
        <v>0.4</v>
      </c>
      <c r="I152" s="320">
        <v>67.5</v>
      </c>
    </row>
    <row r="153" spans="1:9" x14ac:dyDescent="0.25">
      <c r="A153" s="568"/>
      <c r="C153" s="319" t="s">
        <v>579</v>
      </c>
      <c r="D153" s="320">
        <v>455.9</v>
      </c>
      <c r="E153" s="320">
        <v>1.3</v>
      </c>
      <c r="F153" s="320">
        <v>6</v>
      </c>
      <c r="G153" s="320">
        <v>87</v>
      </c>
      <c r="H153" s="320">
        <v>0.9</v>
      </c>
      <c r="I153" s="320">
        <v>90</v>
      </c>
    </row>
    <row r="154" spans="1:9" x14ac:dyDescent="0.25">
      <c r="A154" s="568"/>
      <c r="C154" s="319" t="s">
        <v>580</v>
      </c>
      <c r="D154" s="320">
        <v>455.6</v>
      </c>
      <c r="E154" s="320">
        <v>0</v>
      </c>
      <c r="F154" s="320">
        <v>6.7</v>
      </c>
      <c r="G154" s="320">
        <v>77</v>
      </c>
      <c r="H154" s="320">
        <v>1.3</v>
      </c>
      <c r="I154" s="320">
        <v>45</v>
      </c>
    </row>
    <row r="155" spans="1:9" x14ac:dyDescent="0.25">
      <c r="A155" s="568"/>
      <c r="C155" s="319" t="s">
        <v>581</v>
      </c>
      <c r="D155" s="320">
        <v>454.9</v>
      </c>
      <c r="E155" s="320">
        <v>0</v>
      </c>
      <c r="F155" s="320">
        <v>9.8000000000000007</v>
      </c>
      <c r="G155" s="320">
        <v>76</v>
      </c>
      <c r="H155" s="320">
        <v>1.8</v>
      </c>
      <c r="I155" s="320">
        <v>45</v>
      </c>
    </row>
    <row r="156" spans="1:9" x14ac:dyDescent="0.25">
      <c r="A156" s="568"/>
      <c r="C156" s="319" t="s">
        <v>582</v>
      </c>
      <c r="D156" s="320">
        <v>454.3</v>
      </c>
      <c r="E156" s="320">
        <v>0.3</v>
      </c>
      <c r="F156" s="320">
        <v>10</v>
      </c>
      <c r="G156" s="320">
        <v>71</v>
      </c>
      <c r="H156" s="320">
        <v>1.8</v>
      </c>
      <c r="I156" s="320">
        <v>45</v>
      </c>
    </row>
    <row r="157" spans="1:9" x14ac:dyDescent="0.25">
      <c r="A157" s="568"/>
      <c r="C157" s="319" t="s">
        <v>583</v>
      </c>
      <c r="D157" s="320">
        <v>453.6</v>
      </c>
      <c r="E157" s="320">
        <v>0</v>
      </c>
      <c r="F157" s="320">
        <v>10.3</v>
      </c>
      <c r="G157" s="320">
        <v>81</v>
      </c>
      <c r="H157" s="320">
        <v>2.2000000000000002</v>
      </c>
      <c r="I157" s="320">
        <v>45</v>
      </c>
    </row>
    <row r="158" spans="1:9" x14ac:dyDescent="0.25">
      <c r="A158" s="568"/>
      <c r="C158" s="319" t="s">
        <v>584</v>
      </c>
      <c r="D158" s="320">
        <v>453.1</v>
      </c>
      <c r="E158" s="320">
        <v>0</v>
      </c>
      <c r="F158" s="320">
        <v>10.3</v>
      </c>
      <c r="G158" s="320">
        <v>71</v>
      </c>
      <c r="H158" s="320">
        <v>2.2000000000000002</v>
      </c>
      <c r="I158" s="320">
        <v>45</v>
      </c>
    </row>
    <row r="159" spans="1:9" x14ac:dyDescent="0.25">
      <c r="A159" s="568"/>
      <c r="C159" s="319" t="s">
        <v>585</v>
      </c>
      <c r="D159" s="320">
        <v>452.9</v>
      </c>
      <c r="E159" s="320">
        <v>4.0999999999999996</v>
      </c>
      <c r="F159" s="320">
        <v>8.1</v>
      </c>
      <c r="G159" s="320">
        <v>85</v>
      </c>
      <c r="H159" s="320">
        <v>1.3</v>
      </c>
      <c r="I159" s="320">
        <v>45</v>
      </c>
    </row>
    <row r="160" spans="1:9" x14ac:dyDescent="0.25">
      <c r="A160" s="568"/>
      <c r="C160" s="319" t="s">
        <v>586</v>
      </c>
      <c r="D160" s="320">
        <v>453.2</v>
      </c>
      <c r="E160" s="320">
        <v>0</v>
      </c>
      <c r="F160" s="320">
        <v>8.3000000000000007</v>
      </c>
      <c r="G160" s="320">
        <v>77</v>
      </c>
      <c r="H160" s="320">
        <v>1.3</v>
      </c>
      <c r="I160" s="320">
        <v>45</v>
      </c>
    </row>
    <row r="161" spans="1:9" x14ac:dyDescent="0.25">
      <c r="A161" s="568">
        <v>7</v>
      </c>
      <c r="C161" s="319" t="s">
        <v>587</v>
      </c>
      <c r="D161" s="320">
        <v>453.8</v>
      </c>
      <c r="E161" s="320">
        <v>0.5</v>
      </c>
      <c r="F161" s="320">
        <v>7.2</v>
      </c>
      <c r="G161" s="320">
        <v>87</v>
      </c>
      <c r="H161" s="320">
        <v>1.8</v>
      </c>
      <c r="I161" s="320">
        <v>45</v>
      </c>
    </row>
    <row r="162" spans="1:9" x14ac:dyDescent="0.25">
      <c r="A162" s="568"/>
      <c r="C162" s="319" t="s">
        <v>588</v>
      </c>
      <c r="D162" s="320">
        <v>454.7</v>
      </c>
      <c r="E162" s="320">
        <v>3.1</v>
      </c>
      <c r="F162" s="320">
        <v>6.4</v>
      </c>
      <c r="G162" s="320">
        <v>89</v>
      </c>
      <c r="H162" s="320">
        <v>0.9</v>
      </c>
      <c r="I162" s="320">
        <v>90</v>
      </c>
    </row>
    <row r="163" spans="1:9" x14ac:dyDescent="0.25">
      <c r="A163" s="568"/>
      <c r="C163" s="319" t="s">
        <v>589</v>
      </c>
      <c r="D163" s="320">
        <v>455.7</v>
      </c>
      <c r="E163" s="320">
        <v>0.5</v>
      </c>
      <c r="F163" s="320">
        <v>5.9</v>
      </c>
      <c r="G163" s="320">
        <v>89</v>
      </c>
      <c r="H163" s="320">
        <v>0.4</v>
      </c>
      <c r="I163" s="320">
        <v>45</v>
      </c>
    </row>
    <row r="164" spans="1:9" x14ac:dyDescent="0.25">
      <c r="A164" s="568"/>
      <c r="C164" s="319" t="s">
        <v>590</v>
      </c>
      <c r="D164" s="320">
        <v>456.8</v>
      </c>
      <c r="E164" s="320">
        <v>0.3</v>
      </c>
      <c r="F164" s="320">
        <v>5.3</v>
      </c>
      <c r="G164" s="320">
        <v>88</v>
      </c>
      <c r="H164" s="320">
        <v>0.9</v>
      </c>
      <c r="I164" s="320">
        <v>270</v>
      </c>
    </row>
    <row r="165" spans="1:9" x14ac:dyDescent="0.25">
      <c r="A165" s="568"/>
      <c r="C165" s="319" t="s">
        <v>591</v>
      </c>
      <c r="D165" s="320">
        <v>457.3</v>
      </c>
      <c r="E165" s="320">
        <v>0</v>
      </c>
      <c r="F165" s="320">
        <v>4.5999999999999996</v>
      </c>
      <c r="G165" s="320">
        <v>87</v>
      </c>
      <c r="H165" s="320">
        <v>1.3</v>
      </c>
      <c r="I165" s="320">
        <v>247.5</v>
      </c>
    </row>
    <row r="166" spans="1:9" x14ac:dyDescent="0.25">
      <c r="A166" s="568"/>
      <c r="C166" s="319" t="s">
        <v>592</v>
      </c>
      <c r="D166" s="320">
        <v>457.6</v>
      </c>
      <c r="E166" s="320">
        <v>0.3</v>
      </c>
      <c r="F166" s="320">
        <v>4.4000000000000004</v>
      </c>
      <c r="G166" s="320">
        <v>88</v>
      </c>
      <c r="H166" s="320">
        <v>1.3</v>
      </c>
      <c r="I166" s="320">
        <v>225</v>
      </c>
    </row>
    <row r="167" spans="1:9" x14ac:dyDescent="0.25">
      <c r="A167" s="568"/>
      <c r="C167" s="319" t="s">
        <v>593</v>
      </c>
      <c r="D167" s="320">
        <v>457.3</v>
      </c>
      <c r="E167" s="320">
        <v>0</v>
      </c>
      <c r="F167" s="320">
        <v>4.4000000000000004</v>
      </c>
      <c r="G167" s="320">
        <v>91</v>
      </c>
      <c r="H167" s="320">
        <v>0.4</v>
      </c>
      <c r="I167" s="320">
        <v>225</v>
      </c>
    </row>
    <row r="168" spans="1:9" x14ac:dyDescent="0.25">
      <c r="A168" s="568"/>
      <c r="C168" s="319" t="s">
        <v>594</v>
      </c>
      <c r="D168" s="320">
        <v>456.8</v>
      </c>
      <c r="E168" s="320">
        <v>0.5</v>
      </c>
      <c r="F168" s="320">
        <v>4.4000000000000004</v>
      </c>
      <c r="G168" s="320">
        <v>92</v>
      </c>
      <c r="H168" s="320">
        <v>0.4</v>
      </c>
      <c r="I168" s="320">
        <v>225</v>
      </c>
    </row>
    <row r="169" spans="1:9" x14ac:dyDescent="0.25">
      <c r="A169" s="568"/>
      <c r="C169" s="319" t="s">
        <v>595</v>
      </c>
      <c r="D169" s="320">
        <v>456.5</v>
      </c>
      <c r="E169" s="320">
        <v>0.5</v>
      </c>
      <c r="F169" s="320">
        <v>4.4000000000000004</v>
      </c>
      <c r="G169" s="320">
        <v>92</v>
      </c>
      <c r="H169" s="320">
        <v>0.4</v>
      </c>
      <c r="I169" s="320">
        <v>225</v>
      </c>
    </row>
    <row r="170" spans="1:9" x14ac:dyDescent="0.25">
      <c r="A170" s="568"/>
      <c r="C170" s="319" t="s">
        <v>596</v>
      </c>
      <c r="D170" s="320">
        <v>456.1</v>
      </c>
      <c r="E170" s="320">
        <v>0.3</v>
      </c>
      <c r="F170" s="320">
        <v>3.9</v>
      </c>
      <c r="G170" s="320">
        <v>90</v>
      </c>
      <c r="H170" s="320">
        <v>1.3</v>
      </c>
      <c r="I170" s="320">
        <v>180</v>
      </c>
    </row>
    <row r="171" spans="1:9" x14ac:dyDescent="0.25">
      <c r="A171" s="568"/>
      <c r="C171" s="319" t="s">
        <v>597</v>
      </c>
      <c r="D171" s="320">
        <v>456.5</v>
      </c>
      <c r="E171" s="320">
        <v>0</v>
      </c>
      <c r="F171" s="320">
        <v>3.6</v>
      </c>
      <c r="G171" s="320">
        <v>91</v>
      </c>
      <c r="H171" s="320">
        <v>1.3</v>
      </c>
      <c r="I171" s="320">
        <v>202.5</v>
      </c>
    </row>
    <row r="172" spans="1:9" x14ac:dyDescent="0.25">
      <c r="A172" s="568"/>
      <c r="C172" s="319" t="s">
        <v>598</v>
      </c>
      <c r="D172" s="320">
        <v>456.8</v>
      </c>
      <c r="E172" s="320">
        <v>0</v>
      </c>
      <c r="F172" s="320">
        <v>3.4</v>
      </c>
      <c r="G172" s="320">
        <v>89</v>
      </c>
      <c r="H172" s="320">
        <v>0.9</v>
      </c>
      <c r="I172" s="320">
        <v>180</v>
      </c>
    </row>
    <row r="173" spans="1:9" x14ac:dyDescent="0.25">
      <c r="A173" s="568"/>
      <c r="C173" s="319" t="s">
        <v>599</v>
      </c>
      <c r="D173" s="320">
        <v>457.3</v>
      </c>
      <c r="E173" s="320">
        <v>0.5</v>
      </c>
      <c r="F173" s="320">
        <v>3.2</v>
      </c>
      <c r="G173" s="320">
        <v>90</v>
      </c>
      <c r="H173" s="320">
        <v>0.9</v>
      </c>
      <c r="I173" s="320">
        <v>225</v>
      </c>
    </row>
    <row r="174" spans="1:9" x14ac:dyDescent="0.25">
      <c r="A174" s="568"/>
      <c r="C174" s="319" t="s">
        <v>600</v>
      </c>
      <c r="D174" s="320">
        <v>458.4</v>
      </c>
      <c r="E174" s="320">
        <v>0</v>
      </c>
      <c r="F174" s="320">
        <v>3.2</v>
      </c>
      <c r="G174" s="320">
        <v>90</v>
      </c>
      <c r="H174" s="320">
        <v>0.4</v>
      </c>
      <c r="I174" s="320">
        <v>202.5</v>
      </c>
    </row>
    <row r="175" spans="1:9" x14ac:dyDescent="0.25">
      <c r="A175" s="568"/>
      <c r="C175" s="319" t="s">
        <v>601</v>
      </c>
      <c r="D175" s="320">
        <v>458.6</v>
      </c>
      <c r="E175" s="320">
        <v>0</v>
      </c>
      <c r="F175" s="320">
        <v>3.7</v>
      </c>
      <c r="G175" s="320">
        <v>87</v>
      </c>
      <c r="H175" s="320">
        <v>0.4</v>
      </c>
      <c r="I175" s="320">
        <v>225</v>
      </c>
    </row>
    <row r="176" spans="1:9" x14ac:dyDescent="0.25">
      <c r="A176" s="568"/>
      <c r="C176" s="319" t="s">
        <v>602</v>
      </c>
      <c r="D176" s="320">
        <v>458.8</v>
      </c>
      <c r="E176" s="320">
        <v>0</v>
      </c>
      <c r="F176" s="320">
        <v>5.3</v>
      </c>
      <c r="G176" s="320">
        <v>86</v>
      </c>
      <c r="H176" s="320">
        <v>0.4</v>
      </c>
      <c r="I176" s="320">
        <v>247.5</v>
      </c>
    </row>
    <row r="177" spans="1:9" x14ac:dyDescent="0.25">
      <c r="A177" s="568"/>
      <c r="C177" s="319" t="s">
        <v>603</v>
      </c>
      <c r="D177" s="320">
        <v>458.2</v>
      </c>
      <c r="E177" s="320">
        <v>0</v>
      </c>
      <c r="F177" s="320">
        <v>6.5</v>
      </c>
      <c r="G177" s="320">
        <v>72</v>
      </c>
      <c r="H177" s="320">
        <v>1.3</v>
      </c>
      <c r="I177" s="320">
        <v>157.5</v>
      </c>
    </row>
    <row r="178" spans="1:9" x14ac:dyDescent="0.25">
      <c r="A178" s="568"/>
      <c r="C178" s="319" t="s">
        <v>604</v>
      </c>
      <c r="D178" s="320">
        <v>458.1</v>
      </c>
      <c r="E178" s="320">
        <v>0.3</v>
      </c>
      <c r="F178" s="320">
        <v>8.1</v>
      </c>
      <c r="G178" s="320">
        <v>71</v>
      </c>
      <c r="H178" s="320">
        <v>1.8</v>
      </c>
      <c r="I178" s="320">
        <v>45</v>
      </c>
    </row>
    <row r="179" spans="1:9" x14ac:dyDescent="0.25">
      <c r="A179" s="568"/>
      <c r="C179" s="319" t="s">
        <v>605</v>
      </c>
      <c r="D179" s="320">
        <v>458</v>
      </c>
      <c r="E179" s="320">
        <v>0</v>
      </c>
      <c r="F179" s="320">
        <v>8.1</v>
      </c>
      <c r="G179" s="320">
        <v>75</v>
      </c>
      <c r="H179" s="320">
        <v>2.2000000000000002</v>
      </c>
      <c r="I179" s="320">
        <v>45</v>
      </c>
    </row>
    <row r="180" spans="1:9" x14ac:dyDescent="0.25">
      <c r="A180" s="568"/>
      <c r="C180" s="319" t="s">
        <v>606</v>
      </c>
      <c r="D180" s="320">
        <v>457.7</v>
      </c>
      <c r="E180" s="320">
        <v>0.5</v>
      </c>
      <c r="F180" s="320">
        <v>8.1999999999999993</v>
      </c>
      <c r="G180" s="320">
        <v>77</v>
      </c>
      <c r="H180" s="320">
        <v>0.9</v>
      </c>
      <c r="I180" s="320">
        <v>90</v>
      </c>
    </row>
    <row r="181" spans="1:9" x14ac:dyDescent="0.25">
      <c r="A181" s="568"/>
      <c r="C181" s="319" t="s">
        <v>607</v>
      </c>
      <c r="D181" s="320">
        <v>456.8</v>
      </c>
      <c r="E181" s="320">
        <v>0</v>
      </c>
      <c r="F181" s="320">
        <v>8.8000000000000007</v>
      </c>
      <c r="G181" s="320">
        <v>62</v>
      </c>
      <c r="H181" s="320">
        <v>1.8</v>
      </c>
      <c r="I181" s="320">
        <v>157.5</v>
      </c>
    </row>
    <row r="182" spans="1:9" x14ac:dyDescent="0.25">
      <c r="A182" s="568"/>
      <c r="C182" s="319" t="s">
        <v>608</v>
      </c>
      <c r="D182" s="320">
        <v>456.2</v>
      </c>
      <c r="E182" s="320">
        <v>0</v>
      </c>
      <c r="F182" s="320">
        <v>10.6</v>
      </c>
      <c r="G182" s="320">
        <v>67</v>
      </c>
      <c r="H182" s="320">
        <v>1.8</v>
      </c>
      <c r="I182" s="320">
        <v>67.5</v>
      </c>
    </row>
    <row r="183" spans="1:9" x14ac:dyDescent="0.25">
      <c r="A183" s="568"/>
      <c r="C183" s="319" t="s">
        <v>609</v>
      </c>
      <c r="D183" s="320">
        <v>455.8</v>
      </c>
      <c r="E183" s="320">
        <v>0</v>
      </c>
      <c r="F183" s="320">
        <v>11.1</v>
      </c>
      <c r="G183" s="320">
        <v>62</v>
      </c>
      <c r="H183" s="320">
        <v>2.2000000000000002</v>
      </c>
      <c r="I183" s="320">
        <v>67.5</v>
      </c>
    </row>
    <row r="184" spans="1:9" x14ac:dyDescent="0.25">
      <c r="A184" s="568"/>
      <c r="C184" s="319" t="s">
        <v>610</v>
      </c>
      <c r="D184" s="320">
        <v>455.5</v>
      </c>
      <c r="E184" s="320">
        <v>0</v>
      </c>
      <c r="F184" s="320">
        <v>11.3</v>
      </c>
      <c r="G184" s="320">
        <v>61</v>
      </c>
      <c r="H184" s="320">
        <v>1.8</v>
      </c>
      <c r="I184" s="320">
        <v>67.5</v>
      </c>
    </row>
    <row r="185" spans="1:9" x14ac:dyDescent="0.25">
      <c r="A185" s="568">
        <v>8</v>
      </c>
      <c r="C185" s="319" t="s">
        <v>611</v>
      </c>
      <c r="D185" s="320">
        <v>455.7</v>
      </c>
      <c r="E185" s="320">
        <v>0</v>
      </c>
      <c r="F185" s="320">
        <v>9.1</v>
      </c>
      <c r="G185" s="320">
        <v>71</v>
      </c>
      <c r="H185" s="320">
        <v>0.9</v>
      </c>
      <c r="I185" s="320">
        <v>67.5</v>
      </c>
    </row>
    <row r="186" spans="1:9" x14ac:dyDescent="0.25">
      <c r="A186" s="568"/>
      <c r="C186" s="319" t="s">
        <v>612</v>
      </c>
      <c r="D186" s="320">
        <v>456.4</v>
      </c>
      <c r="E186" s="320">
        <v>0</v>
      </c>
      <c r="F186" s="320">
        <v>8</v>
      </c>
      <c r="G186" s="320">
        <v>78</v>
      </c>
      <c r="H186" s="320">
        <v>0.9</v>
      </c>
      <c r="I186" s="320">
        <v>67.5</v>
      </c>
    </row>
    <row r="187" spans="1:9" x14ac:dyDescent="0.25">
      <c r="A187" s="568"/>
      <c r="C187" s="319" t="s">
        <v>613</v>
      </c>
      <c r="D187" s="320">
        <v>457.7</v>
      </c>
      <c r="E187" s="320">
        <v>0</v>
      </c>
      <c r="F187" s="320">
        <v>6.4</v>
      </c>
      <c r="G187" s="320">
        <v>80</v>
      </c>
      <c r="H187" s="320">
        <v>0.9</v>
      </c>
      <c r="I187" s="320">
        <v>67.5</v>
      </c>
    </row>
    <row r="188" spans="1:9" x14ac:dyDescent="0.25">
      <c r="A188" s="568"/>
      <c r="C188" s="319" t="s">
        <v>614</v>
      </c>
      <c r="D188" s="320">
        <v>458.3</v>
      </c>
      <c r="E188" s="320">
        <v>0</v>
      </c>
      <c r="F188" s="320">
        <v>5.7</v>
      </c>
      <c r="G188" s="320">
        <v>84</v>
      </c>
      <c r="H188" s="320">
        <v>0.9</v>
      </c>
      <c r="I188" s="320">
        <v>67.5</v>
      </c>
    </row>
    <row r="189" spans="1:9" x14ac:dyDescent="0.25">
      <c r="A189" s="568"/>
      <c r="C189" s="319" t="s">
        <v>615</v>
      </c>
      <c r="D189" s="320">
        <v>459.1</v>
      </c>
      <c r="E189" s="320">
        <v>0</v>
      </c>
      <c r="F189" s="320">
        <v>5.5</v>
      </c>
      <c r="G189" s="320">
        <v>86</v>
      </c>
      <c r="H189" s="320">
        <v>0.9</v>
      </c>
      <c r="I189" s="320">
        <v>45</v>
      </c>
    </row>
    <row r="190" spans="1:9" x14ac:dyDescent="0.25">
      <c r="A190" s="568"/>
      <c r="C190" s="319" t="s">
        <v>616</v>
      </c>
      <c r="D190" s="320">
        <v>459</v>
      </c>
      <c r="E190" s="320">
        <v>0</v>
      </c>
      <c r="F190" s="320">
        <v>5.2</v>
      </c>
      <c r="G190" s="320">
        <v>86</v>
      </c>
      <c r="H190" s="320">
        <v>0.4</v>
      </c>
      <c r="I190" s="320">
        <v>22.5</v>
      </c>
    </row>
    <row r="191" spans="1:9" x14ac:dyDescent="0.25">
      <c r="A191" s="568"/>
      <c r="C191" s="319" t="s">
        <v>617</v>
      </c>
      <c r="D191" s="320">
        <v>458.2</v>
      </c>
      <c r="E191" s="320">
        <v>0</v>
      </c>
      <c r="F191" s="320">
        <v>4.9000000000000004</v>
      </c>
      <c r="G191" s="320">
        <v>85</v>
      </c>
      <c r="H191" s="320">
        <v>0.4</v>
      </c>
      <c r="I191" s="320">
        <v>90</v>
      </c>
    </row>
    <row r="192" spans="1:9" x14ac:dyDescent="0.25">
      <c r="A192" s="568"/>
      <c r="C192" s="319" t="s">
        <v>618</v>
      </c>
      <c r="D192" s="320">
        <v>457.6</v>
      </c>
      <c r="E192" s="320">
        <v>0</v>
      </c>
      <c r="F192" s="320">
        <v>4.5999999999999996</v>
      </c>
      <c r="G192" s="320">
        <v>86</v>
      </c>
      <c r="H192" s="320">
        <v>0</v>
      </c>
      <c r="I192" s="320">
        <v>135</v>
      </c>
    </row>
    <row r="193" spans="1:9" x14ac:dyDescent="0.25">
      <c r="A193" s="568"/>
      <c r="C193" s="319" t="s">
        <v>619</v>
      </c>
      <c r="D193" s="320">
        <v>457.4</v>
      </c>
      <c r="E193" s="320">
        <v>0</v>
      </c>
      <c r="F193" s="320">
        <v>4.2</v>
      </c>
      <c r="G193" s="320">
        <v>85</v>
      </c>
      <c r="H193" s="320">
        <v>0</v>
      </c>
      <c r="I193" s="320">
        <v>135</v>
      </c>
    </row>
    <row r="194" spans="1:9" x14ac:dyDescent="0.25">
      <c r="A194" s="568"/>
      <c r="C194" s="319" t="s">
        <v>620</v>
      </c>
      <c r="D194" s="320">
        <v>457</v>
      </c>
      <c r="E194" s="320">
        <v>0</v>
      </c>
      <c r="F194" s="320">
        <v>4.0999999999999996</v>
      </c>
      <c r="G194" s="320">
        <v>88</v>
      </c>
      <c r="H194" s="320">
        <v>0.4</v>
      </c>
      <c r="I194" s="320">
        <v>135</v>
      </c>
    </row>
    <row r="195" spans="1:9" x14ac:dyDescent="0.25">
      <c r="A195" s="568"/>
      <c r="C195" s="319" t="s">
        <v>621</v>
      </c>
      <c r="D195" s="320">
        <v>456.8</v>
      </c>
      <c r="E195" s="320">
        <v>0</v>
      </c>
      <c r="F195" s="320">
        <v>3.2</v>
      </c>
      <c r="G195" s="320">
        <v>91</v>
      </c>
      <c r="H195" s="320">
        <v>0</v>
      </c>
      <c r="I195" s="320">
        <v>270</v>
      </c>
    </row>
    <row r="196" spans="1:9" x14ac:dyDescent="0.25">
      <c r="A196" s="568"/>
      <c r="C196" s="319" t="s">
        <v>622</v>
      </c>
      <c r="D196" s="320">
        <v>457</v>
      </c>
      <c r="E196" s="320">
        <v>0</v>
      </c>
      <c r="F196" s="320">
        <v>2.7</v>
      </c>
      <c r="G196" s="320">
        <v>93</v>
      </c>
      <c r="H196" s="320">
        <v>0.4</v>
      </c>
      <c r="I196" s="320">
        <v>225</v>
      </c>
    </row>
    <row r="197" spans="1:9" x14ac:dyDescent="0.25">
      <c r="A197" s="568"/>
      <c r="C197" s="319" t="s">
        <v>623</v>
      </c>
      <c r="D197" s="320">
        <v>457.7</v>
      </c>
      <c r="E197" s="320">
        <v>0</v>
      </c>
      <c r="F197" s="320">
        <v>2.2000000000000002</v>
      </c>
      <c r="G197" s="320">
        <v>93</v>
      </c>
      <c r="H197" s="320">
        <v>0</v>
      </c>
      <c r="I197" s="320">
        <v>225</v>
      </c>
    </row>
    <row r="198" spans="1:9" x14ac:dyDescent="0.25">
      <c r="A198" s="568"/>
      <c r="C198" s="319" t="s">
        <v>624</v>
      </c>
      <c r="D198" s="320">
        <v>458.6</v>
      </c>
      <c r="E198" s="320">
        <v>0</v>
      </c>
      <c r="F198" s="320">
        <v>2.2000000000000002</v>
      </c>
      <c r="G198" s="320">
        <v>94</v>
      </c>
      <c r="H198" s="320">
        <v>0</v>
      </c>
      <c r="I198" s="320">
        <v>112.5</v>
      </c>
    </row>
    <row r="199" spans="1:9" x14ac:dyDescent="0.25">
      <c r="A199" s="568"/>
      <c r="C199" s="319" t="s">
        <v>625</v>
      </c>
      <c r="D199" s="320">
        <v>459.1</v>
      </c>
      <c r="E199" s="320">
        <v>0</v>
      </c>
      <c r="F199" s="320">
        <v>2.6</v>
      </c>
      <c r="G199" s="320">
        <v>95</v>
      </c>
      <c r="H199" s="320">
        <v>0</v>
      </c>
      <c r="I199" s="320">
        <v>112.5</v>
      </c>
    </row>
    <row r="200" spans="1:9" x14ac:dyDescent="0.25">
      <c r="A200" s="568"/>
      <c r="C200" s="319" t="s">
        <v>626</v>
      </c>
      <c r="D200" s="320">
        <v>459.5</v>
      </c>
      <c r="E200" s="320">
        <v>0</v>
      </c>
      <c r="F200" s="320">
        <v>3.9</v>
      </c>
      <c r="G200" s="320">
        <v>85</v>
      </c>
      <c r="H200" s="320">
        <v>0.4</v>
      </c>
      <c r="I200" s="320">
        <v>67.5</v>
      </c>
    </row>
    <row r="201" spans="1:9" x14ac:dyDescent="0.25">
      <c r="A201" s="568"/>
      <c r="C201" s="319" t="s">
        <v>627</v>
      </c>
      <c r="D201" s="320">
        <v>459.9</v>
      </c>
      <c r="E201" s="320">
        <v>0</v>
      </c>
      <c r="F201" s="320">
        <v>5</v>
      </c>
      <c r="G201" s="320">
        <v>72</v>
      </c>
      <c r="H201" s="320">
        <v>0.9</v>
      </c>
      <c r="I201" s="320">
        <v>67.5</v>
      </c>
    </row>
    <row r="202" spans="1:9" x14ac:dyDescent="0.25">
      <c r="A202" s="568"/>
      <c r="C202" s="319" t="s">
        <v>628</v>
      </c>
      <c r="D202" s="320">
        <v>460.3</v>
      </c>
      <c r="E202" s="320">
        <v>0.5</v>
      </c>
      <c r="F202" s="320">
        <v>4.4000000000000004</v>
      </c>
      <c r="G202" s="320">
        <v>80</v>
      </c>
      <c r="H202" s="320">
        <v>1.3</v>
      </c>
      <c r="I202" s="320">
        <v>67.5</v>
      </c>
    </row>
    <row r="203" spans="1:9" x14ac:dyDescent="0.25">
      <c r="A203" s="568"/>
      <c r="C203" s="319" t="s">
        <v>629</v>
      </c>
      <c r="D203" s="320">
        <v>460.3</v>
      </c>
      <c r="E203" s="320">
        <v>0.5</v>
      </c>
      <c r="F203" s="320">
        <v>5.2</v>
      </c>
      <c r="G203" s="320">
        <v>83</v>
      </c>
      <c r="H203" s="320">
        <v>1.8</v>
      </c>
      <c r="I203" s="320">
        <v>67.5</v>
      </c>
    </row>
    <row r="204" spans="1:9" x14ac:dyDescent="0.25">
      <c r="A204" s="568"/>
      <c r="C204" s="319" t="s">
        <v>630</v>
      </c>
      <c r="D204" s="320">
        <v>459.4</v>
      </c>
      <c r="E204" s="320">
        <v>0.5</v>
      </c>
      <c r="F204" s="320">
        <v>4.7</v>
      </c>
      <c r="G204" s="320">
        <v>70</v>
      </c>
      <c r="H204" s="320">
        <v>1.3</v>
      </c>
      <c r="I204" s="320">
        <v>67.5</v>
      </c>
    </row>
    <row r="205" spans="1:9" x14ac:dyDescent="0.25">
      <c r="A205" s="568"/>
      <c r="C205" s="319" t="s">
        <v>631</v>
      </c>
      <c r="D205" s="320">
        <v>459.1</v>
      </c>
      <c r="E205" s="320">
        <v>0</v>
      </c>
      <c r="F205" s="320">
        <v>7.9</v>
      </c>
      <c r="G205" s="320">
        <v>62</v>
      </c>
      <c r="H205" s="320">
        <v>1.3</v>
      </c>
      <c r="I205" s="320">
        <v>45</v>
      </c>
    </row>
    <row r="206" spans="1:9" x14ac:dyDescent="0.25">
      <c r="A206" s="568"/>
      <c r="C206" s="319" t="s">
        <v>632</v>
      </c>
      <c r="D206" s="320">
        <v>458.3</v>
      </c>
      <c r="E206" s="320">
        <v>0</v>
      </c>
      <c r="F206" s="320">
        <v>9.6</v>
      </c>
      <c r="G206" s="320">
        <v>53</v>
      </c>
      <c r="H206" s="320">
        <v>1.3</v>
      </c>
      <c r="I206" s="320">
        <v>45</v>
      </c>
    </row>
    <row r="207" spans="1:9" x14ac:dyDescent="0.25">
      <c r="A207" s="568"/>
      <c r="C207" s="319" t="s">
        <v>633</v>
      </c>
      <c r="D207" s="320">
        <v>457.2</v>
      </c>
      <c r="E207" s="320">
        <v>0</v>
      </c>
      <c r="F207" s="320">
        <v>12</v>
      </c>
      <c r="G207" s="320">
        <v>57</v>
      </c>
      <c r="H207" s="320">
        <v>1.8</v>
      </c>
      <c r="I207" s="320">
        <v>67.5</v>
      </c>
    </row>
    <row r="208" spans="1:9" x14ac:dyDescent="0.25">
      <c r="A208" s="568"/>
      <c r="C208" s="319" t="s">
        <v>634</v>
      </c>
      <c r="D208" s="320">
        <v>456.7</v>
      </c>
      <c r="E208" s="320">
        <v>0</v>
      </c>
      <c r="F208" s="320">
        <v>10.9</v>
      </c>
      <c r="G208" s="320">
        <v>61</v>
      </c>
      <c r="H208" s="320">
        <v>1.3</v>
      </c>
      <c r="I208" s="320">
        <v>67.5</v>
      </c>
    </row>
    <row r="209" spans="1:9" x14ac:dyDescent="0.25">
      <c r="A209" s="568">
        <v>9</v>
      </c>
      <c r="C209" s="319" t="s">
        <v>635</v>
      </c>
      <c r="D209" s="320">
        <v>457.2</v>
      </c>
      <c r="E209" s="320">
        <v>0</v>
      </c>
      <c r="F209" s="320">
        <v>9.4</v>
      </c>
      <c r="G209" s="320">
        <v>66</v>
      </c>
      <c r="H209" s="320">
        <v>0.9</v>
      </c>
      <c r="I209" s="320">
        <v>67.5</v>
      </c>
    </row>
    <row r="210" spans="1:9" x14ac:dyDescent="0.25">
      <c r="A210" s="568"/>
      <c r="C210" s="319" t="s">
        <v>636</v>
      </c>
      <c r="D210" s="320">
        <v>458</v>
      </c>
      <c r="E210" s="320">
        <v>0</v>
      </c>
      <c r="F210" s="320">
        <v>7.9</v>
      </c>
      <c r="G210" s="320">
        <v>76</v>
      </c>
      <c r="H210" s="320">
        <v>0.9</v>
      </c>
      <c r="I210" s="320">
        <v>67.5</v>
      </c>
    </row>
    <row r="211" spans="1:9" x14ac:dyDescent="0.25">
      <c r="A211" s="568"/>
      <c r="C211" s="319" t="s">
        <v>637</v>
      </c>
      <c r="D211" s="320">
        <v>458.6</v>
      </c>
      <c r="E211" s="320">
        <v>0</v>
      </c>
      <c r="F211" s="320">
        <v>7.2</v>
      </c>
      <c r="G211" s="320">
        <v>80</v>
      </c>
      <c r="H211" s="320">
        <v>0.9</v>
      </c>
      <c r="I211" s="320">
        <v>22.5</v>
      </c>
    </row>
    <row r="212" spans="1:9" x14ac:dyDescent="0.25">
      <c r="A212" s="568"/>
      <c r="C212" s="319" t="s">
        <v>638</v>
      </c>
      <c r="D212" s="320">
        <v>459.4</v>
      </c>
      <c r="E212" s="320">
        <v>0</v>
      </c>
      <c r="F212" s="320">
        <v>6.4</v>
      </c>
      <c r="G212" s="320">
        <v>84</v>
      </c>
      <c r="H212" s="320">
        <v>0.9</v>
      </c>
      <c r="I212" s="320">
        <v>45</v>
      </c>
    </row>
    <row r="213" spans="1:9" x14ac:dyDescent="0.25">
      <c r="A213" s="568"/>
      <c r="C213" s="319" t="s">
        <v>639</v>
      </c>
      <c r="D213" s="320">
        <v>459.9</v>
      </c>
      <c r="E213" s="320">
        <v>0</v>
      </c>
      <c r="F213" s="320">
        <v>5.7</v>
      </c>
      <c r="G213" s="320">
        <v>83</v>
      </c>
      <c r="H213" s="320">
        <v>0.9</v>
      </c>
      <c r="I213" s="320">
        <v>45</v>
      </c>
    </row>
    <row r="214" spans="1:9" x14ac:dyDescent="0.25">
      <c r="A214" s="568"/>
      <c r="C214" s="319" t="s">
        <v>640</v>
      </c>
      <c r="D214" s="320">
        <v>459.9</v>
      </c>
      <c r="E214" s="320">
        <v>0</v>
      </c>
      <c r="F214" s="320">
        <v>5.3</v>
      </c>
      <c r="G214" s="320">
        <v>86</v>
      </c>
      <c r="H214" s="320">
        <v>0.4</v>
      </c>
      <c r="I214" s="320">
        <v>45</v>
      </c>
    </row>
    <row r="215" spans="1:9" x14ac:dyDescent="0.25">
      <c r="A215" s="568"/>
      <c r="C215" s="319" t="s">
        <v>641</v>
      </c>
      <c r="D215" s="320">
        <v>459.4</v>
      </c>
      <c r="E215" s="320">
        <v>0</v>
      </c>
      <c r="F215" s="320">
        <v>4.9000000000000004</v>
      </c>
      <c r="G215" s="320">
        <v>85</v>
      </c>
      <c r="H215" s="320">
        <v>0.4</v>
      </c>
      <c r="I215" s="320">
        <v>90</v>
      </c>
    </row>
    <row r="216" spans="1:9" x14ac:dyDescent="0.25">
      <c r="A216" s="568"/>
      <c r="C216" s="319" t="s">
        <v>642</v>
      </c>
      <c r="D216" s="320">
        <v>459.3</v>
      </c>
      <c r="E216" s="320">
        <v>0</v>
      </c>
      <c r="F216" s="320">
        <v>4.9000000000000004</v>
      </c>
      <c r="G216" s="320">
        <v>78</v>
      </c>
      <c r="H216" s="320">
        <v>0.4</v>
      </c>
      <c r="I216" s="320">
        <v>180</v>
      </c>
    </row>
    <row r="217" spans="1:9" x14ac:dyDescent="0.25">
      <c r="A217" s="568"/>
      <c r="C217" s="319" t="s">
        <v>643</v>
      </c>
      <c r="D217" s="320">
        <v>458.7</v>
      </c>
      <c r="E217" s="320">
        <v>0</v>
      </c>
      <c r="F217" s="320">
        <v>4.3</v>
      </c>
      <c r="G217" s="320">
        <v>80</v>
      </c>
      <c r="H217" s="320">
        <v>0.4</v>
      </c>
      <c r="I217" s="320">
        <v>180</v>
      </c>
    </row>
    <row r="218" spans="1:9" x14ac:dyDescent="0.25">
      <c r="A218" s="568"/>
      <c r="C218" s="319" t="s">
        <v>644</v>
      </c>
      <c r="D218" s="320">
        <v>458.6</v>
      </c>
      <c r="E218" s="320">
        <v>0</v>
      </c>
      <c r="F218" s="320">
        <v>4.0999999999999996</v>
      </c>
      <c r="G218" s="320">
        <v>83</v>
      </c>
      <c r="H218" s="320">
        <v>0.9</v>
      </c>
      <c r="I218" s="320">
        <v>225</v>
      </c>
    </row>
    <row r="219" spans="1:9" x14ac:dyDescent="0.25">
      <c r="A219" s="568"/>
      <c r="C219" s="319" t="s">
        <v>645</v>
      </c>
      <c r="D219" s="320">
        <v>458.4</v>
      </c>
      <c r="E219" s="320">
        <v>0</v>
      </c>
      <c r="F219" s="320">
        <v>3.1</v>
      </c>
      <c r="G219" s="320">
        <v>90</v>
      </c>
      <c r="H219" s="320">
        <v>0.9</v>
      </c>
      <c r="I219" s="320">
        <v>247.5</v>
      </c>
    </row>
    <row r="220" spans="1:9" x14ac:dyDescent="0.25">
      <c r="A220" s="568"/>
      <c r="C220" s="319" t="s">
        <v>646</v>
      </c>
      <c r="D220" s="320">
        <v>458.5</v>
      </c>
      <c r="E220" s="320">
        <v>0</v>
      </c>
      <c r="F220" s="320">
        <v>2.8</v>
      </c>
      <c r="G220" s="320">
        <v>91</v>
      </c>
      <c r="H220" s="320">
        <v>0</v>
      </c>
      <c r="I220" s="320">
        <v>247.5</v>
      </c>
    </row>
    <row r="221" spans="1:9" x14ac:dyDescent="0.25">
      <c r="A221" s="568"/>
      <c r="C221" s="319" t="s">
        <v>647</v>
      </c>
      <c r="D221" s="320">
        <v>459</v>
      </c>
      <c r="E221" s="320">
        <v>0</v>
      </c>
      <c r="F221" s="320">
        <v>2.9</v>
      </c>
      <c r="G221" s="320">
        <v>87</v>
      </c>
      <c r="H221" s="320">
        <v>0</v>
      </c>
      <c r="I221" s="320">
        <v>247.5</v>
      </c>
    </row>
    <row r="222" spans="1:9" x14ac:dyDescent="0.25">
      <c r="A222" s="568"/>
      <c r="C222" s="319" t="s">
        <v>648</v>
      </c>
      <c r="D222" s="320">
        <v>459.5</v>
      </c>
      <c r="E222" s="320">
        <v>0</v>
      </c>
      <c r="F222" s="320">
        <v>3.3</v>
      </c>
      <c r="G222" s="320">
        <v>84</v>
      </c>
      <c r="H222" s="320">
        <v>0</v>
      </c>
      <c r="I222" s="320">
        <v>247.5</v>
      </c>
    </row>
    <row r="223" spans="1:9" x14ac:dyDescent="0.25">
      <c r="A223" s="568"/>
      <c r="C223" s="319" t="s">
        <v>649</v>
      </c>
      <c r="D223" s="320">
        <v>459.4</v>
      </c>
      <c r="E223" s="320">
        <v>0</v>
      </c>
      <c r="F223" s="320">
        <v>4</v>
      </c>
      <c r="G223" s="320">
        <v>73</v>
      </c>
      <c r="H223" s="320">
        <v>0.4</v>
      </c>
      <c r="I223" s="320">
        <v>247.5</v>
      </c>
    </row>
    <row r="224" spans="1:9" x14ac:dyDescent="0.25">
      <c r="A224" s="568"/>
      <c r="C224" s="319" t="s">
        <v>650</v>
      </c>
      <c r="D224" s="320">
        <v>459</v>
      </c>
      <c r="E224" s="320">
        <v>0</v>
      </c>
      <c r="F224" s="320">
        <v>7.3</v>
      </c>
      <c r="G224" s="320">
        <v>63</v>
      </c>
      <c r="H224" s="320">
        <v>0.9</v>
      </c>
      <c r="I224" s="320">
        <v>247.5</v>
      </c>
    </row>
    <row r="225" spans="1:9" x14ac:dyDescent="0.25">
      <c r="A225" s="568"/>
      <c r="C225" s="319" t="s">
        <v>651</v>
      </c>
      <c r="D225" s="320">
        <v>459.2</v>
      </c>
      <c r="E225" s="320">
        <v>0</v>
      </c>
      <c r="F225" s="320">
        <v>9.6</v>
      </c>
      <c r="G225" s="320">
        <v>47</v>
      </c>
      <c r="H225" s="320">
        <v>0.9</v>
      </c>
      <c r="I225" s="320">
        <v>67.5</v>
      </c>
    </row>
    <row r="226" spans="1:9" x14ac:dyDescent="0.25">
      <c r="A226" s="568"/>
      <c r="C226" s="319" t="s">
        <v>652</v>
      </c>
      <c r="D226" s="320">
        <v>458.5</v>
      </c>
      <c r="E226" s="320">
        <v>0</v>
      </c>
      <c r="F226" s="320">
        <v>12.2</v>
      </c>
      <c r="G226" s="320">
        <v>44</v>
      </c>
      <c r="H226" s="320">
        <v>0.9</v>
      </c>
      <c r="I226" s="320">
        <v>90</v>
      </c>
    </row>
    <row r="227" spans="1:9" x14ac:dyDescent="0.25">
      <c r="A227" s="568"/>
      <c r="C227" s="319" t="s">
        <v>653</v>
      </c>
      <c r="D227" s="320">
        <v>457.5</v>
      </c>
      <c r="E227" s="320">
        <v>0</v>
      </c>
      <c r="F227" s="320">
        <v>13.3</v>
      </c>
      <c r="G227" s="320">
        <v>44</v>
      </c>
      <c r="H227" s="320">
        <v>1.3</v>
      </c>
      <c r="I227" s="320">
        <v>45</v>
      </c>
    </row>
    <row r="228" spans="1:9" x14ac:dyDescent="0.25">
      <c r="A228" s="568"/>
      <c r="C228" s="319" t="s">
        <v>654</v>
      </c>
      <c r="D228" s="320">
        <v>456.4</v>
      </c>
      <c r="E228" s="320">
        <v>0</v>
      </c>
      <c r="F228" s="320">
        <v>13.9</v>
      </c>
      <c r="G228" s="320">
        <v>41</v>
      </c>
      <c r="H228" s="320">
        <v>1.8</v>
      </c>
      <c r="I228" s="320">
        <v>45</v>
      </c>
    </row>
    <row r="229" spans="1:9" x14ac:dyDescent="0.25">
      <c r="A229" s="568"/>
      <c r="C229" s="319" t="s">
        <v>655</v>
      </c>
      <c r="D229" s="320">
        <v>455.1</v>
      </c>
      <c r="E229" s="320">
        <v>0</v>
      </c>
      <c r="F229" s="320">
        <v>15.1</v>
      </c>
      <c r="G229" s="320">
        <v>43</v>
      </c>
      <c r="H229" s="320">
        <v>2.2000000000000002</v>
      </c>
      <c r="I229" s="320">
        <v>22.5</v>
      </c>
    </row>
    <row r="230" spans="1:9" x14ac:dyDescent="0.25">
      <c r="A230" s="568"/>
      <c r="C230" s="319" t="s">
        <v>656</v>
      </c>
      <c r="D230" s="320">
        <v>454.3</v>
      </c>
      <c r="E230" s="320">
        <v>0</v>
      </c>
      <c r="F230" s="320">
        <v>12.8</v>
      </c>
      <c r="G230" s="320">
        <v>56</v>
      </c>
      <c r="H230" s="320">
        <v>2.2000000000000002</v>
      </c>
      <c r="I230" s="320">
        <v>67.5</v>
      </c>
    </row>
    <row r="231" spans="1:9" x14ac:dyDescent="0.25">
      <c r="A231" s="568"/>
      <c r="C231" s="319" t="s">
        <v>657</v>
      </c>
      <c r="D231" s="320">
        <v>453.9</v>
      </c>
      <c r="E231" s="320">
        <v>0</v>
      </c>
      <c r="F231" s="320">
        <v>12.7</v>
      </c>
      <c r="G231" s="320">
        <v>40</v>
      </c>
      <c r="H231" s="320">
        <v>1.8</v>
      </c>
      <c r="I231" s="320">
        <v>67.5</v>
      </c>
    </row>
    <row r="232" spans="1:9" x14ac:dyDescent="0.25">
      <c r="A232" s="568"/>
      <c r="C232" s="319" t="s">
        <v>658</v>
      </c>
      <c r="D232" s="320">
        <v>454</v>
      </c>
      <c r="E232" s="320">
        <v>0</v>
      </c>
      <c r="F232" s="320">
        <v>9.1999999999999993</v>
      </c>
      <c r="G232" s="320">
        <v>62</v>
      </c>
      <c r="H232" s="320">
        <v>3.1</v>
      </c>
      <c r="I232" s="320">
        <v>180</v>
      </c>
    </row>
    <row r="233" spans="1:9" x14ac:dyDescent="0.25">
      <c r="A233" s="568">
        <v>10</v>
      </c>
      <c r="C233" s="319" t="s">
        <v>659</v>
      </c>
      <c r="D233" s="320">
        <v>454.5</v>
      </c>
      <c r="E233" s="320">
        <v>0</v>
      </c>
      <c r="F233" s="320">
        <v>7.2</v>
      </c>
      <c r="G233" s="320">
        <v>75</v>
      </c>
      <c r="H233" s="320">
        <v>2.7</v>
      </c>
      <c r="I233" s="320">
        <v>247.5</v>
      </c>
    </row>
    <row r="234" spans="1:9" x14ac:dyDescent="0.25">
      <c r="A234" s="568"/>
      <c r="C234" s="319" t="s">
        <v>660</v>
      </c>
      <c r="D234" s="320">
        <v>455.2</v>
      </c>
      <c r="E234" s="320">
        <v>0</v>
      </c>
      <c r="F234" s="320">
        <v>6.6</v>
      </c>
      <c r="G234" s="320">
        <v>78</v>
      </c>
      <c r="H234" s="320">
        <v>1.8</v>
      </c>
      <c r="I234" s="320">
        <v>225</v>
      </c>
    </row>
    <row r="235" spans="1:9" x14ac:dyDescent="0.25">
      <c r="A235" s="568"/>
      <c r="C235" s="319" t="s">
        <v>661</v>
      </c>
      <c r="D235" s="320">
        <v>455.3</v>
      </c>
      <c r="E235" s="320">
        <v>0</v>
      </c>
      <c r="F235" s="320">
        <v>6.5</v>
      </c>
      <c r="G235" s="320">
        <v>74</v>
      </c>
      <c r="H235" s="320">
        <v>1.3</v>
      </c>
      <c r="I235" s="320">
        <v>247.5</v>
      </c>
    </row>
    <row r="236" spans="1:9" x14ac:dyDescent="0.25">
      <c r="A236" s="568"/>
      <c r="C236" s="319" t="s">
        <v>662</v>
      </c>
      <c r="D236" s="320">
        <v>456</v>
      </c>
      <c r="E236" s="320">
        <v>0</v>
      </c>
      <c r="F236" s="320">
        <v>6.3</v>
      </c>
      <c r="G236" s="320">
        <v>75</v>
      </c>
      <c r="H236" s="320">
        <v>0.9</v>
      </c>
      <c r="I236" s="320">
        <v>315</v>
      </c>
    </row>
    <row r="237" spans="1:9" x14ac:dyDescent="0.25">
      <c r="A237" s="568"/>
      <c r="C237" s="319" t="s">
        <v>663</v>
      </c>
      <c r="D237" s="320">
        <v>456.1</v>
      </c>
      <c r="E237" s="320">
        <v>0</v>
      </c>
      <c r="F237" s="320">
        <v>5.4</v>
      </c>
      <c r="G237" s="320">
        <v>80</v>
      </c>
      <c r="H237" s="320">
        <v>0.4</v>
      </c>
      <c r="I237" s="320">
        <v>202.5</v>
      </c>
    </row>
    <row r="238" spans="1:9" x14ac:dyDescent="0.25">
      <c r="A238" s="568"/>
      <c r="C238" s="319" t="s">
        <v>664</v>
      </c>
      <c r="D238" s="320">
        <v>456.3</v>
      </c>
      <c r="E238" s="320">
        <v>0</v>
      </c>
      <c r="F238" s="320">
        <v>5.0999999999999996</v>
      </c>
      <c r="G238" s="320">
        <v>79</v>
      </c>
      <c r="H238" s="320">
        <v>0</v>
      </c>
      <c r="I238" s="320">
        <v>202.5</v>
      </c>
    </row>
    <row r="239" spans="1:9" x14ac:dyDescent="0.25">
      <c r="A239" s="568"/>
      <c r="C239" s="319" t="s">
        <v>665</v>
      </c>
      <c r="D239" s="320">
        <v>456.6</v>
      </c>
      <c r="E239" s="320">
        <v>0</v>
      </c>
      <c r="F239" s="320">
        <v>4.7</v>
      </c>
      <c r="G239" s="320">
        <v>78</v>
      </c>
      <c r="H239" s="320">
        <v>0</v>
      </c>
      <c r="I239" s="320">
        <v>202.5</v>
      </c>
    </row>
    <row r="240" spans="1:9" x14ac:dyDescent="0.25">
      <c r="A240" s="568"/>
      <c r="C240" s="319" t="s">
        <v>666</v>
      </c>
      <c r="D240" s="320">
        <v>456.1</v>
      </c>
      <c r="E240" s="320">
        <v>0</v>
      </c>
      <c r="F240" s="320">
        <v>4</v>
      </c>
      <c r="G240" s="320">
        <v>82</v>
      </c>
      <c r="H240" s="320">
        <v>0</v>
      </c>
      <c r="I240" s="320">
        <v>225</v>
      </c>
    </row>
    <row r="241" spans="1:9" x14ac:dyDescent="0.25">
      <c r="A241" s="568"/>
      <c r="C241" s="319" t="s">
        <v>667</v>
      </c>
      <c r="D241" s="320">
        <v>456.2</v>
      </c>
      <c r="E241" s="320">
        <v>0</v>
      </c>
      <c r="F241" s="320">
        <v>3.7</v>
      </c>
      <c r="G241" s="320">
        <v>83</v>
      </c>
      <c r="H241" s="320">
        <v>0</v>
      </c>
      <c r="I241" s="320">
        <v>225</v>
      </c>
    </row>
    <row r="242" spans="1:9" x14ac:dyDescent="0.25">
      <c r="A242" s="568"/>
      <c r="C242" s="319" t="s">
        <v>668</v>
      </c>
      <c r="D242" s="320">
        <v>456</v>
      </c>
      <c r="E242" s="320">
        <v>0</v>
      </c>
      <c r="F242" s="320">
        <v>3.6</v>
      </c>
      <c r="G242" s="320">
        <v>86</v>
      </c>
      <c r="H242" s="320">
        <v>0.4</v>
      </c>
      <c r="I242" s="320">
        <v>225</v>
      </c>
    </row>
    <row r="243" spans="1:9" x14ac:dyDescent="0.25">
      <c r="A243" s="568"/>
      <c r="C243" s="319" t="s">
        <v>669</v>
      </c>
      <c r="D243" s="320">
        <v>455.9</v>
      </c>
      <c r="E243" s="320">
        <v>0</v>
      </c>
      <c r="F243" s="320">
        <v>2.7</v>
      </c>
      <c r="G243" s="320">
        <v>87</v>
      </c>
      <c r="H243" s="320">
        <v>0.4</v>
      </c>
      <c r="I243" s="320">
        <v>247.5</v>
      </c>
    </row>
    <row r="244" spans="1:9" x14ac:dyDescent="0.25">
      <c r="A244" s="568"/>
      <c r="C244" s="319" t="s">
        <v>670</v>
      </c>
      <c r="D244" s="320">
        <v>456</v>
      </c>
      <c r="E244" s="320">
        <v>0</v>
      </c>
      <c r="F244" s="320">
        <v>2.2000000000000002</v>
      </c>
      <c r="G244" s="320">
        <v>89</v>
      </c>
      <c r="H244" s="320">
        <v>0</v>
      </c>
      <c r="I244" s="320">
        <v>247.5</v>
      </c>
    </row>
    <row r="245" spans="1:9" x14ac:dyDescent="0.25">
      <c r="A245" s="568"/>
      <c r="C245" s="319" t="s">
        <v>671</v>
      </c>
      <c r="D245" s="320">
        <v>456.2</v>
      </c>
      <c r="E245" s="320">
        <v>0</v>
      </c>
      <c r="F245" s="320">
        <v>1.9</v>
      </c>
      <c r="G245" s="320">
        <v>90</v>
      </c>
      <c r="H245" s="320">
        <v>0</v>
      </c>
      <c r="I245" s="320">
        <v>247.5</v>
      </c>
    </row>
    <row r="246" spans="1:9" x14ac:dyDescent="0.25">
      <c r="A246" s="568"/>
      <c r="C246" s="319" t="s">
        <v>672</v>
      </c>
      <c r="D246" s="320">
        <v>456.6</v>
      </c>
      <c r="E246" s="320">
        <v>0</v>
      </c>
      <c r="F246" s="320">
        <v>1.7</v>
      </c>
      <c r="G246" s="320">
        <v>90</v>
      </c>
      <c r="H246" s="320">
        <v>0</v>
      </c>
      <c r="I246" s="320">
        <v>112.5</v>
      </c>
    </row>
    <row r="247" spans="1:9" x14ac:dyDescent="0.25">
      <c r="A247" s="568"/>
      <c r="C247" s="319" t="s">
        <v>673</v>
      </c>
      <c r="D247" s="320">
        <v>456.4</v>
      </c>
      <c r="E247" s="320">
        <v>0</v>
      </c>
      <c r="F247" s="320">
        <v>3.3</v>
      </c>
      <c r="G247" s="320">
        <v>80</v>
      </c>
      <c r="H247" s="320">
        <v>0.4</v>
      </c>
      <c r="I247" s="320">
        <v>112.5</v>
      </c>
    </row>
    <row r="248" spans="1:9" x14ac:dyDescent="0.25">
      <c r="A248" s="568"/>
      <c r="C248" s="319" t="s">
        <v>674</v>
      </c>
      <c r="D248" s="320">
        <v>456.4</v>
      </c>
      <c r="E248" s="320">
        <v>0</v>
      </c>
      <c r="F248" s="320">
        <v>6.6</v>
      </c>
      <c r="G248" s="320">
        <v>76</v>
      </c>
      <c r="H248" s="320">
        <v>0.9</v>
      </c>
      <c r="I248" s="320">
        <v>247.5</v>
      </c>
    </row>
    <row r="249" spans="1:9" x14ac:dyDescent="0.25">
      <c r="A249" s="568"/>
      <c r="C249" s="319" t="s">
        <v>675</v>
      </c>
      <c r="D249" s="320">
        <v>456.5</v>
      </c>
      <c r="E249" s="320">
        <v>0</v>
      </c>
      <c r="F249" s="320">
        <v>7.8</v>
      </c>
      <c r="G249" s="320">
        <v>72</v>
      </c>
      <c r="H249" s="320">
        <v>0.9</v>
      </c>
      <c r="I249" s="320">
        <v>247.5</v>
      </c>
    </row>
    <row r="250" spans="1:9" x14ac:dyDescent="0.25">
      <c r="A250" s="568"/>
      <c r="C250" s="319" t="s">
        <v>676</v>
      </c>
      <c r="D250" s="320">
        <v>455.9</v>
      </c>
      <c r="E250" s="320">
        <v>0</v>
      </c>
      <c r="F250" s="320">
        <v>8.6999999999999993</v>
      </c>
      <c r="G250" s="320">
        <v>65</v>
      </c>
      <c r="H250" s="320">
        <v>0.9</v>
      </c>
      <c r="I250" s="320">
        <v>247.5</v>
      </c>
    </row>
    <row r="251" spans="1:9" x14ac:dyDescent="0.25">
      <c r="A251" s="568"/>
      <c r="C251" s="319" t="s">
        <v>677</v>
      </c>
      <c r="D251" s="320">
        <v>455.1</v>
      </c>
      <c r="E251" s="320">
        <v>0</v>
      </c>
      <c r="F251" s="320">
        <v>10.9</v>
      </c>
      <c r="G251" s="320">
        <v>60</v>
      </c>
      <c r="H251" s="320">
        <v>0.9</v>
      </c>
      <c r="I251" s="320">
        <v>0</v>
      </c>
    </row>
    <row r="252" spans="1:9" x14ac:dyDescent="0.25">
      <c r="A252" s="568"/>
      <c r="C252" s="319" t="s">
        <v>678</v>
      </c>
      <c r="D252" s="320">
        <v>454.3</v>
      </c>
      <c r="E252" s="320">
        <v>0</v>
      </c>
      <c r="F252" s="320">
        <v>11.7</v>
      </c>
      <c r="G252" s="320">
        <v>59</v>
      </c>
      <c r="H252" s="320">
        <v>0.9</v>
      </c>
      <c r="I252" s="320">
        <v>67.5</v>
      </c>
    </row>
    <row r="253" spans="1:9" x14ac:dyDescent="0.25">
      <c r="A253" s="568"/>
      <c r="C253" s="319" t="s">
        <v>679</v>
      </c>
      <c r="D253" s="320">
        <v>453.2</v>
      </c>
      <c r="E253" s="320">
        <v>0</v>
      </c>
      <c r="F253" s="320">
        <v>11.6</v>
      </c>
      <c r="G253" s="320">
        <v>66</v>
      </c>
      <c r="H253" s="320">
        <v>1.3</v>
      </c>
      <c r="I253" s="320">
        <v>67.5</v>
      </c>
    </row>
    <row r="254" spans="1:9" x14ac:dyDescent="0.25">
      <c r="A254" s="568"/>
      <c r="C254" s="319" t="s">
        <v>680</v>
      </c>
      <c r="D254" s="320">
        <v>452.3</v>
      </c>
      <c r="E254" s="320">
        <v>0</v>
      </c>
      <c r="F254" s="320">
        <v>10.3</v>
      </c>
      <c r="G254" s="320">
        <v>72</v>
      </c>
      <c r="H254" s="320">
        <v>1.3</v>
      </c>
      <c r="I254" s="320">
        <v>67.5</v>
      </c>
    </row>
    <row r="255" spans="1:9" x14ac:dyDescent="0.25">
      <c r="A255" s="568"/>
      <c r="C255" s="319" t="s">
        <v>681</v>
      </c>
      <c r="D255" s="320">
        <v>453.3</v>
      </c>
      <c r="E255" s="320">
        <v>0</v>
      </c>
      <c r="F255" s="320">
        <v>7.9</v>
      </c>
      <c r="G255" s="320">
        <v>67</v>
      </c>
      <c r="H255" s="320">
        <v>1.3</v>
      </c>
      <c r="I255" s="320">
        <v>45</v>
      </c>
    </row>
    <row r="256" spans="1:9" x14ac:dyDescent="0.25">
      <c r="A256" s="568"/>
      <c r="C256" s="319" t="s">
        <v>682</v>
      </c>
      <c r="D256" s="320">
        <v>453.9</v>
      </c>
      <c r="E256" s="320">
        <v>0.5</v>
      </c>
      <c r="F256" s="320">
        <v>6.9</v>
      </c>
      <c r="G256" s="320">
        <v>68</v>
      </c>
      <c r="H256" s="320">
        <v>1.8</v>
      </c>
      <c r="I256" s="320">
        <v>0</v>
      </c>
    </row>
    <row r="257" spans="1:9" x14ac:dyDescent="0.25">
      <c r="A257" s="568">
        <v>11</v>
      </c>
      <c r="C257" s="319" t="s">
        <v>683</v>
      </c>
      <c r="D257" s="320">
        <v>454.6</v>
      </c>
      <c r="E257" s="320">
        <v>0</v>
      </c>
      <c r="F257" s="320">
        <v>8</v>
      </c>
      <c r="G257" s="320">
        <v>71</v>
      </c>
      <c r="H257" s="320">
        <v>1.3</v>
      </c>
      <c r="I257" s="320">
        <v>180</v>
      </c>
    </row>
    <row r="258" spans="1:9" x14ac:dyDescent="0.25">
      <c r="A258" s="568"/>
      <c r="C258" s="319" t="s">
        <v>684</v>
      </c>
      <c r="D258" s="320">
        <v>455.3</v>
      </c>
      <c r="E258" s="320">
        <v>0</v>
      </c>
      <c r="F258" s="320">
        <v>6.2</v>
      </c>
      <c r="G258" s="320">
        <v>77</v>
      </c>
      <c r="H258" s="320">
        <v>1.8</v>
      </c>
      <c r="I258" s="320">
        <v>180</v>
      </c>
    </row>
    <row r="259" spans="1:9" x14ac:dyDescent="0.25">
      <c r="A259" s="568"/>
      <c r="C259" s="319" t="s">
        <v>685</v>
      </c>
      <c r="D259" s="320">
        <v>455.5</v>
      </c>
      <c r="E259" s="320">
        <v>0</v>
      </c>
      <c r="F259" s="320">
        <v>6</v>
      </c>
      <c r="G259" s="320">
        <v>81</v>
      </c>
      <c r="H259" s="320">
        <v>0.9</v>
      </c>
      <c r="I259" s="320">
        <v>225</v>
      </c>
    </row>
    <row r="260" spans="1:9" x14ac:dyDescent="0.25">
      <c r="A260" s="568"/>
      <c r="C260" s="319" t="s">
        <v>686</v>
      </c>
      <c r="D260" s="320">
        <v>456.3</v>
      </c>
      <c r="E260" s="320">
        <v>0</v>
      </c>
      <c r="F260" s="320">
        <v>5.7</v>
      </c>
      <c r="G260" s="320">
        <v>79</v>
      </c>
      <c r="H260" s="320">
        <v>0.9</v>
      </c>
      <c r="I260" s="320">
        <v>225</v>
      </c>
    </row>
    <row r="261" spans="1:9" x14ac:dyDescent="0.25">
      <c r="A261" s="568"/>
      <c r="C261" s="319" t="s">
        <v>687</v>
      </c>
      <c r="D261" s="320">
        <v>456.8</v>
      </c>
      <c r="E261" s="320">
        <v>0</v>
      </c>
      <c r="F261" s="320">
        <v>5.9</v>
      </c>
      <c r="G261" s="320">
        <v>79</v>
      </c>
      <c r="H261" s="320">
        <v>0.9</v>
      </c>
      <c r="I261" s="320">
        <v>225</v>
      </c>
    </row>
    <row r="262" spans="1:9" x14ac:dyDescent="0.25">
      <c r="A262" s="568"/>
      <c r="C262" s="319" t="s">
        <v>688</v>
      </c>
      <c r="D262" s="320">
        <v>455.8</v>
      </c>
      <c r="E262" s="320">
        <v>0</v>
      </c>
      <c r="F262" s="320">
        <v>5.8</v>
      </c>
      <c r="G262" s="320">
        <v>80</v>
      </c>
      <c r="H262" s="320">
        <v>0.9</v>
      </c>
      <c r="I262" s="320">
        <v>225</v>
      </c>
    </row>
    <row r="263" spans="1:9" x14ac:dyDescent="0.25">
      <c r="A263" s="568"/>
      <c r="C263" s="319" t="s">
        <v>689</v>
      </c>
      <c r="D263" s="320">
        <v>456.3</v>
      </c>
      <c r="E263" s="320">
        <v>0</v>
      </c>
      <c r="F263" s="320">
        <v>5.6</v>
      </c>
      <c r="G263" s="320">
        <v>83</v>
      </c>
      <c r="H263" s="320">
        <v>0.4</v>
      </c>
      <c r="I263" s="320">
        <v>225</v>
      </c>
    </row>
    <row r="264" spans="1:9" x14ac:dyDescent="0.25">
      <c r="A264" s="568"/>
      <c r="C264" s="319" t="s">
        <v>690</v>
      </c>
      <c r="D264" s="320">
        <v>455.2</v>
      </c>
      <c r="E264" s="320">
        <v>0</v>
      </c>
      <c r="F264" s="320">
        <v>5.5</v>
      </c>
      <c r="G264" s="320">
        <v>83</v>
      </c>
      <c r="H264" s="320">
        <v>0</v>
      </c>
      <c r="I264" s="320">
        <v>202.5</v>
      </c>
    </row>
    <row r="265" spans="1:9" x14ac:dyDescent="0.25">
      <c r="A265" s="568"/>
      <c r="C265" s="319" t="s">
        <v>691</v>
      </c>
      <c r="D265" s="320">
        <v>454.9</v>
      </c>
      <c r="E265" s="320">
        <v>0</v>
      </c>
      <c r="F265" s="320">
        <v>5.4</v>
      </c>
      <c r="G265" s="320">
        <v>83</v>
      </c>
      <c r="H265" s="320">
        <v>0.4</v>
      </c>
      <c r="I265" s="320">
        <v>202.5</v>
      </c>
    </row>
    <row r="266" spans="1:9" x14ac:dyDescent="0.25">
      <c r="A266" s="568"/>
      <c r="C266" s="319" t="s">
        <v>692</v>
      </c>
      <c r="D266" s="320">
        <v>454.6</v>
      </c>
      <c r="E266" s="320">
        <v>0</v>
      </c>
      <c r="F266" s="320">
        <v>5.3</v>
      </c>
      <c r="G266" s="320">
        <v>83</v>
      </c>
      <c r="H266" s="320">
        <v>0.4</v>
      </c>
      <c r="I266" s="320">
        <v>202.5</v>
      </c>
    </row>
    <row r="267" spans="1:9" x14ac:dyDescent="0.25">
      <c r="A267" s="568"/>
      <c r="C267" s="319" t="s">
        <v>693</v>
      </c>
      <c r="D267" s="320">
        <v>454.6</v>
      </c>
      <c r="E267" s="320">
        <v>0</v>
      </c>
      <c r="F267" s="320">
        <v>4.9000000000000004</v>
      </c>
      <c r="G267" s="320">
        <v>84</v>
      </c>
      <c r="H267" s="320">
        <v>0</v>
      </c>
      <c r="I267" s="320">
        <v>0</v>
      </c>
    </row>
    <row r="268" spans="1:9" x14ac:dyDescent="0.25">
      <c r="A268" s="568"/>
      <c r="C268" s="319" t="s">
        <v>694</v>
      </c>
      <c r="D268" s="320">
        <v>454</v>
      </c>
      <c r="E268" s="320">
        <v>0</v>
      </c>
      <c r="F268" s="320">
        <v>4.5999999999999996</v>
      </c>
      <c r="G268" s="320">
        <v>84</v>
      </c>
      <c r="H268" s="320">
        <v>0</v>
      </c>
      <c r="I268" s="320">
        <v>0</v>
      </c>
    </row>
    <row r="269" spans="1:9" x14ac:dyDescent="0.25">
      <c r="A269" s="568"/>
      <c r="C269" s="319" t="s">
        <v>695</v>
      </c>
      <c r="D269" s="320">
        <v>454.5</v>
      </c>
      <c r="E269" s="320">
        <v>0</v>
      </c>
      <c r="F269" s="320">
        <v>4.5999999999999996</v>
      </c>
      <c r="G269" s="320">
        <v>83</v>
      </c>
      <c r="H269" s="320">
        <v>0.4</v>
      </c>
      <c r="I269" s="320">
        <v>247.5</v>
      </c>
    </row>
    <row r="270" spans="1:9" x14ac:dyDescent="0.25">
      <c r="A270" s="568"/>
      <c r="C270" s="319" t="s">
        <v>696</v>
      </c>
      <c r="D270" s="320">
        <v>455.3</v>
      </c>
      <c r="E270" s="320">
        <v>0</v>
      </c>
      <c r="F270" s="320">
        <v>4.5999999999999996</v>
      </c>
      <c r="G270" s="320">
        <v>87</v>
      </c>
      <c r="H270" s="320">
        <v>0.4</v>
      </c>
      <c r="I270" s="320">
        <v>315</v>
      </c>
    </row>
    <row r="271" spans="1:9" x14ac:dyDescent="0.25">
      <c r="A271" s="568"/>
      <c r="C271" s="319" t="s">
        <v>697</v>
      </c>
      <c r="D271" s="320">
        <v>455.4</v>
      </c>
      <c r="E271" s="320">
        <v>0</v>
      </c>
      <c r="F271" s="320">
        <v>4.7</v>
      </c>
      <c r="G271" s="320">
        <v>83</v>
      </c>
      <c r="H271" s="320">
        <v>0.4</v>
      </c>
      <c r="I271" s="320">
        <v>45</v>
      </c>
    </row>
    <row r="272" spans="1:9" x14ac:dyDescent="0.25">
      <c r="A272" s="568"/>
      <c r="C272" s="319" t="s">
        <v>698</v>
      </c>
      <c r="D272" s="320">
        <v>456</v>
      </c>
      <c r="E272" s="320">
        <v>0</v>
      </c>
      <c r="F272" s="320">
        <v>6.2</v>
      </c>
      <c r="G272" s="320">
        <v>72</v>
      </c>
      <c r="H272" s="320">
        <v>0.9</v>
      </c>
      <c r="I272" s="320">
        <v>67.5</v>
      </c>
    </row>
    <row r="273" spans="1:9" x14ac:dyDescent="0.25">
      <c r="A273" s="568"/>
      <c r="C273" s="319" t="s">
        <v>699</v>
      </c>
      <c r="D273" s="320">
        <v>455.7</v>
      </c>
      <c r="E273" s="320">
        <v>0</v>
      </c>
      <c r="F273" s="320">
        <v>9.1999999999999993</v>
      </c>
      <c r="G273" s="320">
        <v>65</v>
      </c>
      <c r="H273" s="320">
        <v>1.3</v>
      </c>
      <c r="I273" s="320">
        <v>45</v>
      </c>
    </row>
    <row r="274" spans="1:9" x14ac:dyDescent="0.25">
      <c r="A274" s="568"/>
      <c r="C274" s="319" t="s">
        <v>700</v>
      </c>
      <c r="D274" s="320">
        <v>455.1</v>
      </c>
      <c r="E274" s="320">
        <v>0</v>
      </c>
      <c r="F274" s="320">
        <v>10.3</v>
      </c>
      <c r="G274" s="320">
        <v>55</v>
      </c>
      <c r="H274" s="320">
        <v>1.3</v>
      </c>
      <c r="I274" s="320">
        <v>45</v>
      </c>
    </row>
    <row r="275" spans="1:9" x14ac:dyDescent="0.25">
      <c r="A275" s="568"/>
      <c r="C275" s="319" t="s">
        <v>701</v>
      </c>
      <c r="D275" s="320">
        <v>454.5</v>
      </c>
      <c r="E275" s="320">
        <v>0</v>
      </c>
      <c r="F275" s="320">
        <v>11.1</v>
      </c>
      <c r="G275" s="320">
        <v>61</v>
      </c>
      <c r="H275" s="320">
        <v>1.3</v>
      </c>
      <c r="I275" s="320">
        <v>45</v>
      </c>
    </row>
    <row r="276" spans="1:9" x14ac:dyDescent="0.25">
      <c r="A276" s="568"/>
      <c r="C276" s="319" t="s">
        <v>702</v>
      </c>
      <c r="D276" s="320">
        <v>453.9</v>
      </c>
      <c r="E276" s="320">
        <v>0.3</v>
      </c>
      <c r="F276" s="320">
        <v>10.1</v>
      </c>
      <c r="G276" s="320">
        <v>71</v>
      </c>
      <c r="H276" s="320">
        <v>1.3</v>
      </c>
      <c r="I276" s="320">
        <v>45</v>
      </c>
    </row>
    <row r="277" spans="1:9" x14ac:dyDescent="0.25">
      <c r="A277" s="568"/>
      <c r="C277" s="319" t="s">
        <v>703</v>
      </c>
      <c r="D277" s="320">
        <v>453.3</v>
      </c>
      <c r="E277" s="320">
        <v>0</v>
      </c>
      <c r="F277" s="320">
        <v>8.4</v>
      </c>
      <c r="G277" s="320">
        <v>79</v>
      </c>
      <c r="H277" s="320">
        <v>2.2000000000000002</v>
      </c>
      <c r="I277" s="320">
        <v>22.5</v>
      </c>
    </row>
    <row r="278" spans="1:9" x14ac:dyDescent="0.25">
      <c r="A278" s="568"/>
      <c r="C278" s="319" t="s">
        <v>704</v>
      </c>
      <c r="D278" s="320">
        <v>453.3</v>
      </c>
      <c r="E278" s="320">
        <v>0</v>
      </c>
      <c r="F278" s="320">
        <v>8.1</v>
      </c>
      <c r="G278" s="320">
        <v>78</v>
      </c>
      <c r="H278" s="320">
        <v>2.2000000000000002</v>
      </c>
      <c r="I278" s="320">
        <v>45</v>
      </c>
    </row>
    <row r="279" spans="1:9" x14ac:dyDescent="0.25">
      <c r="A279" s="568"/>
      <c r="C279" s="319" t="s">
        <v>705</v>
      </c>
      <c r="D279" s="320">
        <v>453.3</v>
      </c>
      <c r="E279" s="320">
        <v>0</v>
      </c>
      <c r="F279" s="320">
        <v>8.1</v>
      </c>
      <c r="G279" s="320">
        <v>75</v>
      </c>
      <c r="H279" s="320">
        <v>1.8</v>
      </c>
      <c r="I279" s="320">
        <v>45</v>
      </c>
    </row>
    <row r="280" spans="1:9" x14ac:dyDescent="0.25">
      <c r="A280" s="568"/>
      <c r="C280" s="319" t="s">
        <v>706</v>
      </c>
      <c r="D280" s="320">
        <v>453.3</v>
      </c>
      <c r="E280" s="320">
        <v>0.3</v>
      </c>
      <c r="F280" s="320">
        <v>8.4</v>
      </c>
      <c r="G280" s="320">
        <v>71</v>
      </c>
      <c r="H280" s="320">
        <v>1.8</v>
      </c>
      <c r="I280" s="320">
        <v>45</v>
      </c>
    </row>
    <row r="281" spans="1:9" x14ac:dyDescent="0.25">
      <c r="A281" s="568">
        <v>12</v>
      </c>
      <c r="C281" s="319" t="s">
        <v>707</v>
      </c>
      <c r="D281" s="320">
        <v>454.2</v>
      </c>
      <c r="E281" s="320">
        <v>0</v>
      </c>
      <c r="F281" s="320">
        <v>7</v>
      </c>
      <c r="G281" s="320">
        <v>80</v>
      </c>
      <c r="H281" s="320">
        <v>1.8</v>
      </c>
      <c r="I281" s="320">
        <v>22.5</v>
      </c>
    </row>
    <row r="282" spans="1:9" x14ac:dyDescent="0.25">
      <c r="A282" s="568"/>
      <c r="C282" s="319" t="s">
        <v>708</v>
      </c>
      <c r="D282" s="320">
        <v>454.9</v>
      </c>
      <c r="E282" s="320">
        <v>0</v>
      </c>
      <c r="F282" s="320">
        <v>5.8</v>
      </c>
      <c r="G282" s="320">
        <v>85</v>
      </c>
      <c r="H282" s="320">
        <v>1.8</v>
      </c>
      <c r="I282" s="320">
        <v>22.5</v>
      </c>
    </row>
    <row r="283" spans="1:9" x14ac:dyDescent="0.25">
      <c r="A283" s="568"/>
      <c r="C283" s="319" t="s">
        <v>709</v>
      </c>
      <c r="D283" s="320">
        <v>455.1</v>
      </c>
      <c r="E283" s="320">
        <v>0</v>
      </c>
      <c r="F283" s="320">
        <v>5.6</v>
      </c>
      <c r="G283" s="320">
        <v>87</v>
      </c>
      <c r="H283" s="320">
        <v>1.3</v>
      </c>
      <c r="I283" s="320">
        <v>45</v>
      </c>
    </row>
    <row r="284" spans="1:9" x14ac:dyDescent="0.25">
      <c r="A284" s="568"/>
      <c r="C284" s="319" t="s">
        <v>710</v>
      </c>
      <c r="D284" s="320">
        <v>455.8</v>
      </c>
      <c r="E284" s="320">
        <v>0</v>
      </c>
      <c r="F284" s="320">
        <v>5.5</v>
      </c>
      <c r="G284" s="320">
        <v>86</v>
      </c>
      <c r="H284" s="320">
        <v>0.9</v>
      </c>
      <c r="I284" s="320">
        <v>67.5</v>
      </c>
    </row>
    <row r="285" spans="1:9" x14ac:dyDescent="0.25">
      <c r="A285" s="568"/>
      <c r="C285" s="319" t="s">
        <v>711</v>
      </c>
      <c r="D285" s="320">
        <v>456</v>
      </c>
      <c r="E285" s="320">
        <v>0</v>
      </c>
      <c r="F285" s="320">
        <v>5.0999999999999996</v>
      </c>
      <c r="G285" s="320">
        <v>86</v>
      </c>
      <c r="H285" s="320">
        <v>0.9</v>
      </c>
      <c r="I285" s="320">
        <v>45</v>
      </c>
    </row>
    <row r="286" spans="1:9" x14ac:dyDescent="0.25">
      <c r="A286" s="568"/>
      <c r="C286" s="319" t="s">
        <v>712</v>
      </c>
      <c r="D286" s="320">
        <v>456</v>
      </c>
      <c r="E286" s="320">
        <v>0</v>
      </c>
      <c r="F286" s="320">
        <v>4.8</v>
      </c>
      <c r="G286" s="320">
        <v>88</v>
      </c>
      <c r="H286" s="320">
        <v>0.4</v>
      </c>
      <c r="I286" s="320">
        <v>90</v>
      </c>
    </row>
    <row r="287" spans="1:9" x14ac:dyDescent="0.25">
      <c r="A287" s="568"/>
      <c r="C287" s="319" t="s">
        <v>713</v>
      </c>
      <c r="D287" s="320">
        <v>455.7</v>
      </c>
      <c r="E287" s="320">
        <v>0</v>
      </c>
      <c r="F287" s="320">
        <v>4.7</v>
      </c>
      <c r="G287" s="320">
        <v>87</v>
      </c>
      <c r="H287" s="320">
        <v>0.4</v>
      </c>
      <c r="I287" s="320">
        <v>45</v>
      </c>
    </row>
    <row r="288" spans="1:9" x14ac:dyDescent="0.25">
      <c r="A288" s="568"/>
      <c r="C288" s="319" t="s">
        <v>714</v>
      </c>
      <c r="D288" s="320">
        <v>455.1</v>
      </c>
      <c r="E288" s="320">
        <v>0</v>
      </c>
      <c r="F288" s="320">
        <v>4.3</v>
      </c>
      <c r="G288" s="320">
        <v>87</v>
      </c>
      <c r="H288" s="320">
        <v>0.4</v>
      </c>
      <c r="I288" s="320">
        <v>90</v>
      </c>
    </row>
    <row r="289" spans="1:9" x14ac:dyDescent="0.25">
      <c r="A289" s="568"/>
      <c r="C289" s="319" t="s">
        <v>715</v>
      </c>
      <c r="D289" s="320">
        <v>454.4</v>
      </c>
      <c r="E289" s="320">
        <v>0</v>
      </c>
      <c r="F289" s="320">
        <v>4.3</v>
      </c>
      <c r="G289" s="320">
        <v>87</v>
      </c>
      <c r="H289" s="320">
        <v>0.4</v>
      </c>
      <c r="I289" s="320">
        <v>45</v>
      </c>
    </row>
    <row r="290" spans="1:9" x14ac:dyDescent="0.25">
      <c r="A290" s="568"/>
      <c r="C290" s="319" t="s">
        <v>716</v>
      </c>
      <c r="D290" s="320">
        <v>454.1</v>
      </c>
      <c r="E290" s="320">
        <v>0</v>
      </c>
      <c r="F290" s="320">
        <v>4.4000000000000004</v>
      </c>
      <c r="G290" s="320">
        <v>87</v>
      </c>
      <c r="H290" s="320">
        <v>0.4</v>
      </c>
      <c r="I290" s="320">
        <v>22.5</v>
      </c>
    </row>
    <row r="291" spans="1:9" x14ac:dyDescent="0.25">
      <c r="A291" s="568"/>
      <c r="C291" s="319" t="s">
        <v>717</v>
      </c>
      <c r="D291" s="320">
        <v>454.7</v>
      </c>
      <c r="E291" s="320">
        <v>0</v>
      </c>
      <c r="F291" s="320">
        <v>3.2</v>
      </c>
      <c r="G291" s="320">
        <v>90</v>
      </c>
      <c r="H291" s="320">
        <v>0.4</v>
      </c>
      <c r="I291" s="320">
        <v>22.5</v>
      </c>
    </row>
    <row r="292" spans="1:9" x14ac:dyDescent="0.25">
      <c r="A292" s="568"/>
      <c r="C292" s="319" t="s">
        <v>718</v>
      </c>
      <c r="D292" s="320">
        <v>455.8</v>
      </c>
      <c r="E292" s="320">
        <v>0</v>
      </c>
      <c r="F292" s="320">
        <v>2.9</v>
      </c>
      <c r="G292" s="320">
        <v>92</v>
      </c>
      <c r="H292" s="320">
        <v>0.4</v>
      </c>
      <c r="I292" s="320">
        <v>22.5</v>
      </c>
    </row>
    <row r="293" spans="1:9" x14ac:dyDescent="0.25">
      <c r="A293" s="568"/>
      <c r="C293" s="319" t="s">
        <v>719</v>
      </c>
      <c r="D293" s="320">
        <v>456.2</v>
      </c>
      <c r="E293" s="320">
        <v>0</v>
      </c>
      <c r="F293" s="320">
        <v>3.2</v>
      </c>
      <c r="G293" s="320">
        <v>91</v>
      </c>
      <c r="H293" s="320">
        <v>0.9</v>
      </c>
      <c r="I293" s="320">
        <v>22.5</v>
      </c>
    </row>
    <row r="294" spans="1:9" x14ac:dyDescent="0.25">
      <c r="A294" s="568"/>
      <c r="C294" s="319" t="s">
        <v>720</v>
      </c>
      <c r="D294" s="320">
        <v>456.9</v>
      </c>
      <c r="E294" s="320">
        <v>0</v>
      </c>
      <c r="F294" s="320">
        <v>3.6</v>
      </c>
      <c r="G294" s="320">
        <v>90</v>
      </c>
      <c r="H294" s="320">
        <v>0.4</v>
      </c>
      <c r="I294" s="320">
        <v>45</v>
      </c>
    </row>
    <row r="295" spans="1:9" x14ac:dyDescent="0.25">
      <c r="A295" s="568"/>
      <c r="C295" s="319" t="s">
        <v>721</v>
      </c>
      <c r="D295" s="320">
        <v>456.9</v>
      </c>
      <c r="E295" s="320">
        <v>0</v>
      </c>
      <c r="F295" s="320">
        <v>3.9</v>
      </c>
      <c r="G295" s="320">
        <v>84</v>
      </c>
      <c r="H295" s="320">
        <v>0.4</v>
      </c>
      <c r="I295" s="320">
        <v>112.5</v>
      </c>
    </row>
    <row r="296" spans="1:9" x14ac:dyDescent="0.25">
      <c r="A296" s="568"/>
      <c r="C296" s="319" t="s">
        <v>722</v>
      </c>
      <c r="D296" s="320">
        <v>457.1</v>
      </c>
      <c r="E296" s="320">
        <v>0</v>
      </c>
      <c r="F296" s="320">
        <v>5.6</v>
      </c>
      <c r="G296" s="320">
        <v>65</v>
      </c>
      <c r="H296" s="320">
        <v>0.9</v>
      </c>
      <c r="I296" s="320">
        <v>67.5</v>
      </c>
    </row>
    <row r="297" spans="1:9" x14ac:dyDescent="0.25">
      <c r="A297" s="568"/>
      <c r="C297" s="319" t="s">
        <v>723</v>
      </c>
      <c r="D297" s="320">
        <v>457.1</v>
      </c>
      <c r="E297" s="320">
        <v>0</v>
      </c>
      <c r="F297" s="320">
        <v>10.1</v>
      </c>
      <c r="G297" s="320">
        <v>60</v>
      </c>
      <c r="H297" s="320">
        <v>1.3</v>
      </c>
      <c r="I297" s="320">
        <v>45</v>
      </c>
    </row>
    <row r="298" spans="1:9" x14ac:dyDescent="0.25">
      <c r="A298" s="568"/>
      <c r="C298" s="319" t="s">
        <v>724</v>
      </c>
      <c r="D298" s="320">
        <v>456.8</v>
      </c>
      <c r="E298" s="320">
        <v>0</v>
      </c>
      <c r="F298" s="320">
        <v>11</v>
      </c>
      <c r="G298" s="320">
        <v>57</v>
      </c>
      <c r="H298" s="320">
        <v>1.3</v>
      </c>
      <c r="I298" s="320">
        <v>67.5</v>
      </c>
    </row>
    <row r="299" spans="1:9" x14ac:dyDescent="0.25">
      <c r="A299" s="568"/>
      <c r="C299" s="319" t="s">
        <v>725</v>
      </c>
      <c r="D299" s="320">
        <v>456.5</v>
      </c>
      <c r="E299" s="320">
        <v>0</v>
      </c>
      <c r="F299" s="320">
        <v>11.5</v>
      </c>
      <c r="G299" s="320">
        <v>58</v>
      </c>
      <c r="H299" s="320">
        <v>1.8</v>
      </c>
      <c r="I299" s="320">
        <v>45</v>
      </c>
    </row>
    <row r="300" spans="1:9" x14ac:dyDescent="0.25">
      <c r="A300" s="568"/>
      <c r="C300" s="319" t="s">
        <v>726</v>
      </c>
      <c r="D300" s="320">
        <v>455.9</v>
      </c>
      <c r="E300" s="320">
        <v>0</v>
      </c>
      <c r="F300" s="320">
        <v>11.8</v>
      </c>
      <c r="G300" s="320">
        <v>54</v>
      </c>
      <c r="H300" s="320">
        <v>2.2000000000000002</v>
      </c>
      <c r="I300" s="320">
        <v>45</v>
      </c>
    </row>
    <row r="301" spans="1:9" x14ac:dyDescent="0.25">
      <c r="A301" s="568"/>
      <c r="C301" s="319" t="s">
        <v>727</v>
      </c>
      <c r="D301" s="320">
        <v>454.8</v>
      </c>
      <c r="E301" s="320">
        <v>0</v>
      </c>
      <c r="F301" s="320">
        <v>13.3</v>
      </c>
      <c r="G301" s="320">
        <v>55</v>
      </c>
      <c r="H301" s="320">
        <v>2.2000000000000002</v>
      </c>
      <c r="I301" s="320">
        <v>45</v>
      </c>
    </row>
    <row r="302" spans="1:9" x14ac:dyDescent="0.25">
      <c r="A302" s="568"/>
      <c r="C302" s="319" t="s">
        <v>728</v>
      </c>
      <c r="D302" s="320">
        <v>453.6</v>
      </c>
      <c r="E302" s="320">
        <v>0</v>
      </c>
      <c r="F302" s="320">
        <v>13.2</v>
      </c>
      <c r="G302" s="320">
        <v>59</v>
      </c>
      <c r="H302" s="320">
        <v>2.7</v>
      </c>
      <c r="I302" s="320">
        <v>45</v>
      </c>
    </row>
    <row r="303" spans="1:9" x14ac:dyDescent="0.25">
      <c r="A303" s="568"/>
      <c r="C303" s="319" t="s">
        <v>729</v>
      </c>
      <c r="D303" s="320">
        <v>452.9</v>
      </c>
      <c r="E303" s="320">
        <v>0</v>
      </c>
      <c r="F303" s="320">
        <v>11.3</v>
      </c>
      <c r="G303" s="320">
        <v>68</v>
      </c>
      <c r="H303" s="320">
        <v>3.1</v>
      </c>
      <c r="I303" s="320">
        <v>45</v>
      </c>
    </row>
    <row r="304" spans="1:9" x14ac:dyDescent="0.25">
      <c r="A304" s="568"/>
      <c r="C304" s="319" t="s">
        <v>730</v>
      </c>
      <c r="D304" s="320">
        <v>453.2</v>
      </c>
      <c r="E304" s="320">
        <v>0</v>
      </c>
      <c r="F304" s="320">
        <v>9.9</v>
      </c>
      <c r="G304" s="320">
        <v>71</v>
      </c>
      <c r="H304" s="320">
        <v>2.7</v>
      </c>
      <c r="I304" s="320">
        <v>22.5</v>
      </c>
    </row>
    <row r="305" spans="1:9" x14ac:dyDescent="0.25">
      <c r="A305" s="568">
        <v>13</v>
      </c>
      <c r="C305" s="319" t="s">
        <v>731</v>
      </c>
      <c r="D305" s="320">
        <v>454</v>
      </c>
      <c r="E305" s="320">
        <v>0</v>
      </c>
      <c r="F305" s="320">
        <v>7.8</v>
      </c>
      <c r="G305" s="320">
        <v>84</v>
      </c>
      <c r="H305" s="320">
        <v>1.8</v>
      </c>
      <c r="I305" s="320">
        <v>45</v>
      </c>
    </row>
    <row r="306" spans="1:9" x14ac:dyDescent="0.25">
      <c r="A306" s="568"/>
      <c r="C306" s="319" t="s">
        <v>732</v>
      </c>
      <c r="D306" s="320">
        <v>455.2</v>
      </c>
      <c r="E306" s="320">
        <v>0.3</v>
      </c>
      <c r="F306" s="320">
        <v>5.3</v>
      </c>
      <c r="G306" s="320">
        <v>79</v>
      </c>
      <c r="H306" s="320">
        <v>1.8</v>
      </c>
      <c r="I306" s="320">
        <v>157.5</v>
      </c>
    </row>
    <row r="307" spans="1:9" x14ac:dyDescent="0.25">
      <c r="A307" s="568"/>
      <c r="C307" s="319" t="s">
        <v>733</v>
      </c>
      <c r="D307" s="320">
        <v>456.8</v>
      </c>
      <c r="E307" s="320">
        <v>0</v>
      </c>
      <c r="F307" s="320">
        <v>4.4000000000000004</v>
      </c>
      <c r="G307" s="320">
        <v>82</v>
      </c>
      <c r="H307" s="320">
        <v>1.3</v>
      </c>
      <c r="I307" s="320">
        <v>247.5</v>
      </c>
    </row>
    <row r="308" spans="1:9" x14ac:dyDescent="0.25">
      <c r="A308" s="568"/>
      <c r="C308" s="319" t="s">
        <v>734</v>
      </c>
      <c r="D308" s="320">
        <v>457.1</v>
      </c>
      <c r="E308" s="320">
        <v>0</v>
      </c>
      <c r="F308" s="320">
        <v>4.3</v>
      </c>
      <c r="G308" s="320">
        <v>81</v>
      </c>
      <c r="H308" s="320">
        <v>0.4</v>
      </c>
      <c r="I308" s="320">
        <v>135</v>
      </c>
    </row>
    <row r="309" spans="1:9" x14ac:dyDescent="0.25">
      <c r="A309" s="568"/>
      <c r="C309" s="319" t="s">
        <v>735</v>
      </c>
      <c r="D309" s="320">
        <v>458</v>
      </c>
      <c r="E309" s="320">
        <v>0</v>
      </c>
      <c r="F309" s="320">
        <v>4.8</v>
      </c>
      <c r="G309" s="320">
        <v>82</v>
      </c>
      <c r="H309" s="320">
        <v>0.4</v>
      </c>
      <c r="I309" s="320">
        <v>337.5</v>
      </c>
    </row>
    <row r="310" spans="1:9" x14ac:dyDescent="0.25">
      <c r="A310" s="568"/>
      <c r="C310" s="319" t="s">
        <v>736</v>
      </c>
      <c r="D310" s="320">
        <v>458</v>
      </c>
      <c r="E310" s="320">
        <v>0</v>
      </c>
      <c r="F310" s="320">
        <v>4.4000000000000004</v>
      </c>
      <c r="G310" s="320">
        <v>85</v>
      </c>
      <c r="H310" s="320">
        <v>0.4</v>
      </c>
      <c r="I310" s="320">
        <v>45</v>
      </c>
    </row>
    <row r="311" spans="1:9" x14ac:dyDescent="0.25">
      <c r="A311" s="568"/>
      <c r="C311" s="319" t="s">
        <v>737</v>
      </c>
      <c r="D311" s="320">
        <v>457.1</v>
      </c>
      <c r="E311" s="320">
        <v>0</v>
      </c>
      <c r="F311" s="320">
        <v>4.4000000000000004</v>
      </c>
      <c r="G311" s="320">
        <v>87</v>
      </c>
      <c r="H311" s="320">
        <v>0.4</v>
      </c>
      <c r="I311" s="320">
        <v>45</v>
      </c>
    </row>
    <row r="312" spans="1:9" x14ac:dyDescent="0.25">
      <c r="A312" s="568"/>
      <c r="C312" s="319" t="s">
        <v>738</v>
      </c>
      <c r="D312" s="320">
        <v>456.5</v>
      </c>
      <c r="E312" s="320">
        <v>0</v>
      </c>
      <c r="F312" s="320">
        <v>4.8</v>
      </c>
      <c r="G312" s="320">
        <v>86</v>
      </c>
      <c r="H312" s="320">
        <v>0.4</v>
      </c>
      <c r="I312" s="320">
        <v>67.5</v>
      </c>
    </row>
    <row r="313" spans="1:9" x14ac:dyDescent="0.25">
      <c r="A313" s="568"/>
      <c r="C313" s="319" t="s">
        <v>739</v>
      </c>
      <c r="D313" s="320">
        <v>455.7</v>
      </c>
      <c r="E313" s="320">
        <v>0</v>
      </c>
      <c r="F313" s="320">
        <v>4.9000000000000004</v>
      </c>
      <c r="G313" s="320">
        <v>86</v>
      </c>
      <c r="H313" s="320">
        <v>0.4</v>
      </c>
      <c r="I313" s="320">
        <v>45</v>
      </c>
    </row>
    <row r="314" spans="1:9" x14ac:dyDescent="0.25">
      <c r="A314" s="568"/>
      <c r="C314" s="319" t="s">
        <v>740</v>
      </c>
      <c r="D314" s="320">
        <v>455.4</v>
      </c>
      <c r="E314" s="320">
        <v>0</v>
      </c>
      <c r="F314" s="320">
        <v>4.9000000000000004</v>
      </c>
      <c r="G314" s="320">
        <v>86</v>
      </c>
      <c r="H314" s="320">
        <v>0.4</v>
      </c>
      <c r="I314" s="320">
        <v>45</v>
      </c>
    </row>
    <row r="315" spans="1:9" x14ac:dyDescent="0.25">
      <c r="A315" s="568"/>
      <c r="C315" s="319" t="s">
        <v>741</v>
      </c>
      <c r="D315" s="320">
        <v>455.4</v>
      </c>
      <c r="E315" s="320">
        <v>0</v>
      </c>
      <c r="F315" s="320">
        <v>4.9000000000000004</v>
      </c>
      <c r="G315" s="320">
        <v>86</v>
      </c>
      <c r="H315" s="320">
        <v>0.4</v>
      </c>
      <c r="I315" s="320">
        <v>45</v>
      </c>
    </row>
    <row r="316" spans="1:9" x14ac:dyDescent="0.25">
      <c r="A316" s="568"/>
      <c r="C316" s="319" t="s">
        <v>742</v>
      </c>
      <c r="D316" s="320">
        <v>455.7</v>
      </c>
      <c r="E316" s="320">
        <v>0.5</v>
      </c>
      <c r="F316" s="320">
        <v>3.6</v>
      </c>
      <c r="G316" s="320">
        <v>87</v>
      </c>
      <c r="H316" s="320">
        <v>0.9</v>
      </c>
      <c r="I316" s="320">
        <v>202.5</v>
      </c>
    </row>
    <row r="317" spans="1:9" x14ac:dyDescent="0.25">
      <c r="A317" s="568"/>
      <c r="C317" s="319" t="s">
        <v>743</v>
      </c>
      <c r="D317" s="320">
        <v>456.4</v>
      </c>
      <c r="E317" s="320">
        <v>0</v>
      </c>
      <c r="F317" s="320">
        <v>3.5</v>
      </c>
      <c r="G317" s="320">
        <v>87</v>
      </c>
      <c r="H317" s="320">
        <v>0.4</v>
      </c>
      <c r="I317" s="320">
        <v>45</v>
      </c>
    </row>
    <row r="318" spans="1:9" x14ac:dyDescent="0.25">
      <c r="A318" s="568"/>
      <c r="C318" s="319" t="s">
        <v>744</v>
      </c>
      <c r="D318" s="320">
        <v>456.8</v>
      </c>
      <c r="E318" s="320">
        <v>0</v>
      </c>
      <c r="F318" s="320">
        <v>4.0999999999999996</v>
      </c>
      <c r="G318" s="320">
        <v>86</v>
      </c>
      <c r="H318" s="320">
        <v>0.9</v>
      </c>
      <c r="I318" s="320">
        <v>45</v>
      </c>
    </row>
    <row r="319" spans="1:9" x14ac:dyDescent="0.25">
      <c r="A319" s="568"/>
      <c r="C319" s="319" t="s">
        <v>745</v>
      </c>
      <c r="D319" s="320">
        <v>456.8</v>
      </c>
      <c r="E319" s="320">
        <v>0</v>
      </c>
      <c r="F319" s="320">
        <v>4.7</v>
      </c>
      <c r="G319" s="320">
        <v>84</v>
      </c>
      <c r="H319" s="320">
        <v>0.9</v>
      </c>
      <c r="I319" s="320">
        <v>45</v>
      </c>
    </row>
    <row r="320" spans="1:9" x14ac:dyDescent="0.25">
      <c r="A320" s="568"/>
      <c r="C320" s="319" t="s">
        <v>746</v>
      </c>
      <c r="D320" s="320">
        <v>457</v>
      </c>
      <c r="E320" s="320">
        <v>0</v>
      </c>
      <c r="F320" s="320">
        <v>5.8</v>
      </c>
      <c r="G320" s="320">
        <v>76</v>
      </c>
      <c r="H320" s="320">
        <v>0.9</v>
      </c>
      <c r="I320" s="320">
        <v>45</v>
      </c>
    </row>
    <row r="321" spans="1:9" x14ac:dyDescent="0.25">
      <c r="A321" s="568"/>
      <c r="C321" s="319" t="s">
        <v>747</v>
      </c>
      <c r="D321" s="320">
        <v>457.3</v>
      </c>
      <c r="E321" s="320">
        <v>0.5</v>
      </c>
      <c r="F321" s="320">
        <v>5.6</v>
      </c>
      <c r="G321" s="320">
        <v>82</v>
      </c>
      <c r="H321" s="320">
        <v>1.3</v>
      </c>
      <c r="I321" s="320">
        <v>45</v>
      </c>
    </row>
    <row r="322" spans="1:9" x14ac:dyDescent="0.25">
      <c r="A322" s="568"/>
      <c r="C322" s="319" t="s">
        <v>748</v>
      </c>
      <c r="D322" s="320">
        <v>457.6</v>
      </c>
      <c r="E322" s="320">
        <v>0</v>
      </c>
      <c r="F322" s="320">
        <v>6.4</v>
      </c>
      <c r="G322" s="320">
        <v>77</v>
      </c>
      <c r="H322" s="320">
        <v>1.8</v>
      </c>
      <c r="I322" s="320">
        <v>67.5</v>
      </c>
    </row>
    <row r="323" spans="1:9" x14ac:dyDescent="0.25">
      <c r="A323" s="568"/>
      <c r="C323" s="319" t="s">
        <v>749</v>
      </c>
      <c r="D323" s="320">
        <v>457.2</v>
      </c>
      <c r="E323" s="320">
        <v>0</v>
      </c>
      <c r="F323" s="320">
        <v>8.6999999999999993</v>
      </c>
      <c r="G323" s="320">
        <v>72</v>
      </c>
      <c r="H323" s="320">
        <v>2.2000000000000002</v>
      </c>
      <c r="I323" s="320">
        <v>22.5</v>
      </c>
    </row>
    <row r="324" spans="1:9" x14ac:dyDescent="0.25">
      <c r="A324" s="568"/>
      <c r="C324" s="319" t="s">
        <v>750</v>
      </c>
      <c r="D324" s="320">
        <v>456.7</v>
      </c>
      <c r="E324" s="320">
        <v>0</v>
      </c>
      <c r="F324" s="320">
        <v>8.9</v>
      </c>
      <c r="G324" s="320">
        <v>69</v>
      </c>
      <c r="H324" s="320">
        <v>2.7</v>
      </c>
      <c r="I324" s="320">
        <v>0</v>
      </c>
    </row>
    <row r="325" spans="1:9" x14ac:dyDescent="0.25">
      <c r="A325" s="568"/>
      <c r="C325" s="319" t="s">
        <v>751</v>
      </c>
      <c r="D325" s="320">
        <v>455.8</v>
      </c>
      <c r="E325" s="320">
        <v>0</v>
      </c>
      <c r="F325" s="320">
        <v>9.6999999999999993</v>
      </c>
      <c r="G325" s="320">
        <v>69</v>
      </c>
      <c r="H325" s="320">
        <v>2.7</v>
      </c>
      <c r="I325" s="320">
        <v>45</v>
      </c>
    </row>
    <row r="326" spans="1:9" x14ac:dyDescent="0.25">
      <c r="A326" s="568"/>
      <c r="C326" s="319" t="s">
        <v>752</v>
      </c>
      <c r="D326" s="320">
        <v>455.1</v>
      </c>
      <c r="E326" s="320">
        <v>0</v>
      </c>
      <c r="F326" s="320">
        <v>10.199999999999999</v>
      </c>
      <c r="G326" s="320">
        <v>66</v>
      </c>
      <c r="H326" s="320">
        <v>2.2000000000000002</v>
      </c>
      <c r="I326" s="320">
        <v>45</v>
      </c>
    </row>
    <row r="327" spans="1:9" x14ac:dyDescent="0.25">
      <c r="A327" s="568"/>
      <c r="C327" s="319" t="s">
        <v>753</v>
      </c>
      <c r="D327" s="320">
        <v>454.9</v>
      </c>
      <c r="E327" s="320">
        <v>0</v>
      </c>
      <c r="F327" s="320">
        <v>11.2</v>
      </c>
      <c r="G327" s="320">
        <v>65</v>
      </c>
      <c r="H327" s="320">
        <v>2.2000000000000002</v>
      </c>
      <c r="I327" s="320">
        <v>45</v>
      </c>
    </row>
    <row r="328" spans="1:9" x14ac:dyDescent="0.25">
      <c r="A328" s="568"/>
      <c r="C328" s="319" t="s">
        <v>754</v>
      </c>
      <c r="D328" s="320">
        <v>454.9</v>
      </c>
      <c r="E328" s="320">
        <v>0</v>
      </c>
      <c r="F328" s="320">
        <v>10.6</v>
      </c>
      <c r="G328" s="320">
        <v>67</v>
      </c>
      <c r="H328" s="320">
        <v>2.2000000000000002</v>
      </c>
      <c r="I328" s="320">
        <v>22.5</v>
      </c>
    </row>
    <row r="329" spans="1:9" x14ac:dyDescent="0.25">
      <c r="A329" s="568">
        <v>14</v>
      </c>
      <c r="C329" s="319" t="s">
        <v>755</v>
      </c>
      <c r="D329" s="320">
        <v>455.7</v>
      </c>
      <c r="E329" s="320">
        <v>0</v>
      </c>
      <c r="F329" s="320">
        <v>8.1999999999999993</v>
      </c>
      <c r="G329" s="320">
        <v>74</v>
      </c>
      <c r="H329" s="320">
        <v>1.8</v>
      </c>
      <c r="I329" s="320">
        <v>22.5</v>
      </c>
    </row>
    <row r="330" spans="1:9" x14ac:dyDescent="0.25">
      <c r="A330" s="568"/>
      <c r="C330" s="319" t="s">
        <v>756</v>
      </c>
      <c r="D330" s="320">
        <v>456.8</v>
      </c>
      <c r="E330" s="320">
        <v>0</v>
      </c>
      <c r="F330" s="320">
        <v>6.7</v>
      </c>
      <c r="G330" s="320">
        <v>82</v>
      </c>
      <c r="H330" s="320">
        <v>1.8</v>
      </c>
      <c r="I330" s="320">
        <v>22.5</v>
      </c>
    </row>
    <row r="331" spans="1:9" x14ac:dyDescent="0.25">
      <c r="A331" s="568"/>
      <c r="C331" s="319" t="s">
        <v>757</v>
      </c>
      <c r="D331" s="320">
        <v>457.5</v>
      </c>
      <c r="E331" s="320">
        <v>0</v>
      </c>
      <c r="F331" s="320">
        <v>6</v>
      </c>
      <c r="G331" s="320">
        <v>84</v>
      </c>
      <c r="H331" s="320">
        <v>1.3</v>
      </c>
      <c r="I331" s="320">
        <v>45</v>
      </c>
    </row>
    <row r="332" spans="1:9" x14ac:dyDescent="0.25">
      <c r="A332" s="568"/>
      <c r="C332" s="319" t="s">
        <v>758</v>
      </c>
      <c r="D332" s="320">
        <v>458.3</v>
      </c>
      <c r="E332" s="320">
        <v>0</v>
      </c>
      <c r="F332" s="320">
        <v>6.1</v>
      </c>
      <c r="G332" s="320">
        <v>86</v>
      </c>
      <c r="H332" s="320">
        <v>0.9</v>
      </c>
      <c r="I332" s="320">
        <v>45</v>
      </c>
    </row>
    <row r="333" spans="1:9" x14ac:dyDescent="0.25">
      <c r="A333" s="568"/>
      <c r="C333" s="319" t="s">
        <v>759</v>
      </c>
      <c r="D333" s="320">
        <v>458.6</v>
      </c>
      <c r="E333" s="320">
        <v>0</v>
      </c>
      <c r="F333" s="320">
        <v>5.7</v>
      </c>
      <c r="G333" s="320">
        <v>84</v>
      </c>
      <c r="H333" s="320">
        <v>1.3</v>
      </c>
      <c r="I333" s="320">
        <v>45</v>
      </c>
    </row>
    <row r="334" spans="1:9" x14ac:dyDescent="0.25">
      <c r="A334" s="568"/>
      <c r="C334" s="319" t="s">
        <v>760</v>
      </c>
      <c r="D334" s="320">
        <v>458.7</v>
      </c>
      <c r="E334" s="320">
        <v>0</v>
      </c>
      <c r="F334" s="320">
        <v>5.8</v>
      </c>
      <c r="G334" s="320">
        <v>84</v>
      </c>
      <c r="H334" s="320">
        <v>0.4</v>
      </c>
      <c r="I334" s="320">
        <v>22.5</v>
      </c>
    </row>
    <row r="335" spans="1:9" x14ac:dyDescent="0.25">
      <c r="A335" s="568"/>
      <c r="C335" s="319" t="s">
        <v>761</v>
      </c>
      <c r="D335" s="320">
        <v>456</v>
      </c>
      <c r="E335" s="320">
        <v>0</v>
      </c>
      <c r="F335" s="320">
        <v>5.5</v>
      </c>
      <c r="G335" s="320">
        <v>88</v>
      </c>
      <c r="H335" s="320">
        <v>0.4</v>
      </c>
      <c r="I335" s="320">
        <v>90</v>
      </c>
    </row>
    <row r="336" spans="1:9" x14ac:dyDescent="0.25">
      <c r="A336" s="568"/>
      <c r="C336" s="319" t="s">
        <v>762</v>
      </c>
      <c r="D336" s="320">
        <v>455.4</v>
      </c>
      <c r="E336" s="320">
        <v>0.3</v>
      </c>
      <c r="F336" s="320">
        <v>5.6</v>
      </c>
      <c r="G336" s="320">
        <v>88</v>
      </c>
      <c r="H336" s="320">
        <v>0.4</v>
      </c>
      <c r="I336" s="320">
        <v>67.5</v>
      </c>
    </row>
    <row r="337" spans="1:9" x14ac:dyDescent="0.25">
      <c r="A337" s="568"/>
      <c r="C337" s="319" t="s">
        <v>763</v>
      </c>
      <c r="D337" s="320">
        <v>454.6</v>
      </c>
      <c r="E337" s="320">
        <v>0</v>
      </c>
      <c r="F337" s="320">
        <v>5.3</v>
      </c>
      <c r="G337" s="320">
        <v>90</v>
      </c>
      <c r="H337" s="320">
        <v>0.4</v>
      </c>
      <c r="I337" s="320">
        <v>67.5</v>
      </c>
    </row>
    <row r="338" spans="1:9" x14ac:dyDescent="0.25">
      <c r="A338" s="568"/>
      <c r="C338" s="319" t="s">
        <v>764</v>
      </c>
      <c r="D338" s="320">
        <v>453.9</v>
      </c>
      <c r="E338" s="320">
        <v>0</v>
      </c>
      <c r="F338" s="320">
        <v>5.0999999999999996</v>
      </c>
      <c r="G338" s="320">
        <v>90</v>
      </c>
      <c r="H338" s="320">
        <v>0.4</v>
      </c>
      <c r="I338" s="320">
        <v>67.5</v>
      </c>
    </row>
    <row r="339" spans="1:9" x14ac:dyDescent="0.25">
      <c r="A339" s="568"/>
      <c r="C339" s="319" t="s">
        <v>765</v>
      </c>
      <c r="D339" s="320">
        <v>453.7</v>
      </c>
      <c r="E339" s="320">
        <v>0</v>
      </c>
      <c r="F339" s="320">
        <v>5.0999999999999996</v>
      </c>
      <c r="G339" s="320">
        <v>90</v>
      </c>
      <c r="H339" s="320">
        <v>0</v>
      </c>
      <c r="I339" s="320">
        <v>67.5</v>
      </c>
    </row>
    <row r="340" spans="1:9" x14ac:dyDescent="0.25">
      <c r="A340" s="568"/>
      <c r="C340" s="319" t="s">
        <v>766</v>
      </c>
      <c r="D340" s="320">
        <v>453.6</v>
      </c>
      <c r="E340" s="320">
        <v>0</v>
      </c>
      <c r="F340" s="320">
        <v>5.0999999999999996</v>
      </c>
      <c r="G340" s="320">
        <v>89</v>
      </c>
      <c r="H340" s="320">
        <v>0</v>
      </c>
      <c r="I340" s="320">
        <v>67.5</v>
      </c>
    </row>
    <row r="341" spans="1:9" x14ac:dyDescent="0.25">
      <c r="A341" s="568"/>
      <c r="C341" s="319" t="s">
        <v>767</v>
      </c>
      <c r="D341" s="320">
        <v>454</v>
      </c>
      <c r="E341" s="320">
        <v>0</v>
      </c>
      <c r="F341" s="320">
        <v>5.0999999999999996</v>
      </c>
      <c r="G341" s="320">
        <v>90</v>
      </c>
      <c r="H341" s="320">
        <v>0</v>
      </c>
      <c r="I341" s="320">
        <v>67.5</v>
      </c>
    </row>
    <row r="342" spans="1:9" x14ac:dyDescent="0.25">
      <c r="A342" s="568"/>
      <c r="C342" s="319" t="s">
        <v>768</v>
      </c>
      <c r="D342" s="320">
        <v>454.6</v>
      </c>
      <c r="E342" s="320">
        <v>0</v>
      </c>
      <c r="F342" s="320">
        <v>5.2</v>
      </c>
      <c r="G342" s="320">
        <v>89</v>
      </c>
      <c r="H342" s="320">
        <v>0</v>
      </c>
      <c r="I342" s="320">
        <v>67.5</v>
      </c>
    </row>
    <row r="343" spans="1:9" x14ac:dyDescent="0.25">
      <c r="A343" s="568"/>
      <c r="C343" s="319" t="s">
        <v>769</v>
      </c>
      <c r="D343" s="320">
        <v>454.5</v>
      </c>
      <c r="E343" s="320">
        <v>0</v>
      </c>
      <c r="F343" s="320">
        <v>5.7</v>
      </c>
      <c r="G343" s="320">
        <v>85</v>
      </c>
      <c r="H343" s="320">
        <v>0.4</v>
      </c>
      <c r="I343" s="320">
        <v>67.5</v>
      </c>
    </row>
    <row r="344" spans="1:9" x14ac:dyDescent="0.25">
      <c r="A344" s="568"/>
      <c r="C344" s="319" t="s">
        <v>770</v>
      </c>
      <c r="D344" s="320">
        <v>454.5</v>
      </c>
      <c r="E344" s="320">
        <v>0</v>
      </c>
      <c r="F344" s="320">
        <v>6.7</v>
      </c>
      <c r="G344" s="320">
        <v>80</v>
      </c>
      <c r="H344" s="320">
        <v>0.4</v>
      </c>
      <c r="I344" s="320">
        <v>90</v>
      </c>
    </row>
    <row r="345" spans="1:9" x14ac:dyDescent="0.25">
      <c r="A345" s="568"/>
      <c r="C345" s="319" t="s">
        <v>771</v>
      </c>
      <c r="D345" s="320">
        <v>454.4</v>
      </c>
      <c r="E345" s="320">
        <v>0</v>
      </c>
      <c r="F345" s="320">
        <v>8</v>
      </c>
      <c r="G345" s="320">
        <v>64</v>
      </c>
      <c r="H345" s="320">
        <v>0.4</v>
      </c>
      <c r="I345" s="320">
        <v>67.5</v>
      </c>
    </row>
    <row r="346" spans="1:9" x14ac:dyDescent="0.25">
      <c r="A346" s="568"/>
      <c r="C346" s="319" t="s">
        <v>772</v>
      </c>
      <c r="D346" s="320">
        <v>454.3</v>
      </c>
      <c r="E346" s="320">
        <v>0</v>
      </c>
      <c r="F346" s="320">
        <v>9</v>
      </c>
      <c r="G346" s="320">
        <v>53</v>
      </c>
      <c r="H346" s="320">
        <v>0.9</v>
      </c>
      <c r="I346" s="320">
        <v>247.5</v>
      </c>
    </row>
    <row r="347" spans="1:9" x14ac:dyDescent="0.25">
      <c r="A347" s="568"/>
      <c r="C347" s="319" t="s">
        <v>773</v>
      </c>
      <c r="D347" s="320">
        <v>454.1</v>
      </c>
      <c r="E347" s="320">
        <v>0</v>
      </c>
      <c r="F347" s="320">
        <v>11.1</v>
      </c>
      <c r="G347" s="320">
        <v>41</v>
      </c>
      <c r="H347" s="320">
        <v>1.3</v>
      </c>
      <c r="I347" s="320">
        <v>157.5</v>
      </c>
    </row>
    <row r="348" spans="1:9" x14ac:dyDescent="0.25">
      <c r="A348" s="568"/>
      <c r="C348" s="319" t="s">
        <v>774</v>
      </c>
      <c r="D348" s="320">
        <v>453.9</v>
      </c>
      <c r="E348" s="320">
        <v>0</v>
      </c>
      <c r="F348" s="320">
        <v>11.9</v>
      </c>
      <c r="G348" s="320">
        <v>38</v>
      </c>
      <c r="H348" s="320">
        <v>0.9</v>
      </c>
      <c r="I348" s="320">
        <v>270</v>
      </c>
    </row>
    <row r="349" spans="1:9" x14ac:dyDescent="0.25">
      <c r="A349" s="568"/>
      <c r="C349" s="319" t="s">
        <v>775</v>
      </c>
      <c r="D349" s="320">
        <v>453.2</v>
      </c>
      <c r="E349" s="320">
        <v>0</v>
      </c>
      <c r="F349" s="320">
        <v>13.1</v>
      </c>
      <c r="G349" s="320">
        <v>34</v>
      </c>
      <c r="H349" s="320">
        <v>1.3</v>
      </c>
      <c r="I349" s="320">
        <v>247.5</v>
      </c>
    </row>
    <row r="350" spans="1:9" x14ac:dyDescent="0.25">
      <c r="A350" s="568"/>
      <c r="C350" s="319" t="s">
        <v>776</v>
      </c>
      <c r="D350" s="320">
        <v>451.5</v>
      </c>
      <c r="E350" s="320">
        <v>0</v>
      </c>
      <c r="F350" s="320">
        <v>13.6</v>
      </c>
      <c r="G350" s="320">
        <v>48</v>
      </c>
      <c r="H350" s="320">
        <v>1.3</v>
      </c>
      <c r="I350" s="320">
        <v>67.5</v>
      </c>
    </row>
    <row r="351" spans="1:9" x14ac:dyDescent="0.25">
      <c r="A351" s="568"/>
      <c r="C351" s="319" t="s">
        <v>777</v>
      </c>
      <c r="D351" s="320">
        <v>450.7</v>
      </c>
      <c r="E351" s="320">
        <v>0</v>
      </c>
      <c r="F351" s="320">
        <v>10.6</v>
      </c>
      <c r="G351" s="320">
        <v>72</v>
      </c>
      <c r="H351" s="320">
        <v>2.2000000000000002</v>
      </c>
      <c r="I351" s="320">
        <v>22.5</v>
      </c>
    </row>
    <row r="352" spans="1:9" x14ac:dyDescent="0.25">
      <c r="A352" s="568"/>
      <c r="C352" s="319" t="s">
        <v>778</v>
      </c>
      <c r="D352" s="320">
        <v>451.1</v>
      </c>
      <c r="E352" s="320">
        <v>0.8</v>
      </c>
      <c r="F352" s="320">
        <v>7.7</v>
      </c>
      <c r="G352" s="320">
        <v>86</v>
      </c>
      <c r="H352" s="320">
        <v>2.2000000000000002</v>
      </c>
      <c r="I352" s="320">
        <v>45</v>
      </c>
    </row>
    <row r="353" spans="1:9" x14ac:dyDescent="0.25">
      <c r="A353" s="568">
        <v>15</v>
      </c>
      <c r="C353" s="319" t="s">
        <v>779</v>
      </c>
      <c r="D353" s="320">
        <v>451.6</v>
      </c>
      <c r="E353" s="320">
        <v>0</v>
      </c>
      <c r="F353" s="320">
        <v>7.4</v>
      </c>
      <c r="G353" s="320">
        <v>86</v>
      </c>
      <c r="H353" s="320">
        <v>1.8</v>
      </c>
      <c r="I353" s="320">
        <v>45</v>
      </c>
    </row>
    <row r="354" spans="1:9" x14ac:dyDescent="0.25">
      <c r="A354" s="568"/>
      <c r="C354" s="319" t="s">
        <v>780</v>
      </c>
      <c r="D354" s="320">
        <v>452.3</v>
      </c>
      <c r="E354" s="320">
        <v>0</v>
      </c>
      <c r="F354" s="320">
        <v>6.9</v>
      </c>
      <c r="G354" s="320">
        <v>86</v>
      </c>
      <c r="H354" s="320">
        <v>0.9</v>
      </c>
      <c r="I354" s="320">
        <v>45</v>
      </c>
    </row>
    <row r="355" spans="1:9" x14ac:dyDescent="0.25">
      <c r="A355" s="568"/>
      <c r="C355" s="319" t="s">
        <v>781</v>
      </c>
      <c r="D355" s="320">
        <v>453.1</v>
      </c>
      <c r="E355" s="320">
        <v>0</v>
      </c>
      <c r="F355" s="320">
        <v>6.2</v>
      </c>
      <c r="G355" s="320">
        <v>89</v>
      </c>
      <c r="H355" s="320">
        <v>0.9</v>
      </c>
      <c r="I355" s="320">
        <v>45</v>
      </c>
    </row>
    <row r="356" spans="1:9" x14ac:dyDescent="0.25">
      <c r="A356" s="568"/>
      <c r="C356" s="319" t="s">
        <v>782</v>
      </c>
      <c r="D356" s="320">
        <v>454.1</v>
      </c>
      <c r="E356" s="320">
        <v>0</v>
      </c>
      <c r="F356" s="320">
        <v>6.1</v>
      </c>
      <c r="G356" s="320">
        <v>88</v>
      </c>
      <c r="H356" s="320">
        <v>0.9</v>
      </c>
      <c r="I356" s="320">
        <v>67.5</v>
      </c>
    </row>
    <row r="357" spans="1:9" x14ac:dyDescent="0.25">
      <c r="A357" s="568"/>
      <c r="C357" s="319" t="s">
        <v>783</v>
      </c>
      <c r="D357" s="320">
        <v>454.1</v>
      </c>
      <c r="E357" s="320">
        <v>0</v>
      </c>
      <c r="F357" s="320">
        <v>5.8</v>
      </c>
      <c r="G357" s="320">
        <v>88</v>
      </c>
      <c r="H357" s="320">
        <v>0.9</v>
      </c>
      <c r="I357" s="320">
        <v>22.5</v>
      </c>
    </row>
    <row r="358" spans="1:9" x14ac:dyDescent="0.25">
      <c r="A358" s="568"/>
      <c r="C358" s="319" t="s">
        <v>784</v>
      </c>
      <c r="D358" s="320">
        <v>454.6</v>
      </c>
      <c r="E358" s="320">
        <v>0</v>
      </c>
      <c r="F358" s="320">
        <v>5.6</v>
      </c>
      <c r="G358" s="320">
        <v>88</v>
      </c>
      <c r="H358" s="320">
        <v>0.4</v>
      </c>
      <c r="I358" s="320">
        <v>45</v>
      </c>
    </row>
    <row r="359" spans="1:9" x14ac:dyDescent="0.25">
      <c r="A359" s="568"/>
      <c r="C359" s="319" t="s">
        <v>785</v>
      </c>
      <c r="D359" s="320">
        <v>454.1</v>
      </c>
      <c r="E359" s="320">
        <v>0</v>
      </c>
      <c r="F359" s="320">
        <v>5.3</v>
      </c>
      <c r="G359" s="320">
        <v>86</v>
      </c>
      <c r="H359" s="320">
        <v>0.4</v>
      </c>
      <c r="I359" s="320">
        <v>67.5</v>
      </c>
    </row>
    <row r="360" spans="1:9" x14ac:dyDescent="0.25">
      <c r="A360" s="568"/>
      <c r="C360" s="319" t="s">
        <v>786</v>
      </c>
      <c r="D360" s="320">
        <v>453.4</v>
      </c>
      <c r="E360" s="320">
        <v>0</v>
      </c>
      <c r="F360" s="320">
        <v>4.9000000000000004</v>
      </c>
      <c r="G360" s="320">
        <v>89</v>
      </c>
      <c r="H360" s="320">
        <v>0.4</v>
      </c>
      <c r="I360" s="320">
        <v>45</v>
      </c>
    </row>
    <row r="361" spans="1:9" x14ac:dyDescent="0.25">
      <c r="A361" s="568"/>
      <c r="C361" s="319" t="s">
        <v>787</v>
      </c>
      <c r="D361" s="320">
        <v>452.8</v>
      </c>
      <c r="E361" s="320">
        <v>0</v>
      </c>
      <c r="F361" s="320">
        <v>4.5999999999999996</v>
      </c>
      <c r="G361" s="320">
        <v>90</v>
      </c>
      <c r="H361" s="320">
        <v>0.4</v>
      </c>
      <c r="I361" s="320">
        <v>45</v>
      </c>
    </row>
    <row r="362" spans="1:9" x14ac:dyDescent="0.25">
      <c r="A362" s="568"/>
      <c r="C362" s="319" t="s">
        <v>788</v>
      </c>
      <c r="D362" s="320">
        <v>452.2</v>
      </c>
      <c r="E362" s="320">
        <v>0</v>
      </c>
      <c r="F362" s="320">
        <v>4.5</v>
      </c>
      <c r="G362" s="320">
        <v>90</v>
      </c>
      <c r="H362" s="320">
        <v>0.4</v>
      </c>
      <c r="I362" s="320">
        <v>45</v>
      </c>
    </row>
    <row r="363" spans="1:9" x14ac:dyDescent="0.25">
      <c r="A363" s="568"/>
      <c r="C363" s="319" t="s">
        <v>789</v>
      </c>
      <c r="D363" s="320">
        <v>452.3</v>
      </c>
      <c r="E363" s="320">
        <v>0</v>
      </c>
      <c r="F363" s="320">
        <v>4.7</v>
      </c>
      <c r="G363" s="320">
        <v>88</v>
      </c>
      <c r="H363" s="320">
        <v>0.4</v>
      </c>
      <c r="I363" s="320">
        <v>45</v>
      </c>
    </row>
    <row r="364" spans="1:9" x14ac:dyDescent="0.25">
      <c r="A364" s="568"/>
      <c r="C364" s="319" t="s">
        <v>790</v>
      </c>
      <c r="D364" s="320">
        <v>452.4</v>
      </c>
      <c r="E364" s="320">
        <v>0</v>
      </c>
      <c r="F364" s="320">
        <v>4.2</v>
      </c>
      <c r="G364" s="320">
        <v>89</v>
      </c>
      <c r="H364" s="320">
        <v>0.4</v>
      </c>
      <c r="I364" s="320">
        <v>225</v>
      </c>
    </row>
    <row r="365" spans="1:9" x14ac:dyDescent="0.25">
      <c r="A365" s="568"/>
      <c r="C365" s="319" t="s">
        <v>791</v>
      </c>
      <c r="D365" s="320">
        <v>453.2</v>
      </c>
      <c r="E365" s="320">
        <v>0</v>
      </c>
      <c r="F365" s="320">
        <v>3.6</v>
      </c>
      <c r="G365" s="320">
        <v>90</v>
      </c>
      <c r="H365" s="320">
        <v>0.9</v>
      </c>
      <c r="I365" s="320">
        <v>247.5</v>
      </c>
    </row>
    <row r="366" spans="1:9" x14ac:dyDescent="0.25">
      <c r="A366" s="568"/>
      <c r="C366" s="319" t="s">
        <v>792</v>
      </c>
      <c r="D366" s="320">
        <v>454.5</v>
      </c>
      <c r="E366" s="320">
        <v>0</v>
      </c>
      <c r="F366" s="320">
        <v>3.4</v>
      </c>
      <c r="G366" s="320">
        <v>87</v>
      </c>
      <c r="H366" s="320">
        <v>0.4</v>
      </c>
      <c r="I366" s="320">
        <v>247.5</v>
      </c>
    </row>
    <row r="367" spans="1:9" x14ac:dyDescent="0.25">
      <c r="A367" s="568"/>
      <c r="C367" s="319" t="s">
        <v>793</v>
      </c>
      <c r="D367" s="320">
        <v>455</v>
      </c>
      <c r="E367" s="320">
        <v>0</v>
      </c>
      <c r="F367" s="320">
        <v>4.3</v>
      </c>
      <c r="G367" s="320">
        <v>80</v>
      </c>
      <c r="H367" s="320">
        <v>0.4</v>
      </c>
      <c r="I367" s="320">
        <v>247.5</v>
      </c>
    </row>
    <row r="368" spans="1:9" x14ac:dyDescent="0.25">
      <c r="A368" s="568"/>
      <c r="C368" s="319" t="s">
        <v>794</v>
      </c>
      <c r="D368" s="320">
        <v>454.9</v>
      </c>
      <c r="E368" s="320">
        <v>0</v>
      </c>
      <c r="F368" s="320">
        <v>6.3</v>
      </c>
      <c r="G368" s="320">
        <v>69</v>
      </c>
      <c r="H368" s="320">
        <v>0.4</v>
      </c>
      <c r="I368" s="320">
        <v>157.5</v>
      </c>
    </row>
    <row r="369" spans="1:9" x14ac:dyDescent="0.25">
      <c r="A369" s="568"/>
      <c r="C369" s="319" t="s">
        <v>795</v>
      </c>
      <c r="D369" s="320">
        <v>454.9</v>
      </c>
      <c r="E369" s="320">
        <v>0</v>
      </c>
      <c r="F369" s="320">
        <v>8.3000000000000007</v>
      </c>
      <c r="G369" s="320">
        <v>53</v>
      </c>
      <c r="H369" s="320">
        <v>0.9</v>
      </c>
      <c r="I369" s="320">
        <v>157.5</v>
      </c>
    </row>
    <row r="370" spans="1:9" x14ac:dyDescent="0.25">
      <c r="A370" s="568"/>
      <c r="C370" s="319" t="s">
        <v>796</v>
      </c>
      <c r="D370" s="320">
        <v>455.1</v>
      </c>
      <c r="E370" s="320">
        <v>0</v>
      </c>
      <c r="F370" s="320">
        <v>9.1999999999999993</v>
      </c>
      <c r="G370" s="320">
        <v>60</v>
      </c>
      <c r="H370" s="320">
        <v>0.9</v>
      </c>
      <c r="I370" s="320">
        <v>202.5</v>
      </c>
    </row>
    <row r="371" spans="1:9" x14ac:dyDescent="0.25">
      <c r="A371" s="568"/>
      <c r="C371" s="319" t="s">
        <v>797</v>
      </c>
      <c r="D371" s="320">
        <v>454.5</v>
      </c>
      <c r="E371" s="320">
        <v>0</v>
      </c>
      <c r="F371" s="320">
        <v>8.1999999999999993</v>
      </c>
      <c r="G371" s="320">
        <v>72</v>
      </c>
      <c r="H371" s="320">
        <v>0.9</v>
      </c>
      <c r="I371" s="320">
        <v>67.5</v>
      </c>
    </row>
    <row r="372" spans="1:9" x14ac:dyDescent="0.25">
      <c r="A372" s="568"/>
      <c r="C372" s="319" t="s">
        <v>798</v>
      </c>
      <c r="D372" s="320">
        <v>453.6</v>
      </c>
      <c r="E372" s="320">
        <v>0</v>
      </c>
      <c r="F372" s="320">
        <v>8.3000000000000007</v>
      </c>
      <c r="G372" s="320">
        <v>63</v>
      </c>
      <c r="H372" s="320">
        <v>0.9</v>
      </c>
      <c r="I372" s="320">
        <v>45</v>
      </c>
    </row>
    <row r="373" spans="1:9" x14ac:dyDescent="0.25">
      <c r="A373" s="568"/>
      <c r="C373" s="319" t="s">
        <v>799</v>
      </c>
      <c r="D373" s="320">
        <v>453.6</v>
      </c>
      <c r="E373" s="320">
        <v>0</v>
      </c>
      <c r="F373" s="320">
        <v>9.1</v>
      </c>
      <c r="G373" s="320">
        <v>75</v>
      </c>
      <c r="H373" s="320">
        <v>2.2000000000000002</v>
      </c>
      <c r="I373" s="320">
        <v>22.5</v>
      </c>
    </row>
    <row r="374" spans="1:9" x14ac:dyDescent="0.25">
      <c r="A374" s="568"/>
      <c r="C374" s="319" t="s">
        <v>800</v>
      </c>
      <c r="D374" s="320">
        <v>453.3</v>
      </c>
      <c r="E374" s="320">
        <v>0.3</v>
      </c>
      <c r="F374" s="320">
        <v>6.9</v>
      </c>
      <c r="G374" s="320">
        <v>83</v>
      </c>
      <c r="H374" s="320">
        <v>2.7</v>
      </c>
      <c r="I374" s="320">
        <v>45</v>
      </c>
    </row>
    <row r="375" spans="1:9" x14ac:dyDescent="0.25">
      <c r="A375" s="568"/>
      <c r="C375" s="319" t="s">
        <v>801</v>
      </c>
      <c r="D375" s="320">
        <v>453.1</v>
      </c>
      <c r="E375" s="320">
        <v>0</v>
      </c>
      <c r="F375" s="320">
        <v>6.8</v>
      </c>
      <c r="G375" s="320">
        <v>78</v>
      </c>
      <c r="H375" s="320">
        <v>1.3</v>
      </c>
      <c r="I375" s="320">
        <v>22.5</v>
      </c>
    </row>
    <row r="376" spans="1:9" x14ac:dyDescent="0.25">
      <c r="A376" s="568"/>
      <c r="C376" s="319" t="s">
        <v>802</v>
      </c>
      <c r="D376" s="320">
        <v>453.6</v>
      </c>
      <c r="E376" s="320">
        <v>0</v>
      </c>
      <c r="F376" s="320">
        <v>8</v>
      </c>
      <c r="G376" s="320">
        <v>78</v>
      </c>
      <c r="H376" s="320">
        <v>1.3</v>
      </c>
      <c r="I376" s="320">
        <v>22.5</v>
      </c>
    </row>
    <row r="377" spans="1:9" x14ac:dyDescent="0.25">
      <c r="A377" s="568">
        <v>16</v>
      </c>
      <c r="C377" s="319" t="s">
        <v>803</v>
      </c>
      <c r="D377" s="320">
        <v>454.9</v>
      </c>
      <c r="E377" s="320">
        <v>0</v>
      </c>
      <c r="F377" s="320">
        <v>6.3</v>
      </c>
      <c r="G377" s="320">
        <v>81</v>
      </c>
      <c r="H377" s="320">
        <v>1.8</v>
      </c>
      <c r="I377" s="320">
        <v>22.5</v>
      </c>
    </row>
    <row r="378" spans="1:9" x14ac:dyDescent="0.25">
      <c r="A378" s="568"/>
      <c r="C378" s="319" t="s">
        <v>804</v>
      </c>
      <c r="D378" s="320">
        <v>455.9</v>
      </c>
      <c r="E378" s="320">
        <v>0</v>
      </c>
      <c r="F378" s="320">
        <v>5.2</v>
      </c>
      <c r="G378" s="320">
        <v>86</v>
      </c>
      <c r="H378" s="320">
        <v>0.9</v>
      </c>
      <c r="I378" s="320">
        <v>337.5</v>
      </c>
    </row>
    <row r="379" spans="1:9" x14ac:dyDescent="0.25">
      <c r="A379" s="568"/>
      <c r="C379" s="319" t="s">
        <v>805</v>
      </c>
      <c r="D379" s="320">
        <v>456.6</v>
      </c>
      <c r="E379" s="320">
        <v>0</v>
      </c>
      <c r="F379" s="320">
        <v>4.9000000000000004</v>
      </c>
      <c r="G379" s="320">
        <v>83</v>
      </c>
      <c r="H379" s="320">
        <v>0.9</v>
      </c>
      <c r="I379" s="320">
        <v>247.5</v>
      </c>
    </row>
    <row r="380" spans="1:9" x14ac:dyDescent="0.25">
      <c r="A380" s="568"/>
      <c r="C380" s="319" t="s">
        <v>806</v>
      </c>
      <c r="D380" s="320">
        <v>457.3</v>
      </c>
      <c r="E380" s="320">
        <v>0</v>
      </c>
      <c r="F380" s="320">
        <v>4.4000000000000004</v>
      </c>
      <c r="G380" s="320">
        <v>87</v>
      </c>
      <c r="H380" s="320">
        <v>0.9</v>
      </c>
      <c r="I380" s="320">
        <v>247.5</v>
      </c>
    </row>
    <row r="381" spans="1:9" x14ac:dyDescent="0.25">
      <c r="A381" s="568"/>
      <c r="C381" s="319" t="s">
        <v>807</v>
      </c>
      <c r="D381" s="320">
        <v>458.5</v>
      </c>
      <c r="E381" s="320">
        <v>0</v>
      </c>
      <c r="F381" s="320">
        <v>3.7</v>
      </c>
      <c r="G381" s="320">
        <v>87</v>
      </c>
      <c r="H381" s="320">
        <v>1.3</v>
      </c>
      <c r="I381" s="320">
        <v>202.5</v>
      </c>
    </row>
    <row r="382" spans="1:9" x14ac:dyDescent="0.25">
      <c r="A382" s="568"/>
      <c r="C382" s="319" t="s">
        <v>808</v>
      </c>
      <c r="D382" s="320">
        <v>458.9</v>
      </c>
      <c r="E382" s="320">
        <v>1</v>
      </c>
      <c r="F382" s="320">
        <v>3.6</v>
      </c>
      <c r="G382" s="320">
        <v>86</v>
      </c>
      <c r="H382" s="320">
        <v>0.9</v>
      </c>
      <c r="I382" s="320">
        <v>225</v>
      </c>
    </row>
    <row r="383" spans="1:9" x14ac:dyDescent="0.25">
      <c r="A383" s="568"/>
      <c r="C383" s="319" t="s">
        <v>809</v>
      </c>
      <c r="D383" s="320">
        <v>458.9</v>
      </c>
      <c r="E383" s="320">
        <v>0.5</v>
      </c>
      <c r="F383" s="320">
        <v>2.8</v>
      </c>
      <c r="G383" s="320">
        <v>90</v>
      </c>
      <c r="H383" s="320">
        <v>0.9</v>
      </c>
      <c r="I383" s="320">
        <v>247.5</v>
      </c>
    </row>
    <row r="384" spans="1:9" x14ac:dyDescent="0.25">
      <c r="A384" s="568"/>
      <c r="C384" s="319" t="s">
        <v>810</v>
      </c>
      <c r="D384" s="320">
        <v>458.3</v>
      </c>
      <c r="E384" s="320">
        <v>0.8</v>
      </c>
      <c r="F384" s="320">
        <v>2.8</v>
      </c>
      <c r="G384" s="320">
        <v>88</v>
      </c>
      <c r="H384" s="320">
        <v>0.9</v>
      </c>
      <c r="I384" s="320">
        <v>247.5</v>
      </c>
    </row>
    <row r="385" spans="1:9" x14ac:dyDescent="0.25">
      <c r="A385" s="568"/>
      <c r="C385" s="319" t="s">
        <v>811</v>
      </c>
      <c r="D385" s="320">
        <v>457.8</v>
      </c>
      <c r="E385" s="320">
        <v>0.5</v>
      </c>
      <c r="F385" s="320">
        <v>2.8</v>
      </c>
      <c r="G385" s="320">
        <v>87</v>
      </c>
      <c r="H385" s="320">
        <v>0.4</v>
      </c>
      <c r="I385" s="320">
        <v>157.5</v>
      </c>
    </row>
    <row r="386" spans="1:9" x14ac:dyDescent="0.25">
      <c r="A386" s="568"/>
      <c r="C386" s="319" t="s">
        <v>812</v>
      </c>
      <c r="D386" s="320">
        <v>457.7</v>
      </c>
      <c r="E386" s="320">
        <v>0</v>
      </c>
      <c r="F386" s="320">
        <v>2.6</v>
      </c>
      <c r="G386" s="320">
        <v>88</v>
      </c>
      <c r="H386" s="320">
        <v>0.9</v>
      </c>
      <c r="I386" s="320">
        <v>180</v>
      </c>
    </row>
    <row r="387" spans="1:9" x14ac:dyDescent="0.25">
      <c r="A387" s="568"/>
      <c r="C387" s="319" t="s">
        <v>813</v>
      </c>
      <c r="D387" s="320">
        <v>457.9</v>
      </c>
      <c r="E387" s="320">
        <v>0</v>
      </c>
      <c r="F387" s="320">
        <v>2.5</v>
      </c>
      <c r="G387" s="320">
        <v>86</v>
      </c>
      <c r="H387" s="320">
        <v>0.4</v>
      </c>
      <c r="I387" s="320">
        <v>157.5</v>
      </c>
    </row>
    <row r="388" spans="1:9" x14ac:dyDescent="0.25">
      <c r="A388" s="568"/>
      <c r="C388" s="319" t="s">
        <v>814</v>
      </c>
      <c r="D388" s="320">
        <v>458.3</v>
      </c>
      <c r="E388" s="320">
        <v>0</v>
      </c>
      <c r="F388" s="320">
        <v>2.4</v>
      </c>
      <c r="G388" s="320">
        <v>85</v>
      </c>
      <c r="H388" s="320">
        <v>0.4</v>
      </c>
      <c r="I388" s="320">
        <v>202.5</v>
      </c>
    </row>
    <row r="389" spans="1:9" x14ac:dyDescent="0.25">
      <c r="A389" s="568"/>
      <c r="C389" s="319" t="s">
        <v>815</v>
      </c>
      <c r="D389" s="320">
        <v>459.3</v>
      </c>
      <c r="E389" s="320">
        <v>0</v>
      </c>
      <c r="F389" s="320">
        <v>2.6</v>
      </c>
      <c r="G389" s="320">
        <v>88</v>
      </c>
      <c r="H389" s="320">
        <v>0.4</v>
      </c>
      <c r="I389" s="320">
        <v>247.5</v>
      </c>
    </row>
    <row r="390" spans="1:9" x14ac:dyDescent="0.25">
      <c r="A390" s="568"/>
      <c r="C390" s="319" t="s">
        <v>816</v>
      </c>
      <c r="D390" s="320">
        <v>460</v>
      </c>
      <c r="E390" s="320">
        <v>0</v>
      </c>
      <c r="F390" s="320">
        <v>2.6</v>
      </c>
      <c r="G390" s="320">
        <v>84</v>
      </c>
      <c r="H390" s="320">
        <v>0.4</v>
      </c>
      <c r="I390" s="320">
        <v>225</v>
      </c>
    </row>
    <row r="391" spans="1:9" x14ac:dyDescent="0.25">
      <c r="A391" s="568"/>
      <c r="C391" s="319" t="s">
        <v>817</v>
      </c>
      <c r="D391" s="320">
        <v>460.5</v>
      </c>
      <c r="E391" s="320">
        <v>0</v>
      </c>
      <c r="F391" s="320">
        <v>3.4</v>
      </c>
      <c r="G391" s="320">
        <v>79</v>
      </c>
      <c r="H391" s="320">
        <v>0.4</v>
      </c>
      <c r="I391" s="320">
        <v>225</v>
      </c>
    </row>
    <row r="392" spans="1:9" x14ac:dyDescent="0.25">
      <c r="A392" s="568"/>
      <c r="C392" s="319" t="s">
        <v>818</v>
      </c>
      <c r="D392" s="320">
        <v>460.4</v>
      </c>
      <c r="E392" s="320">
        <v>0</v>
      </c>
      <c r="F392" s="320">
        <v>5.8</v>
      </c>
      <c r="G392" s="320">
        <v>74</v>
      </c>
      <c r="H392" s="320">
        <v>0.9</v>
      </c>
      <c r="I392" s="320">
        <v>247.5</v>
      </c>
    </row>
    <row r="393" spans="1:9" x14ac:dyDescent="0.25">
      <c r="A393" s="568"/>
      <c r="C393" s="319" t="s">
        <v>819</v>
      </c>
      <c r="D393" s="320">
        <v>460.4</v>
      </c>
      <c r="E393" s="320">
        <v>0</v>
      </c>
      <c r="F393" s="320">
        <v>7.4</v>
      </c>
      <c r="G393" s="320">
        <v>42</v>
      </c>
      <c r="H393" s="320">
        <v>1.3</v>
      </c>
      <c r="I393" s="320">
        <v>180</v>
      </c>
    </row>
    <row r="394" spans="1:9" x14ac:dyDescent="0.25">
      <c r="A394" s="568"/>
      <c r="C394" s="319" t="s">
        <v>820</v>
      </c>
      <c r="D394" s="320">
        <v>460.2</v>
      </c>
      <c r="E394" s="320">
        <v>0</v>
      </c>
      <c r="F394" s="320">
        <v>9.8000000000000007</v>
      </c>
      <c r="G394" s="320">
        <v>46</v>
      </c>
      <c r="H394" s="320">
        <v>1.3</v>
      </c>
      <c r="I394" s="320">
        <v>247.5</v>
      </c>
    </row>
    <row r="395" spans="1:9" x14ac:dyDescent="0.25">
      <c r="A395" s="568"/>
      <c r="C395" s="319" t="s">
        <v>821</v>
      </c>
      <c r="D395" s="320">
        <v>459.2</v>
      </c>
      <c r="E395" s="320">
        <v>0</v>
      </c>
      <c r="F395" s="320">
        <v>11.4</v>
      </c>
      <c r="G395" s="320">
        <v>48</v>
      </c>
      <c r="H395" s="320">
        <v>1.3</v>
      </c>
      <c r="I395" s="320">
        <v>0</v>
      </c>
    </row>
    <row r="396" spans="1:9" x14ac:dyDescent="0.25">
      <c r="A396" s="568"/>
      <c r="C396" s="319" t="s">
        <v>822</v>
      </c>
      <c r="D396" s="320">
        <v>458.2</v>
      </c>
      <c r="E396" s="320">
        <v>0</v>
      </c>
      <c r="F396" s="320">
        <v>12.5</v>
      </c>
      <c r="G396" s="320">
        <v>53</v>
      </c>
      <c r="H396" s="320">
        <v>0.9</v>
      </c>
      <c r="I396" s="320">
        <v>337.5</v>
      </c>
    </row>
    <row r="397" spans="1:9" x14ac:dyDescent="0.25">
      <c r="A397" s="568"/>
      <c r="C397" s="319" t="s">
        <v>823</v>
      </c>
      <c r="D397" s="320">
        <v>456.9</v>
      </c>
      <c r="E397" s="320">
        <v>0</v>
      </c>
      <c r="F397" s="320">
        <v>13.2</v>
      </c>
      <c r="G397" s="320">
        <v>56</v>
      </c>
      <c r="H397" s="320">
        <v>1.3</v>
      </c>
      <c r="I397" s="320">
        <v>45</v>
      </c>
    </row>
    <row r="398" spans="1:9" x14ac:dyDescent="0.25">
      <c r="A398" s="568"/>
      <c r="C398" s="319" t="s">
        <v>824</v>
      </c>
      <c r="D398" s="320">
        <v>455.9</v>
      </c>
      <c r="E398" s="320">
        <v>0</v>
      </c>
      <c r="F398" s="320">
        <v>12.7</v>
      </c>
      <c r="G398" s="320">
        <v>60</v>
      </c>
      <c r="H398" s="320">
        <v>1.8</v>
      </c>
      <c r="I398" s="320">
        <v>67.5</v>
      </c>
    </row>
    <row r="399" spans="1:9" x14ac:dyDescent="0.25">
      <c r="A399" s="568"/>
      <c r="C399" s="319" t="s">
        <v>825</v>
      </c>
      <c r="D399" s="320">
        <v>455</v>
      </c>
      <c r="E399" s="320">
        <v>0.8</v>
      </c>
      <c r="F399" s="320">
        <v>9.6999999999999993</v>
      </c>
      <c r="G399" s="320">
        <v>76</v>
      </c>
      <c r="H399" s="320">
        <v>1.8</v>
      </c>
      <c r="I399" s="320">
        <v>67.5</v>
      </c>
    </row>
    <row r="400" spans="1:9" x14ac:dyDescent="0.25">
      <c r="A400" s="568"/>
      <c r="C400" s="319" t="s">
        <v>826</v>
      </c>
      <c r="D400" s="320">
        <v>456.3</v>
      </c>
      <c r="E400" s="320">
        <v>1</v>
      </c>
      <c r="F400" s="320">
        <v>6.3</v>
      </c>
      <c r="G400" s="320">
        <v>82</v>
      </c>
      <c r="H400" s="320">
        <v>1.8</v>
      </c>
      <c r="I400" s="320">
        <v>67.5</v>
      </c>
    </row>
    <row r="401" spans="1:9" x14ac:dyDescent="0.25">
      <c r="A401" s="568">
        <v>17</v>
      </c>
      <c r="C401" s="319" t="s">
        <v>827</v>
      </c>
      <c r="D401" s="320">
        <v>457.2</v>
      </c>
      <c r="E401" s="320">
        <v>9.6999999999999993</v>
      </c>
      <c r="F401" s="320">
        <v>4.8</v>
      </c>
      <c r="G401" s="320">
        <v>91</v>
      </c>
      <c r="H401" s="320">
        <v>0.9</v>
      </c>
      <c r="I401" s="320">
        <v>247.5</v>
      </c>
    </row>
    <row r="402" spans="1:9" x14ac:dyDescent="0.25">
      <c r="A402" s="568"/>
      <c r="C402" s="319" t="s">
        <v>828</v>
      </c>
      <c r="D402" s="320">
        <v>457.6</v>
      </c>
      <c r="E402" s="320">
        <v>2</v>
      </c>
      <c r="F402" s="320">
        <v>4.9000000000000004</v>
      </c>
      <c r="G402" s="320">
        <v>85</v>
      </c>
      <c r="H402" s="320">
        <v>0.9</v>
      </c>
      <c r="I402" s="320">
        <v>247.5</v>
      </c>
    </row>
    <row r="403" spans="1:9" x14ac:dyDescent="0.25">
      <c r="A403" s="568"/>
      <c r="C403" s="319" t="s">
        <v>829</v>
      </c>
      <c r="D403" s="320">
        <v>457.9</v>
      </c>
      <c r="E403" s="320">
        <v>0</v>
      </c>
      <c r="F403" s="320">
        <v>5.5</v>
      </c>
      <c r="G403" s="320">
        <v>86</v>
      </c>
      <c r="H403" s="320">
        <v>0.4</v>
      </c>
      <c r="I403" s="320">
        <v>112.5</v>
      </c>
    </row>
    <row r="404" spans="1:9" x14ac:dyDescent="0.25">
      <c r="A404" s="568"/>
      <c r="C404" s="319" t="s">
        <v>830</v>
      </c>
      <c r="D404" s="320">
        <v>458.8</v>
      </c>
      <c r="E404" s="320">
        <v>0</v>
      </c>
      <c r="F404" s="320">
        <v>5.8</v>
      </c>
      <c r="G404" s="320">
        <v>86</v>
      </c>
      <c r="H404" s="320">
        <v>0.4</v>
      </c>
      <c r="I404" s="320">
        <v>67.5</v>
      </c>
    </row>
    <row r="405" spans="1:9" x14ac:dyDescent="0.25">
      <c r="A405" s="568"/>
      <c r="C405" s="319" t="s">
        <v>831</v>
      </c>
      <c r="D405" s="320">
        <v>458.8</v>
      </c>
      <c r="E405" s="320">
        <v>0</v>
      </c>
      <c r="F405" s="320">
        <v>5.4</v>
      </c>
      <c r="G405" s="320">
        <v>87</v>
      </c>
      <c r="H405" s="320">
        <v>0</v>
      </c>
      <c r="I405" s="320">
        <v>45</v>
      </c>
    </row>
    <row r="406" spans="1:9" x14ac:dyDescent="0.25">
      <c r="A406" s="568"/>
      <c r="C406" s="319" t="s">
        <v>832</v>
      </c>
      <c r="D406" s="320">
        <v>458.9</v>
      </c>
      <c r="E406" s="320">
        <v>0</v>
      </c>
      <c r="F406" s="320">
        <v>5.4</v>
      </c>
      <c r="G406" s="320">
        <v>87</v>
      </c>
      <c r="H406" s="320">
        <v>0</v>
      </c>
      <c r="I406" s="320">
        <v>45</v>
      </c>
    </row>
    <row r="407" spans="1:9" x14ac:dyDescent="0.25">
      <c r="A407" s="568"/>
      <c r="C407" s="319" t="s">
        <v>833</v>
      </c>
      <c r="D407" s="320">
        <v>458.1</v>
      </c>
      <c r="E407" s="320">
        <v>0</v>
      </c>
      <c r="F407" s="320">
        <v>5.6</v>
      </c>
      <c r="G407" s="320">
        <v>85</v>
      </c>
      <c r="H407" s="320">
        <v>0.4</v>
      </c>
      <c r="I407" s="320">
        <v>45</v>
      </c>
    </row>
    <row r="408" spans="1:9" x14ac:dyDescent="0.25">
      <c r="A408" s="568"/>
      <c r="C408" s="319" t="s">
        <v>834</v>
      </c>
      <c r="D408" s="320">
        <v>457.5</v>
      </c>
      <c r="E408" s="320">
        <v>0</v>
      </c>
      <c r="F408" s="320">
        <v>5.5</v>
      </c>
      <c r="G408" s="320">
        <v>88</v>
      </c>
      <c r="H408" s="320">
        <v>0</v>
      </c>
      <c r="I408" s="320">
        <v>0</v>
      </c>
    </row>
    <row r="409" spans="1:9" x14ac:dyDescent="0.25">
      <c r="A409" s="568"/>
      <c r="C409" s="319" t="s">
        <v>835</v>
      </c>
      <c r="D409" s="320">
        <v>457</v>
      </c>
      <c r="E409" s="320">
        <v>0</v>
      </c>
      <c r="F409" s="320">
        <v>5.0999999999999996</v>
      </c>
      <c r="G409" s="320">
        <v>88</v>
      </c>
      <c r="H409" s="320">
        <v>0.4</v>
      </c>
      <c r="I409" s="320">
        <v>67.5</v>
      </c>
    </row>
    <row r="410" spans="1:9" x14ac:dyDescent="0.25">
      <c r="A410" s="568"/>
      <c r="C410" s="319" t="s">
        <v>836</v>
      </c>
      <c r="D410" s="320">
        <v>456.2</v>
      </c>
      <c r="E410" s="320">
        <v>0</v>
      </c>
      <c r="F410" s="320">
        <v>4.9000000000000004</v>
      </c>
      <c r="G410" s="320">
        <v>89</v>
      </c>
      <c r="H410" s="320">
        <v>0</v>
      </c>
      <c r="I410" s="320">
        <v>67.5</v>
      </c>
    </row>
    <row r="411" spans="1:9" x14ac:dyDescent="0.25">
      <c r="A411" s="568"/>
      <c r="C411" s="319" t="s">
        <v>837</v>
      </c>
      <c r="D411" s="320">
        <v>456</v>
      </c>
      <c r="E411" s="320">
        <v>0</v>
      </c>
      <c r="F411" s="320">
        <v>4.5999999999999996</v>
      </c>
      <c r="G411" s="320">
        <v>90</v>
      </c>
      <c r="H411" s="320">
        <v>0.4</v>
      </c>
      <c r="I411" s="320">
        <v>67.5</v>
      </c>
    </row>
    <row r="412" spans="1:9" x14ac:dyDescent="0.25">
      <c r="A412" s="568"/>
      <c r="C412" s="319" t="s">
        <v>838</v>
      </c>
      <c r="D412" s="320">
        <v>456.1</v>
      </c>
      <c r="E412" s="320">
        <v>0</v>
      </c>
      <c r="F412" s="320">
        <v>4.0999999999999996</v>
      </c>
      <c r="G412" s="320">
        <v>91</v>
      </c>
      <c r="H412" s="320">
        <v>0</v>
      </c>
      <c r="I412" s="320">
        <v>67.5</v>
      </c>
    </row>
    <row r="413" spans="1:9" x14ac:dyDescent="0.25">
      <c r="A413" s="568"/>
      <c r="C413" s="319" t="s">
        <v>839</v>
      </c>
      <c r="D413" s="320">
        <v>456.7</v>
      </c>
      <c r="E413" s="320">
        <v>0</v>
      </c>
      <c r="F413" s="320">
        <v>3.8</v>
      </c>
      <c r="G413" s="320">
        <v>91</v>
      </c>
      <c r="H413" s="320">
        <v>0</v>
      </c>
      <c r="I413" s="320">
        <v>67.5</v>
      </c>
    </row>
    <row r="414" spans="1:9" x14ac:dyDescent="0.25">
      <c r="A414" s="568"/>
      <c r="C414" s="319" t="s">
        <v>840</v>
      </c>
      <c r="D414" s="320">
        <v>457.2</v>
      </c>
      <c r="E414" s="320">
        <v>0</v>
      </c>
      <c r="F414" s="320">
        <v>3.8</v>
      </c>
      <c r="G414" s="320">
        <v>90</v>
      </c>
      <c r="H414" s="320">
        <v>0.4</v>
      </c>
      <c r="I414" s="320">
        <v>90</v>
      </c>
    </row>
    <row r="415" spans="1:9" x14ac:dyDescent="0.25">
      <c r="A415" s="568"/>
      <c r="C415" s="319" t="s">
        <v>841</v>
      </c>
      <c r="D415" s="320">
        <v>457.8</v>
      </c>
      <c r="E415" s="320">
        <v>0</v>
      </c>
      <c r="F415" s="320">
        <v>4.5999999999999996</v>
      </c>
      <c r="G415" s="320">
        <v>87</v>
      </c>
      <c r="H415" s="320">
        <v>0.4</v>
      </c>
      <c r="I415" s="320">
        <v>67.5</v>
      </c>
    </row>
    <row r="416" spans="1:9" x14ac:dyDescent="0.25">
      <c r="A416" s="568"/>
      <c r="C416" s="319" t="s">
        <v>842</v>
      </c>
      <c r="D416" s="320">
        <v>458.1</v>
      </c>
      <c r="E416" s="320">
        <v>0</v>
      </c>
      <c r="F416" s="320">
        <v>6</v>
      </c>
      <c r="G416" s="320">
        <v>80</v>
      </c>
      <c r="H416" s="320">
        <v>0.4</v>
      </c>
      <c r="I416" s="320">
        <v>90</v>
      </c>
    </row>
    <row r="417" spans="1:9" x14ac:dyDescent="0.25">
      <c r="A417" s="568"/>
      <c r="C417" s="319" t="s">
        <v>843</v>
      </c>
      <c r="D417" s="320">
        <v>457.6</v>
      </c>
      <c r="E417" s="320">
        <v>0</v>
      </c>
      <c r="F417" s="320">
        <v>7.8</v>
      </c>
      <c r="G417" s="320">
        <v>66</v>
      </c>
      <c r="H417" s="320">
        <v>0.9</v>
      </c>
      <c r="I417" s="320">
        <v>45</v>
      </c>
    </row>
    <row r="418" spans="1:9" x14ac:dyDescent="0.25">
      <c r="A418" s="568"/>
      <c r="C418" s="319" t="s">
        <v>844</v>
      </c>
      <c r="D418" s="320">
        <v>457.4</v>
      </c>
      <c r="E418" s="320">
        <v>0</v>
      </c>
      <c r="F418" s="320">
        <v>9.9</v>
      </c>
      <c r="G418" s="320">
        <v>53</v>
      </c>
      <c r="H418" s="320">
        <v>0.9</v>
      </c>
      <c r="I418" s="320">
        <v>202.5</v>
      </c>
    </row>
    <row r="419" spans="1:9" x14ac:dyDescent="0.25">
      <c r="A419" s="568"/>
      <c r="C419" s="319" t="s">
        <v>845</v>
      </c>
      <c r="D419" s="320">
        <v>456.5</v>
      </c>
      <c r="E419" s="320">
        <v>0</v>
      </c>
      <c r="F419" s="320">
        <v>11.8</v>
      </c>
      <c r="G419" s="320">
        <v>47</v>
      </c>
      <c r="H419" s="320">
        <v>0.9</v>
      </c>
      <c r="I419" s="320">
        <v>292.5</v>
      </c>
    </row>
    <row r="420" spans="1:9" x14ac:dyDescent="0.25">
      <c r="A420" s="568"/>
      <c r="C420" s="319" t="s">
        <v>846</v>
      </c>
      <c r="D420" s="320">
        <v>455.1</v>
      </c>
      <c r="E420" s="320">
        <v>0</v>
      </c>
      <c r="F420" s="320">
        <v>12.5</v>
      </c>
      <c r="G420" s="320">
        <v>64</v>
      </c>
      <c r="H420" s="320">
        <v>1.3</v>
      </c>
      <c r="I420" s="320">
        <v>45</v>
      </c>
    </row>
    <row r="421" spans="1:9" x14ac:dyDescent="0.25">
      <c r="A421" s="568"/>
      <c r="C421" s="319" t="s">
        <v>847</v>
      </c>
      <c r="D421" s="320">
        <v>454.4</v>
      </c>
      <c r="E421" s="320">
        <v>2</v>
      </c>
      <c r="F421" s="320">
        <v>6.8</v>
      </c>
      <c r="G421" s="320">
        <v>74</v>
      </c>
      <c r="H421" s="320">
        <v>1.8</v>
      </c>
      <c r="I421" s="320">
        <v>45</v>
      </c>
    </row>
    <row r="422" spans="1:9" x14ac:dyDescent="0.25">
      <c r="A422" s="568"/>
      <c r="C422" s="319" t="s">
        <v>848</v>
      </c>
      <c r="D422" s="320">
        <v>454.7</v>
      </c>
      <c r="E422" s="320">
        <v>3.8</v>
      </c>
      <c r="F422" s="320">
        <v>4.5999999999999996</v>
      </c>
      <c r="G422" s="320">
        <v>84</v>
      </c>
      <c r="H422" s="320">
        <v>0.9</v>
      </c>
      <c r="I422" s="320">
        <v>0</v>
      </c>
    </row>
    <row r="423" spans="1:9" x14ac:dyDescent="0.25">
      <c r="A423" s="568"/>
      <c r="C423" s="319" t="s">
        <v>849</v>
      </c>
      <c r="D423" s="320">
        <v>454.7</v>
      </c>
      <c r="E423" s="320">
        <v>1.8</v>
      </c>
      <c r="F423" s="320">
        <v>4.3</v>
      </c>
      <c r="G423" s="320">
        <v>87</v>
      </c>
      <c r="H423" s="320">
        <v>0.4</v>
      </c>
      <c r="I423" s="320">
        <v>45</v>
      </c>
    </row>
    <row r="424" spans="1:9" x14ac:dyDescent="0.25">
      <c r="A424" s="568"/>
      <c r="C424" s="319" t="s">
        <v>850</v>
      </c>
      <c r="D424" s="320">
        <v>455.2</v>
      </c>
      <c r="E424" s="320">
        <v>1.3</v>
      </c>
      <c r="F424" s="320">
        <v>5.0999999999999996</v>
      </c>
      <c r="G424" s="320">
        <v>78</v>
      </c>
      <c r="H424" s="320">
        <v>0.4</v>
      </c>
      <c r="I424" s="320">
        <v>67.5</v>
      </c>
    </row>
    <row r="425" spans="1:9" x14ac:dyDescent="0.25">
      <c r="A425" s="568">
        <v>18</v>
      </c>
      <c r="C425" s="319" t="s">
        <v>851</v>
      </c>
      <c r="D425" s="320">
        <v>456.3</v>
      </c>
      <c r="E425" s="320">
        <v>1.8</v>
      </c>
      <c r="F425" s="320">
        <v>6.6</v>
      </c>
      <c r="G425" s="320">
        <v>76</v>
      </c>
      <c r="H425" s="320">
        <v>1.3</v>
      </c>
      <c r="I425" s="320">
        <v>225</v>
      </c>
    </row>
    <row r="426" spans="1:9" x14ac:dyDescent="0.25">
      <c r="A426" s="568"/>
      <c r="C426" s="319" t="s">
        <v>852</v>
      </c>
      <c r="D426" s="320">
        <v>456.5</v>
      </c>
      <c r="E426" s="320">
        <v>1.3</v>
      </c>
      <c r="F426" s="320">
        <v>6</v>
      </c>
      <c r="G426" s="320">
        <v>77</v>
      </c>
      <c r="H426" s="320">
        <v>1.3</v>
      </c>
      <c r="I426" s="320">
        <v>247.5</v>
      </c>
    </row>
    <row r="427" spans="1:9" x14ac:dyDescent="0.25">
      <c r="A427" s="568"/>
      <c r="C427" s="319" t="s">
        <v>853</v>
      </c>
      <c r="D427" s="320">
        <v>456.6</v>
      </c>
      <c r="E427" s="320">
        <v>1</v>
      </c>
      <c r="F427" s="320">
        <v>5.7</v>
      </c>
      <c r="G427" s="320">
        <v>80</v>
      </c>
      <c r="H427" s="320">
        <v>0.9</v>
      </c>
      <c r="I427" s="320">
        <v>225</v>
      </c>
    </row>
    <row r="428" spans="1:9" x14ac:dyDescent="0.25">
      <c r="A428" s="568"/>
      <c r="C428" s="319" t="s">
        <v>854</v>
      </c>
      <c r="D428" s="320">
        <v>457.7</v>
      </c>
      <c r="E428" s="320">
        <v>0.5</v>
      </c>
      <c r="F428" s="320">
        <v>5.4</v>
      </c>
      <c r="G428" s="320">
        <v>79</v>
      </c>
      <c r="H428" s="320">
        <v>0.9</v>
      </c>
      <c r="I428" s="320">
        <v>225</v>
      </c>
    </row>
    <row r="429" spans="1:9" x14ac:dyDescent="0.25">
      <c r="A429" s="568"/>
      <c r="C429" s="319" t="s">
        <v>855</v>
      </c>
      <c r="D429" s="320">
        <v>458.2</v>
      </c>
      <c r="E429" s="320">
        <v>0.8</v>
      </c>
      <c r="F429" s="320">
        <v>5.0999999999999996</v>
      </c>
      <c r="G429" s="320">
        <v>81</v>
      </c>
      <c r="H429" s="320">
        <v>0.4</v>
      </c>
      <c r="I429" s="320">
        <v>225</v>
      </c>
    </row>
    <row r="430" spans="1:9" x14ac:dyDescent="0.25">
      <c r="A430" s="568"/>
      <c r="C430" s="319" t="s">
        <v>856</v>
      </c>
      <c r="D430" s="320">
        <v>458</v>
      </c>
      <c r="E430" s="320">
        <v>0.3</v>
      </c>
      <c r="F430" s="320">
        <v>4.9000000000000004</v>
      </c>
      <c r="G430" s="320">
        <v>80</v>
      </c>
      <c r="H430" s="320">
        <v>0.4</v>
      </c>
      <c r="I430" s="320">
        <v>225</v>
      </c>
    </row>
    <row r="431" spans="1:9" x14ac:dyDescent="0.25">
      <c r="A431" s="568"/>
      <c r="C431" s="319" t="s">
        <v>857</v>
      </c>
      <c r="D431" s="320">
        <v>457.6</v>
      </c>
      <c r="E431" s="320">
        <v>0.3</v>
      </c>
      <c r="F431" s="320">
        <v>4.2</v>
      </c>
      <c r="G431" s="320">
        <v>82</v>
      </c>
      <c r="H431" s="320">
        <v>0.4</v>
      </c>
      <c r="I431" s="320">
        <v>247.5</v>
      </c>
    </row>
    <row r="432" spans="1:9" x14ac:dyDescent="0.25">
      <c r="A432" s="568"/>
      <c r="C432" s="319" t="s">
        <v>858</v>
      </c>
      <c r="D432" s="320">
        <v>457.2</v>
      </c>
      <c r="E432" s="320">
        <v>0.3</v>
      </c>
      <c r="F432" s="320">
        <v>3.8</v>
      </c>
      <c r="G432" s="320">
        <v>83</v>
      </c>
      <c r="H432" s="320">
        <v>0.4</v>
      </c>
      <c r="I432" s="320">
        <v>202.5</v>
      </c>
    </row>
    <row r="433" spans="1:9" x14ac:dyDescent="0.25">
      <c r="A433" s="568"/>
      <c r="C433" s="319" t="s">
        <v>859</v>
      </c>
      <c r="D433" s="320">
        <v>456.9</v>
      </c>
      <c r="E433" s="320">
        <v>0.3</v>
      </c>
      <c r="F433" s="320">
        <v>3.2</v>
      </c>
      <c r="G433" s="320">
        <v>83</v>
      </c>
      <c r="H433" s="320">
        <v>0.4</v>
      </c>
      <c r="I433" s="320">
        <v>225</v>
      </c>
    </row>
    <row r="434" spans="1:9" x14ac:dyDescent="0.25">
      <c r="A434" s="568"/>
      <c r="C434" s="319" t="s">
        <v>860</v>
      </c>
      <c r="D434" s="320">
        <v>456.7</v>
      </c>
      <c r="E434" s="320">
        <v>0</v>
      </c>
      <c r="F434" s="320">
        <v>3</v>
      </c>
      <c r="G434" s="320">
        <v>80</v>
      </c>
      <c r="H434" s="320">
        <v>0.4</v>
      </c>
      <c r="I434" s="320">
        <v>247.5</v>
      </c>
    </row>
    <row r="435" spans="1:9" x14ac:dyDescent="0.25">
      <c r="A435" s="568"/>
      <c r="C435" s="319" t="s">
        <v>861</v>
      </c>
      <c r="D435" s="320">
        <v>456.7</v>
      </c>
      <c r="E435" s="320">
        <v>0</v>
      </c>
      <c r="F435" s="320">
        <v>2.6</v>
      </c>
      <c r="G435" s="320">
        <v>82</v>
      </c>
      <c r="H435" s="320">
        <v>0.9</v>
      </c>
      <c r="I435" s="320">
        <v>225</v>
      </c>
    </row>
    <row r="436" spans="1:9" x14ac:dyDescent="0.25">
      <c r="A436" s="568"/>
      <c r="C436" s="319" t="s">
        <v>862</v>
      </c>
      <c r="D436" s="320">
        <v>457.2</v>
      </c>
      <c r="E436" s="320">
        <v>0</v>
      </c>
      <c r="F436" s="320">
        <v>2.4</v>
      </c>
      <c r="G436" s="320">
        <v>81</v>
      </c>
      <c r="H436" s="320">
        <v>0.9</v>
      </c>
      <c r="I436" s="320">
        <v>247.5</v>
      </c>
    </row>
    <row r="437" spans="1:9" x14ac:dyDescent="0.25">
      <c r="A437" s="568"/>
      <c r="C437" s="319" t="s">
        <v>863</v>
      </c>
      <c r="D437" s="320">
        <v>457.9</v>
      </c>
      <c r="E437" s="320">
        <v>0.3</v>
      </c>
      <c r="F437" s="320">
        <v>2.2000000000000002</v>
      </c>
      <c r="G437" s="320">
        <v>80</v>
      </c>
      <c r="H437" s="320">
        <v>0.9</v>
      </c>
      <c r="I437" s="320">
        <v>202.5</v>
      </c>
    </row>
    <row r="438" spans="1:9" x14ac:dyDescent="0.25">
      <c r="A438" s="568"/>
      <c r="C438" s="319" t="s">
        <v>864</v>
      </c>
      <c r="D438" s="320">
        <v>458.6</v>
      </c>
      <c r="E438" s="320">
        <v>0</v>
      </c>
      <c r="F438" s="320">
        <v>2.8</v>
      </c>
      <c r="G438" s="320">
        <v>73</v>
      </c>
      <c r="H438" s="320">
        <v>1.8</v>
      </c>
      <c r="I438" s="320">
        <v>225</v>
      </c>
    </row>
    <row r="439" spans="1:9" x14ac:dyDescent="0.25">
      <c r="A439" s="568"/>
      <c r="C439" s="319" t="s">
        <v>865</v>
      </c>
      <c r="D439" s="320">
        <v>458.9</v>
      </c>
      <c r="E439" s="320">
        <v>0.8</v>
      </c>
      <c r="F439" s="320">
        <v>3.7</v>
      </c>
      <c r="G439" s="320">
        <v>71</v>
      </c>
      <c r="H439" s="320">
        <v>1.3</v>
      </c>
      <c r="I439" s="320">
        <v>180</v>
      </c>
    </row>
    <row r="440" spans="1:9" x14ac:dyDescent="0.25">
      <c r="A440" s="568"/>
      <c r="C440" s="319" t="s">
        <v>866</v>
      </c>
      <c r="D440" s="320">
        <v>458.9</v>
      </c>
      <c r="E440" s="320">
        <v>0.5</v>
      </c>
      <c r="F440" s="320">
        <v>5.6</v>
      </c>
      <c r="G440" s="320">
        <v>67</v>
      </c>
      <c r="H440" s="320">
        <v>1.8</v>
      </c>
      <c r="I440" s="320">
        <v>225</v>
      </c>
    </row>
    <row r="441" spans="1:9" x14ac:dyDescent="0.25">
      <c r="A441" s="568"/>
      <c r="C441" s="319" t="s">
        <v>867</v>
      </c>
      <c r="D441" s="320">
        <v>458.6</v>
      </c>
      <c r="E441" s="320">
        <v>0</v>
      </c>
      <c r="F441" s="320">
        <v>6.8</v>
      </c>
      <c r="G441" s="320">
        <v>58</v>
      </c>
      <c r="H441" s="320">
        <v>1.8</v>
      </c>
      <c r="I441" s="320">
        <v>202.5</v>
      </c>
    </row>
    <row r="442" spans="1:9" x14ac:dyDescent="0.25">
      <c r="A442" s="568"/>
      <c r="C442" s="319" t="s">
        <v>868</v>
      </c>
      <c r="D442" s="320">
        <v>458.4</v>
      </c>
      <c r="E442" s="320">
        <v>0</v>
      </c>
      <c r="F442" s="320">
        <v>8.6</v>
      </c>
      <c r="G442" s="320">
        <v>54</v>
      </c>
      <c r="H442" s="320">
        <v>1.3</v>
      </c>
      <c r="I442" s="320">
        <v>180</v>
      </c>
    </row>
    <row r="443" spans="1:9" x14ac:dyDescent="0.25">
      <c r="A443" s="568"/>
      <c r="C443" s="319" t="s">
        <v>869</v>
      </c>
      <c r="D443" s="320">
        <v>457.7</v>
      </c>
      <c r="E443" s="320">
        <v>0</v>
      </c>
      <c r="F443" s="320">
        <v>10.3</v>
      </c>
      <c r="G443" s="320">
        <v>47</v>
      </c>
      <c r="H443" s="320">
        <v>1.3</v>
      </c>
      <c r="I443" s="320">
        <v>225</v>
      </c>
    </row>
    <row r="444" spans="1:9" x14ac:dyDescent="0.25">
      <c r="A444" s="568"/>
      <c r="C444" s="319" t="s">
        <v>870</v>
      </c>
      <c r="D444" s="320">
        <v>456.6</v>
      </c>
      <c r="E444" s="320">
        <v>0</v>
      </c>
      <c r="F444" s="320">
        <v>12</v>
      </c>
      <c r="G444" s="320">
        <v>42</v>
      </c>
      <c r="H444" s="320">
        <v>1.3</v>
      </c>
      <c r="I444" s="320">
        <v>180</v>
      </c>
    </row>
    <row r="445" spans="1:9" x14ac:dyDescent="0.25">
      <c r="A445" s="568"/>
      <c r="C445" s="319" t="s">
        <v>871</v>
      </c>
      <c r="D445" s="320">
        <v>455.7</v>
      </c>
      <c r="E445" s="320">
        <v>0</v>
      </c>
      <c r="F445" s="320">
        <v>13.5</v>
      </c>
      <c r="G445" s="320">
        <v>38</v>
      </c>
      <c r="H445" s="320">
        <v>1.3</v>
      </c>
      <c r="I445" s="320">
        <v>180</v>
      </c>
    </row>
    <row r="446" spans="1:9" x14ac:dyDescent="0.25">
      <c r="A446" s="568"/>
      <c r="C446" s="319" t="s">
        <v>872</v>
      </c>
      <c r="D446" s="320">
        <v>454.7</v>
      </c>
      <c r="E446" s="320">
        <v>0</v>
      </c>
      <c r="F446" s="320">
        <v>13.4</v>
      </c>
      <c r="G446" s="320">
        <v>46</v>
      </c>
      <c r="H446" s="320">
        <v>1.3</v>
      </c>
      <c r="I446" s="320">
        <v>0</v>
      </c>
    </row>
    <row r="447" spans="1:9" x14ac:dyDescent="0.25">
      <c r="A447" s="568"/>
      <c r="C447" s="319" t="s">
        <v>873</v>
      </c>
      <c r="D447" s="320">
        <v>454.2</v>
      </c>
      <c r="E447" s="320">
        <v>0</v>
      </c>
      <c r="F447" s="320">
        <v>9.6999999999999993</v>
      </c>
      <c r="G447" s="320">
        <v>57</v>
      </c>
      <c r="H447" s="320">
        <v>1.8</v>
      </c>
      <c r="I447" s="320">
        <v>0</v>
      </c>
    </row>
    <row r="448" spans="1:9" x14ac:dyDescent="0.25">
      <c r="A448" s="568"/>
      <c r="C448" s="319" t="s">
        <v>874</v>
      </c>
      <c r="D448" s="320">
        <v>454.5</v>
      </c>
      <c r="E448" s="320">
        <v>0</v>
      </c>
      <c r="F448" s="320">
        <v>9.8000000000000007</v>
      </c>
      <c r="G448" s="320">
        <v>58</v>
      </c>
      <c r="H448" s="320">
        <v>2.2000000000000002</v>
      </c>
      <c r="I448" s="320">
        <v>247.5</v>
      </c>
    </row>
    <row r="449" spans="1:9" x14ac:dyDescent="0.25">
      <c r="A449" s="568">
        <v>19</v>
      </c>
      <c r="C449" s="319" t="s">
        <v>875</v>
      </c>
      <c r="D449" s="320">
        <v>454.9</v>
      </c>
      <c r="E449" s="320">
        <v>0</v>
      </c>
      <c r="F449" s="320">
        <v>8.5</v>
      </c>
      <c r="G449" s="320">
        <v>66</v>
      </c>
      <c r="H449" s="320">
        <v>2.7</v>
      </c>
      <c r="I449" s="320">
        <v>247.5</v>
      </c>
    </row>
    <row r="450" spans="1:9" x14ac:dyDescent="0.25">
      <c r="A450" s="568"/>
      <c r="C450" s="319" t="s">
        <v>876</v>
      </c>
      <c r="D450" s="320">
        <v>455.3</v>
      </c>
      <c r="E450" s="320">
        <v>0</v>
      </c>
      <c r="F450" s="320">
        <v>7</v>
      </c>
      <c r="G450" s="320">
        <v>71</v>
      </c>
      <c r="H450" s="320">
        <v>1.8</v>
      </c>
      <c r="I450" s="320">
        <v>247.5</v>
      </c>
    </row>
    <row r="451" spans="1:9" x14ac:dyDescent="0.25">
      <c r="A451" s="568"/>
      <c r="C451" s="319" t="s">
        <v>877</v>
      </c>
      <c r="D451" s="320">
        <v>456</v>
      </c>
      <c r="E451" s="320">
        <v>0</v>
      </c>
      <c r="F451" s="320">
        <v>6.1</v>
      </c>
      <c r="G451" s="320">
        <v>70</v>
      </c>
      <c r="H451" s="320">
        <v>1.3</v>
      </c>
      <c r="I451" s="320">
        <v>225</v>
      </c>
    </row>
    <row r="452" spans="1:9" x14ac:dyDescent="0.25">
      <c r="A452" s="568"/>
      <c r="C452" s="319" t="s">
        <v>878</v>
      </c>
      <c r="D452" s="320">
        <v>456.4</v>
      </c>
      <c r="E452" s="320">
        <v>0</v>
      </c>
      <c r="F452" s="320">
        <v>5.4</v>
      </c>
      <c r="G452" s="320">
        <v>74</v>
      </c>
      <c r="H452" s="320">
        <v>1.3</v>
      </c>
      <c r="I452" s="320">
        <v>225</v>
      </c>
    </row>
    <row r="453" spans="1:9" x14ac:dyDescent="0.25">
      <c r="A453" s="568"/>
      <c r="C453" s="319" t="s">
        <v>879</v>
      </c>
      <c r="D453" s="320">
        <v>456.6</v>
      </c>
      <c r="E453" s="320">
        <v>0</v>
      </c>
      <c r="F453" s="320">
        <v>5.3</v>
      </c>
      <c r="G453" s="320">
        <v>74</v>
      </c>
      <c r="H453" s="320">
        <v>0.9</v>
      </c>
      <c r="I453" s="320">
        <v>225</v>
      </c>
    </row>
    <row r="454" spans="1:9" x14ac:dyDescent="0.25">
      <c r="A454" s="568"/>
      <c r="C454" s="319" t="s">
        <v>880</v>
      </c>
      <c r="D454" s="320">
        <v>456.4</v>
      </c>
      <c r="E454" s="320">
        <v>0</v>
      </c>
      <c r="F454" s="320">
        <v>4.7</v>
      </c>
      <c r="G454" s="320">
        <v>75</v>
      </c>
      <c r="H454" s="320">
        <v>0.9</v>
      </c>
      <c r="I454" s="320">
        <v>247.5</v>
      </c>
    </row>
    <row r="455" spans="1:9" x14ac:dyDescent="0.25">
      <c r="A455" s="568"/>
      <c r="C455" s="319" t="s">
        <v>881</v>
      </c>
      <c r="D455" s="320">
        <v>455.8</v>
      </c>
      <c r="E455" s="320">
        <v>0</v>
      </c>
      <c r="F455" s="320">
        <v>4.3</v>
      </c>
      <c r="G455" s="320">
        <v>76</v>
      </c>
      <c r="H455" s="320">
        <v>0.4</v>
      </c>
      <c r="I455" s="320">
        <v>270</v>
      </c>
    </row>
    <row r="456" spans="1:9" x14ac:dyDescent="0.25">
      <c r="A456" s="568"/>
      <c r="C456" s="319" t="s">
        <v>882</v>
      </c>
      <c r="D456" s="320">
        <v>455.2</v>
      </c>
      <c r="E456" s="320">
        <v>0</v>
      </c>
      <c r="F456" s="320">
        <v>3.7</v>
      </c>
      <c r="G456" s="320">
        <v>77</v>
      </c>
      <c r="H456" s="320">
        <v>0.4</v>
      </c>
      <c r="I456" s="320">
        <v>225</v>
      </c>
    </row>
    <row r="457" spans="1:9" x14ac:dyDescent="0.25">
      <c r="A457" s="568"/>
      <c r="C457" s="319" t="s">
        <v>883</v>
      </c>
      <c r="D457" s="320">
        <v>454.7</v>
      </c>
      <c r="E457" s="320">
        <v>0</v>
      </c>
      <c r="F457" s="320">
        <v>3.4</v>
      </c>
      <c r="G457" s="320">
        <v>77</v>
      </c>
      <c r="H457" s="320">
        <v>0.4</v>
      </c>
      <c r="I457" s="320">
        <v>247.5</v>
      </c>
    </row>
    <row r="458" spans="1:9" x14ac:dyDescent="0.25">
      <c r="A458" s="568"/>
      <c r="C458" s="319" t="s">
        <v>884</v>
      </c>
      <c r="D458" s="320">
        <v>454.7</v>
      </c>
      <c r="E458" s="320">
        <v>0</v>
      </c>
      <c r="F458" s="320">
        <v>2.8</v>
      </c>
      <c r="G458" s="320">
        <v>79</v>
      </c>
      <c r="H458" s="320">
        <v>0.4</v>
      </c>
      <c r="I458" s="320">
        <v>247.5</v>
      </c>
    </row>
    <row r="459" spans="1:9" x14ac:dyDescent="0.25">
      <c r="A459" s="568"/>
      <c r="C459" s="319" t="s">
        <v>885</v>
      </c>
      <c r="D459" s="320">
        <v>454.9</v>
      </c>
      <c r="E459" s="320">
        <v>0</v>
      </c>
      <c r="F459" s="320">
        <v>2.2999999999999998</v>
      </c>
      <c r="G459" s="320">
        <v>82</v>
      </c>
      <c r="H459" s="320">
        <v>0</v>
      </c>
      <c r="I459" s="320">
        <v>247.5</v>
      </c>
    </row>
    <row r="460" spans="1:9" x14ac:dyDescent="0.25">
      <c r="A460" s="568"/>
      <c r="C460" s="319" t="s">
        <v>886</v>
      </c>
      <c r="D460" s="320">
        <v>455.2</v>
      </c>
      <c r="E460" s="320">
        <v>0</v>
      </c>
      <c r="F460" s="320">
        <v>1.7</v>
      </c>
      <c r="G460" s="320">
        <v>83</v>
      </c>
      <c r="H460" s="320">
        <v>0</v>
      </c>
      <c r="I460" s="320">
        <v>247.5</v>
      </c>
    </row>
    <row r="461" spans="1:9" x14ac:dyDescent="0.25">
      <c r="A461" s="568"/>
      <c r="C461" s="319" t="s">
        <v>887</v>
      </c>
      <c r="D461" s="320">
        <v>456</v>
      </c>
      <c r="E461" s="320">
        <v>0</v>
      </c>
      <c r="F461" s="320">
        <v>1.7</v>
      </c>
      <c r="G461" s="320">
        <v>80</v>
      </c>
      <c r="H461" s="320">
        <v>0.4</v>
      </c>
      <c r="I461" s="320">
        <v>247.5</v>
      </c>
    </row>
    <row r="462" spans="1:9" x14ac:dyDescent="0.25">
      <c r="A462" s="568"/>
      <c r="C462" s="319" t="s">
        <v>888</v>
      </c>
      <c r="D462" s="320">
        <v>456.6</v>
      </c>
      <c r="E462" s="320">
        <v>0</v>
      </c>
      <c r="F462" s="320">
        <v>1.3</v>
      </c>
      <c r="G462" s="320">
        <v>83</v>
      </c>
      <c r="H462" s="320">
        <v>0</v>
      </c>
      <c r="I462" s="320">
        <v>270</v>
      </c>
    </row>
    <row r="463" spans="1:9" x14ac:dyDescent="0.25">
      <c r="A463" s="568"/>
      <c r="C463" s="319" t="s">
        <v>889</v>
      </c>
      <c r="D463" s="320">
        <v>456.6</v>
      </c>
      <c r="E463" s="320">
        <v>0</v>
      </c>
      <c r="F463" s="320">
        <v>1.9</v>
      </c>
      <c r="G463" s="320">
        <v>75</v>
      </c>
      <c r="H463" s="320">
        <v>0.9</v>
      </c>
      <c r="I463" s="320">
        <v>225</v>
      </c>
    </row>
    <row r="464" spans="1:9" x14ac:dyDescent="0.25">
      <c r="A464" s="568"/>
      <c r="C464" s="319" t="s">
        <v>890</v>
      </c>
      <c r="D464" s="320">
        <v>456.3</v>
      </c>
      <c r="E464" s="320">
        <v>0</v>
      </c>
      <c r="F464" s="320">
        <v>4.8</v>
      </c>
      <c r="G464" s="320">
        <v>65</v>
      </c>
      <c r="H464" s="320">
        <v>0.9</v>
      </c>
      <c r="I464" s="320">
        <v>247.5</v>
      </c>
    </row>
    <row r="465" spans="1:9" x14ac:dyDescent="0.25">
      <c r="A465" s="568"/>
      <c r="C465" s="319" t="s">
        <v>891</v>
      </c>
      <c r="D465" s="320">
        <v>455.7</v>
      </c>
      <c r="E465" s="320">
        <v>0</v>
      </c>
      <c r="F465" s="320">
        <v>8.1999999999999993</v>
      </c>
      <c r="G465" s="320">
        <v>51</v>
      </c>
      <c r="H465" s="320">
        <v>0.9</v>
      </c>
      <c r="I465" s="320">
        <v>180</v>
      </c>
    </row>
    <row r="466" spans="1:9" x14ac:dyDescent="0.25">
      <c r="A466" s="568"/>
      <c r="C466" s="319" t="s">
        <v>892</v>
      </c>
      <c r="D466" s="320">
        <v>455.3</v>
      </c>
      <c r="E466" s="320">
        <v>0</v>
      </c>
      <c r="F466" s="320">
        <v>12.1</v>
      </c>
      <c r="G466" s="320">
        <v>48</v>
      </c>
      <c r="H466" s="320">
        <v>1.3</v>
      </c>
      <c r="I466" s="320">
        <v>45</v>
      </c>
    </row>
    <row r="467" spans="1:9" x14ac:dyDescent="0.25">
      <c r="A467" s="568"/>
      <c r="C467" s="319" t="s">
        <v>893</v>
      </c>
      <c r="D467" s="320">
        <v>454.2</v>
      </c>
      <c r="E467" s="320">
        <v>0</v>
      </c>
      <c r="F467" s="320">
        <v>13.7</v>
      </c>
      <c r="G467" s="320">
        <v>45</v>
      </c>
      <c r="H467" s="320">
        <v>1.3</v>
      </c>
      <c r="I467" s="320">
        <v>45</v>
      </c>
    </row>
    <row r="468" spans="1:9" x14ac:dyDescent="0.25">
      <c r="A468" s="568"/>
      <c r="C468" s="319" t="s">
        <v>894</v>
      </c>
      <c r="D468" s="320">
        <v>453.3</v>
      </c>
      <c r="E468" s="320">
        <v>0</v>
      </c>
      <c r="F468" s="320">
        <v>13.7</v>
      </c>
      <c r="G468" s="320">
        <v>49</v>
      </c>
      <c r="H468" s="320">
        <v>1.8</v>
      </c>
      <c r="I468" s="320">
        <v>0</v>
      </c>
    </row>
    <row r="469" spans="1:9" x14ac:dyDescent="0.25">
      <c r="A469" s="568"/>
      <c r="C469" s="319" t="s">
        <v>895</v>
      </c>
      <c r="D469" s="320">
        <v>452.2</v>
      </c>
      <c r="E469" s="320">
        <v>0</v>
      </c>
      <c r="F469" s="320">
        <v>14.5</v>
      </c>
      <c r="G469" s="320">
        <v>53</v>
      </c>
      <c r="H469" s="320">
        <v>2.2000000000000002</v>
      </c>
      <c r="I469" s="320">
        <v>0</v>
      </c>
    </row>
    <row r="470" spans="1:9" x14ac:dyDescent="0.25">
      <c r="A470" s="568"/>
      <c r="C470" s="319" t="s">
        <v>896</v>
      </c>
      <c r="D470" s="320">
        <v>451.4</v>
      </c>
      <c r="E470" s="320">
        <v>0</v>
      </c>
      <c r="F470" s="320">
        <v>15.2</v>
      </c>
      <c r="G470" s="320">
        <v>52</v>
      </c>
      <c r="H470" s="320">
        <v>1.8</v>
      </c>
      <c r="I470" s="320">
        <v>45</v>
      </c>
    </row>
    <row r="471" spans="1:9" x14ac:dyDescent="0.25">
      <c r="A471" s="568"/>
      <c r="C471" s="319" t="s">
        <v>897</v>
      </c>
      <c r="D471" s="320">
        <v>451</v>
      </c>
      <c r="E471" s="320">
        <v>0</v>
      </c>
      <c r="F471" s="320">
        <v>12.9</v>
      </c>
      <c r="G471" s="320">
        <v>59</v>
      </c>
      <c r="H471" s="320">
        <v>1.8</v>
      </c>
      <c r="I471" s="320">
        <v>22.5</v>
      </c>
    </row>
    <row r="472" spans="1:9" x14ac:dyDescent="0.25">
      <c r="A472" s="568"/>
      <c r="C472" s="319" t="s">
        <v>898</v>
      </c>
      <c r="D472" s="320">
        <v>451.5</v>
      </c>
      <c r="E472" s="320">
        <v>0</v>
      </c>
      <c r="F472" s="320">
        <v>11.4</v>
      </c>
      <c r="G472" s="320">
        <v>62</v>
      </c>
      <c r="H472" s="320">
        <v>1.8</v>
      </c>
      <c r="I472" s="320">
        <v>45</v>
      </c>
    </row>
    <row r="473" spans="1:9" x14ac:dyDescent="0.25">
      <c r="A473" s="568">
        <v>20</v>
      </c>
      <c r="C473" s="319" t="s">
        <v>899</v>
      </c>
      <c r="D473" s="320">
        <v>452.3</v>
      </c>
      <c r="E473" s="320">
        <v>0</v>
      </c>
      <c r="F473" s="320">
        <v>9.4</v>
      </c>
      <c r="G473" s="320">
        <v>71</v>
      </c>
      <c r="H473" s="320">
        <v>2.2000000000000002</v>
      </c>
      <c r="I473" s="320">
        <v>22.5</v>
      </c>
    </row>
    <row r="474" spans="1:9" x14ac:dyDescent="0.25">
      <c r="A474" s="568"/>
      <c r="C474" s="319" t="s">
        <v>900</v>
      </c>
      <c r="D474" s="320">
        <v>452.8</v>
      </c>
      <c r="E474" s="320">
        <v>0</v>
      </c>
      <c r="F474" s="320">
        <v>8.6</v>
      </c>
      <c r="G474" s="320">
        <v>78</v>
      </c>
      <c r="H474" s="320">
        <v>0.9</v>
      </c>
      <c r="I474" s="320">
        <v>45</v>
      </c>
    </row>
    <row r="475" spans="1:9" x14ac:dyDescent="0.25">
      <c r="A475" s="568"/>
      <c r="C475" s="319" t="s">
        <v>901</v>
      </c>
      <c r="D475" s="320">
        <v>453.4</v>
      </c>
      <c r="E475" s="320">
        <v>0</v>
      </c>
      <c r="F475" s="320">
        <v>7.4</v>
      </c>
      <c r="G475" s="320">
        <v>83</v>
      </c>
      <c r="H475" s="320">
        <v>0.4</v>
      </c>
      <c r="I475" s="320">
        <v>45</v>
      </c>
    </row>
    <row r="476" spans="1:9" x14ac:dyDescent="0.25">
      <c r="A476" s="568"/>
      <c r="C476" s="319" t="s">
        <v>902</v>
      </c>
      <c r="D476" s="320">
        <v>454.2</v>
      </c>
      <c r="E476" s="320">
        <v>0</v>
      </c>
      <c r="F476" s="320">
        <v>6.8</v>
      </c>
      <c r="G476" s="320">
        <v>82</v>
      </c>
      <c r="H476" s="320">
        <v>0</v>
      </c>
      <c r="I476" s="320">
        <v>45</v>
      </c>
    </row>
    <row r="477" spans="1:9" x14ac:dyDescent="0.25">
      <c r="A477" s="568"/>
      <c r="C477" s="319" t="s">
        <v>903</v>
      </c>
      <c r="D477" s="320">
        <v>454.7</v>
      </c>
      <c r="E477" s="320">
        <v>0</v>
      </c>
      <c r="F477" s="320">
        <v>6.2</v>
      </c>
      <c r="G477" s="320">
        <v>81</v>
      </c>
      <c r="H477" s="320">
        <v>0.9</v>
      </c>
      <c r="I477" s="320">
        <v>247.5</v>
      </c>
    </row>
    <row r="478" spans="1:9" x14ac:dyDescent="0.25">
      <c r="A478" s="568"/>
      <c r="C478" s="319" t="s">
        <v>904</v>
      </c>
      <c r="D478" s="320">
        <v>454.4</v>
      </c>
      <c r="E478" s="320">
        <v>0</v>
      </c>
      <c r="F478" s="320">
        <v>4.7</v>
      </c>
      <c r="G478" s="320">
        <v>87</v>
      </c>
      <c r="H478" s="320">
        <v>0.4</v>
      </c>
      <c r="I478" s="320">
        <v>0</v>
      </c>
    </row>
    <row r="479" spans="1:9" x14ac:dyDescent="0.25">
      <c r="A479" s="568"/>
      <c r="C479" s="319" t="s">
        <v>905</v>
      </c>
      <c r="D479" s="320">
        <v>454.4</v>
      </c>
      <c r="E479" s="320">
        <v>0</v>
      </c>
      <c r="F479" s="320">
        <v>3.9</v>
      </c>
      <c r="G479" s="320">
        <v>91</v>
      </c>
      <c r="H479" s="320">
        <v>0.4</v>
      </c>
      <c r="I479" s="320">
        <v>22.5</v>
      </c>
    </row>
    <row r="480" spans="1:9" x14ac:dyDescent="0.25">
      <c r="A480" s="568"/>
      <c r="C480" s="319" t="s">
        <v>906</v>
      </c>
      <c r="D480" s="320">
        <v>453.5</v>
      </c>
      <c r="E480" s="320">
        <v>0</v>
      </c>
      <c r="F480" s="320">
        <v>4.0999999999999996</v>
      </c>
      <c r="G480" s="320">
        <v>88</v>
      </c>
      <c r="H480" s="320">
        <v>0.9</v>
      </c>
      <c r="I480" s="320">
        <v>337.5</v>
      </c>
    </row>
    <row r="481" spans="1:9" x14ac:dyDescent="0.25">
      <c r="A481" s="568"/>
      <c r="C481" s="319" t="s">
        <v>907</v>
      </c>
      <c r="D481" s="320">
        <v>453.5</v>
      </c>
      <c r="E481" s="320">
        <v>0</v>
      </c>
      <c r="F481" s="320">
        <v>3.1</v>
      </c>
      <c r="G481" s="320">
        <v>88</v>
      </c>
      <c r="H481" s="320">
        <v>0.9</v>
      </c>
      <c r="I481" s="320">
        <v>0</v>
      </c>
    </row>
    <row r="482" spans="1:9" x14ac:dyDescent="0.25">
      <c r="A482" s="568"/>
      <c r="C482" s="319" t="s">
        <v>908</v>
      </c>
      <c r="D482" s="320">
        <v>453</v>
      </c>
      <c r="E482" s="320">
        <v>0</v>
      </c>
      <c r="F482" s="320">
        <v>2.2999999999999998</v>
      </c>
      <c r="G482" s="320">
        <v>89</v>
      </c>
      <c r="H482" s="320">
        <v>0.4</v>
      </c>
      <c r="I482" s="320">
        <v>45</v>
      </c>
    </row>
    <row r="483" spans="1:9" x14ac:dyDescent="0.25">
      <c r="A483" s="568"/>
      <c r="C483" s="319" t="s">
        <v>909</v>
      </c>
      <c r="D483" s="320">
        <v>453.2</v>
      </c>
      <c r="E483" s="320">
        <v>0</v>
      </c>
      <c r="F483" s="320">
        <v>1.5</v>
      </c>
      <c r="G483" s="320">
        <v>93</v>
      </c>
      <c r="H483" s="320">
        <v>0.4</v>
      </c>
      <c r="I483" s="320">
        <v>337.5</v>
      </c>
    </row>
    <row r="484" spans="1:9" x14ac:dyDescent="0.25">
      <c r="A484" s="568"/>
      <c r="C484" s="319" t="s">
        <v>910</v>
      </c>
      <c r="D484" s="320">
        <v>453.5</v>
      </c>
      <c r="E484" s="320">
        <v>0</v>
      </c>
      <c r="F484" s="320">
        <v>1.1000000000000001</v>
      </c>
      <c r="G484" s="320">
        <v>93</v>
      </c>
      <c r="H484" s="320">
        <v>0.4</v>
      </c>
      <c r="I484" s="320">
        <v>315</v>
      </c>
    </row>
    <row r="485" spans="1:9" x14ac:dyDescent="0.25">
      <c r="A485" s="568"/>
      <c r="C485" s="319" t="s">
        <v>911</v>
      </c>
      <c r="D485" s="320">
        <v>454.8</v>
      </c>
      <c r="E485" s="320">
        <v>0</v>
      </c>
      <c r="F485" s="320">
        <v>0.3</v>
      </c>
      <c r="G485" s="320">
        <v>93</v>
      </c>
      <c r="H485" s="320">
        <v>0.9</v>
      </c>
      <c r="I485" s="320">
        <v>247.5</v>
      </c>
    </row>
    <row r="486" spans="1:9" x14ac:dyDescent="0.25">
      <c r="A486" s="568"/>
      <c r="C486" s="319" t="s">
        <v>912</v>
      </c>
      <c r="D486" s="320">
        <v>456</v>
      </c>
      <c r="E486" s="320">
        <v>0</v>
      </c>
      <c r="F486" s="320">
        <v>-0.3</v>
      </c>
      <c r="G486" s="320">
        <v>94</v>
      </c>
      <c r="H486" s="320">
        <v>0.4</v>
      </c>
      <c r="I486" s="320">
        <v>225</v>
      </c>
    </row>
    <row r="487" spans="1:9" x14ac:dyDescent="0.25">
      <c r="A487" s="568"/>
      <c r="C487" s="319" t="s">
        <v>913</v>
      </c>
      <c r="D487" s="320">
        <v>456.3</v>
      </c>
      <c r="E487" s="320">
        <v>0</v>
      </c>
      <c r="F487" s="320">
        <v>-0.5</v>
      </c>
      <c r="G487" s="320">
        <v>94</v>
      </c>
      <c r="H487" s="320">
        <v>0.4</v>
      </c>
      <c r="I487" s="320">
        <v>202.5</v>
      </c>
    </row>
    <row r="488" spans="1:9" x14ac:dyDescent="0.25">
      <c r="A488" s="568"/>
      <c r="C488" s="319" t="s">
        <v>914</v>
      </c>
      <c r="D488" s="320">
        <v>456.1</v>
      </c>
      <c r="E488" s="320">
        <v>0</v>
      </c>
      <c r="F488" s="320">
        <v>0.3</v>
      </c>
      <c r="G488" s="320">
        <v>82</v>
      </c>
      <c r="H488" s="320">
        <v>0.4</v>
      </c>
      <c r="I488" s="320">
        <v>225</v>
      </c>
    </row>
    <row r="489" spans="1:9" x14ac:dyDescent="0.25">
      <c r="A489" s="568"/>
      <c r="C489" s="319" t="s">
        <v>915</v>
      </c>
      <c r="D489" s="320">
        <v>456</v>
      </c>
      <c r="E489" s="320">
        <v>0</v>
      </c>
      <c r="F489" s="320">
        <v>3.2</v>
      </c>
      <c r="G489" s="320">
        <v>60</v>
      </c>
      <c r="H489" s="320">
        <v>0.9</v>
      </c>
      <c r="I489" s="320">
        <v>225</v>
      </c>
    </row>
    <row r="490" spans="1:9" x14ac:dyDescent="0.25">
      <c r="A490" s="568"/>
      <c r="C490" s="319" t="s">
        <v>916</v>
      </c>
      <c r="D490" s="320">
        <v>455.7</v>
      </c>
      <c r="E490" s="320">
        <v>0</v>
      </c>
      <c r="F490" s="320">
        <v>8.8000000000000007</v>
      </c>
      <c r="G490" s="320">
        <v>38</v>
      </c>
      <c r="H490" s="320">
        <v>0.9</v>
      </c>
      <c r="I490" s="320">
        <v>135</v>
      </c>
    </row>
    <row r="491" spans="1:9" x14ac:dyDescent="0.25">
      <c r="A491" s="568"/>
      <c r="C491" s="319" t="s">
        <v>917</v>
      </c>
      <c r="D491" s="320">
        <v>455.6</v>
      </c>
      <c r="E491" s="320">
        <v>0</v>
      </c>
      <c r="F491" s="320">
        <v>12.4</v>
      </c>
      <c r="G491" s="320">
        <v>32</v>
      </c>
      <c r="H491" s="320">
        <v>1.3</v>
      </c>
      <c r="I491" s="320">
        <v>67.5</v>
      </c>
    </row>
    <row r="492" spans="1:9" x14ac:dyDescent="0.25">
      <c r="A492" s="568"/>
      <c r="C492" s="319" t="s">
        <v>918</v>
      </c>
      <c r="D492" s="320">
        <v>455.2</v>
      </c>
      <c r="E492" s="320">
        <v>0</v>
      </c>
      <c r="F492" s="320">
        <v>13.3</v>
      </c>
      <c r="G492" s="320">
        <v>37</v>
      </c>
      <c r="H492" s="320">
        <v>1.3</v>
      </c>
      <c r="I492" s="320">
        <v>157.5</v>
      </c>
    </row>
    <row r="493" spans="1:9" x14ac:dyDescent="0.25">
      <c r="A493" s="568"/>
      <c r="C493" s="319" t="s">
        <v>919</v>
      </c>
      <c r="D493" s="320">
        <v>454.1</v>
      </c>
      <c r="E493" s="320">
        <v>0</v>
      </c>
      <c r="F493" s="320">
        <v>14.1</v>
      </c>
      <c r="G493" s="320">
        <v>44</v>
      </c>
      <c r="H493" s="320">
        <v>2.2000000000000002</v>
      </c>
      <c r="I493" s="320">
        <v>45</v>
      </c>
    </row>
    <row r="494" spans="1:9" x14ac:dyDescent="0.25">
      <c r="A494" s="568"/>
      <c r="C494" s="319" t="s">
        <v>920</v>
      </c>
      <c r="D494" s="320">
        <v>453.4</v>
      </c>
      <c r="E494" s="320">
        <v>0</v>
      </c>
      <c r="F494" s="320">
        <v>12.4</v>
      </c>
      <c r="G494" s="320">
        <v>51</v>
      </c>
      <c r="H494" s="320">
        <v>2.2000000000000002</v>
      </c>
      <c r="I494" s="320">
        <v>22.5</v>
      </c>
    </row>
    <row r="495" spans="1:9" x14ac:dyDescent="0.25">
      <c r="A495" s="568"/>
      <c r="C495" s="319" t="s">
        <v>921</v>
      </c>
      <c r="D495" s="320">
        <v>453.3</v>
      </c>
      <c r="E495" s="320">
        <v>0</v>
      </c>
      <c r="F495" s="320">
        <v>11.9</v>
      </c>
      <c r="G495" s="320">
        <v>44</v>
      </c>
      <c r="H495" s="320">
        <v>2.2000000000000002</v>
      </c>
      <c r="I495" s="320">
        <v>22.5</v>
      </c>
    </row>
    <row r="496" spans="1:9" x14ac:dyDescent="0.25">
      <c r="A496" s="568"/>
      <c r="C496" s="319" t="s">
        <v>922</v>
      </c>
      <c r="D496" s="320">
        <v>453.2</v>
      </c>
      <c r="E496" s="320">
        <v>0</v>
      </c>
      <c r="F496" s="320">
        <v>10.8</v>
      </c>
      <c r="G496" s="320">
        <v>70</v>
      </c>
      <c r="H496" s="320">
        <v>1.8</v>
      </c>
      <c r="I496" s="320">
        <v>67.5</v>
      </c>
    </row>
    <row r="497" spans="1:9" x14ac:dyDescent="0.25">
      <c r="A497" s="568">
        <v>21</v>
      </c>
      <c r="C497" s="319" t="s">
        <v>923</v>
      </c>
      <c r="D497" s="320">
        <v>453.5</v>
      </c>
      <c r="E497" s="320">
        <v>0</v>
      </c>
      <c r="F497" s="320">
        <v>10.199999999999999</v>
      </c>
      <c r="G497" s="320">
        <v>72</v>
      </c>
      <c r="H497" s="320">
        <v>1.8</v>
      </c>
      <c r="I497" s="320">
        <v>67.5</v>
      </c>
    </row>
    <row r="498" spans="1:9" x14ac:dyDescent="0.25">
      <c r="A498" s="568"/>
      <c r="C498" s="319" t="s">
        <v>924</v>
      </c>
      <c r="D498" s="320">
        <v>454.4</v>
      </c>
      <c r="E498" s="320">
        <v>0</v>
      </c>
      <c r="F498" s="320">
        <v>7.4</v>
      </c>
      <c r="G498" s="320">
        <v>82</v>
      </c>
      <c r="H498" s="320">
        <v>1.8</v>
      </c>
      <c r="I498" s="320">
        <v>45</v>
      </c>
    </row>
    <row r="499" spans="1:9" x14ac:dyDescent="0.25">
      <c r="A499" s="568"/>
      <c r="C499" s="319" t="s">
        <v>925</v>
      </c>
      <c r="D499" s="320">
        <v>455.4</v>
      </c>
      <c r="E499" s="320">
        <v>0</v>
      </c>
      <c r="F499" s="320">
        <v>6.9</v>
      </c>
      <c r="G499" s="320">
        <v>85</v>
      </c>
      <c r="H499" s="320">
        <v>1.8</v>
      </c>
      <c r="I499" s="320">
        <v>45</v>
      </c>
    </row>
    <row r="500" spans="1:9" x14ac:dyDescent="0.25">
      <c r="A500" s="568"/>
      <c r="C500" s="319" t="s">
        <v>926</v>
      </c>
      <c r="D500" s="320">
        <v>456.5</v>
      </c>
      <c r="E500" s="320">
        <v>0</v>
      </c>
      <c r="F500" s="320">
        <v>5.2</v>
      </c>
      <c r="G500" s="320">
        <v>81</v>
      </c>
      <c r="H500" s="320">
        <v>1.3</v>
      </c>
      <c r="I500" s="320">
        <v>22.5</v>
      </c>
    </row>
    <row r="501" spans="1:9" x14ac:dyDescent="0.25">
      <c r="A501" s="568"/>
      <c r="C501" s="319" t="s">
        <v>927</v>
      </c>
      <c r="D501" s="320">
        <v>456.9</v>
      </c>
      <c r="E501" s="320">
        <v>0</v>
      </c>
      <c r="F501" s="320">
        <v>4.9000000000000004</v>
      </c>
      <c r="G501" s="320">
        <v>82</v>
      </c>
      <c r="H501" s="320">
        <v>0.9</v>
      </c>
      <c r="I501" s="320">
        <v>202.5</v>
      </c>
    </row>
    <row r="502" spans="1:9" x14ac:dyDescent="0.25">
      <c r="A502" s="568"/>
      <c r="C502" s="319" t="s">
        <v>928</v>
      </c>
      <c r="D502" s="320">
        <v>456.7</v>
      </c>
      <c r="E502" s="320">
        <v>0</v>
      </c>
      <c r="F502" s="320">
        <v>4.9000000000000004</v>
      </c>
      <c r="G502" s="320">
        <v>82</v>
      </c>
      <c r="H502" s="320">
        <v>0.4</v>
      </c>
      <c r="I502" s="320">
        <v>67.5</v>
      </c>
    </row>
    <row r="503" spans="1:9" x14ac:dyDescent="0.25">
      <c r="A503" s="568"/>
      <c r="C503" s="319" t="s">
        <v>929</v>
      </c>
      <c r="D503" s="320">
        <v>456.3</v>
      </c>
      <c r="E503" s="320">
        <v>0</v>
      </c>
      <c r="F503" s="320">
        <v>4.5999999999999996</v>
      </c>
      <c r="G503" s="320">
        <v>84</v>
      </c>
      <c r="H503" s="320">
        <v>0.4</v>
      </c>
      <c r="I503" s="320">
        <v>67.5</v>
      </c>
    </row>
    <row r="504" spans="1:9" x14ac:dyDescent="0.25">
      <c r="A504" s="568"/>
      <c r="C504" s="319" t="s">
        <v>930</v>
      </c>
      <c r="D504" s="320">
        <v>455.7</v>
      </c>
      <c r="E504" s="320">
        <v>0</v>
      </c>
      <c r="F504" s="320">
        <v>3.9</v>
      </c>
      <c r="G504" s="320">
        <v>87</v>
      </c>
      <c r="H504" s="320">
        <v>0.4</v>
      </c>
      <c r="I504" s="320">
        <v>247.5</v>
      </c>
    </row>
    <row r="505" spans="1:9" x14ac:dyDescent="0.25">
      <c r="A505" s="568"/>
      <c r="C505" s="319" t="s">
        <v>931</v>
      </c>
      <c r="D505" s="320">
        <v>455.3</v>
      </c>
      <c r="E505" s="320">
        <v>0</v>
      </c>
      <c r="F505" s="320">
        <v>3.5</v>
      </c>
      <c r="G505" s="320">
        <v>90</v>
      </c>
      <c r="H505" s="320">
        <v>0.4</v>
      </c>
      <c r="I505" s="320">
        <v>247.5</v>
      </c>
    </row>
    <row r="506" spans="1:9" x14ac:dyDescent="0.25">
      <c r="A506" s="568"/>
      <c r="C506" s="319" t="s">
        <v>932</v>
      </c>
      <c r="D506" s="320">
        <v>455.7</v>
      </c>
      <c r="E506" s="320">
        <v>0</v>
      </c>
      <c r="F506" s="320">
        <v>3</v>
      </c>
      <c r="G506" s="320">
        <v>89</v>
      </c>
      <c r="H506" s="320">
        <v>0</v>
      </c>
      <c r="I506" s="320">
        <v>247.5</v>
      </c>
    </row>
    <row r="507" spans="1:9" x14ac:dyDescent="0.25">
      <c r="A507" s="568"/>
      <c r="C507" s="319" t="s">
        <v>933</v>
      </c>
      <c r="D507" s="320">
        <v>455.7</v>
      </c>
      <c r="E507" s="320">
        <v>0</v>
      </c>
      <c r="F507" s="320">
        <v>2.4</v>
      </c>
      <c r="G507" s="320">
        <v>90</v>
      </c>
      <c r="H507" s="320">
        <v>0.4</v>
      </c>
      <c r="I507" s="320">
        <v>247.5</v>
      </c>
    </row>
    <row r="508" spans="1:9" x14ac:dyDescent="0.25">
      <c r="A508" s="568"/>
      <c r="C508" s="319" t="s">
        <v>934</v>
      </c>
      <c r="D508" s="320">
        <v>456.1</v>
      </c>
      <c r="E508" s="320">
        <v>0</v>
      </c>
      <c r="F508" s="320">
        <v>1.4</v>
      </c>
      <c r="G508" s="320">
        <v>82</v>
      </c>
      <c r="H508" s="320">
        <v>0</v>
      </c>
      <c r="I508" s="320">
        <v>67.5</v>
      </c>
    </row>
    <row r="509" spans="1:9" x14ac:dyDescent="0.25">
      <c r="A509" s="568"/>
      <c r="C509" s="319" t="s">
        <v>935</v>
      </c>
      <c r="D509" s="320">
        <v>457</v>
      </c>
      <c r="E509" s="320">
        <v>0</v>
      </c>
      <c r="F509" s="320">
        <v>1</v>
      </c>
      <c r="G509" s="320">
        <v>87</v>
      </c>
      <c r="H509" s="320">
        <v>0</v>
      </c>
      <c r="I509" s="320">
        <v>292.5</v>
      </c>
    </row>
    <row r="510" spans="1:9" x14ac:dyDescent="0.25">
      <c r="A510" s="568"/>
      <c r="C510" s="319" t="s">
        <v>936</v>
      </c>
      <c r="D510" s="320">
        <v>457.6</v>
      </c>
      <c r="E510" s="320">
        <v>0</v>
      </c>
      <c r="F510" s="320">
        <v>0.6</v>
      </c>
      <c r="G510" s="320">
        <v>90</v>
      </c>
      <c r="H510" s="320">
        <v>0.4</v>
      </c>
      <c r="I510" s="320">
        <v>225</v>
      </c>
    </row>
    <row r="511" spans="1:9" x14ac:dyDescent="0.25">
      <c r="A511" s="568"/>
      <c r="C511" s="319" t="s">
        <v>937</v>
      </c>
      <c r="D511" s="320">
        <v>458</v>
      </c>
      <c r="E511" s="320">
        <v>0</v>
      </c>
      <c r="F511" s="320">
        <v>0.5</v>
      </c>
      <c r="G511" s="320">
        <v>91</v>
      </c>
      <c r="H511" s="320">
        <v>0.9</v>
      </c>
      <c r="I511" s="320">
        <v>202.5</v>
      </c>
    </row>
    <row r="512" spans="1:9" x14ac:dyDescent="0.25">
      <c r="A512" s="568"/>
      <c r="C512" s="319" t="s">
        <v>938</v>
      </c>
      <c r="D512" s="320">
        <v>457.3</v>
      </c>
      <c r="E512" s="320">
        <v>0</v>
      </c>
      <c r="F512" s="320">
        <v>2.9</v>
      </c>
      <c r="G512" s="320">
        <v>71</v>
      </c>
      <c r="H512" s="320">
        <v>0.9</v>
      </c>
      <c r="I512" s="320">
        <v>225</v>
      </c>
    </row>
    <row r="513" spans="1:9" x14ac:dyDescent="0.25">
      <c r="A513" s="568"/>
      <c r="C513" s="319" t="s">
        <v>939</v>
      </c>
      <c r="D513" s="320">
        <v>457.1</v>
      </c>
      <c r="E513" s="320">
        <v>0</v>
      </c>
      <c r="F513" s="320">
        <v>6.6</v>
      </c>
      <c r="G513" s="320">
        <v>56</v>
      </c>
      <c r="H513" s="320">
        <v>0.9</v>
      </c>
      <c r="I513" s="320">
        <v>247.5</v>
      </c>
    </row>
    <row r="514" spans="1:9" x14ac:dyDescent="0.25">
      <c r="A514" s="568"/>
      <c r="C514" s="319" t="s">
        <v>940</v>
      </c>
      <c r="D514" s="320">
        <v>456.6</v>
      </c>
      <c r="E514" s="320">
        <v>0</v>
      </c>
      <c r="F514" s="320">
        <v>8.9</v>
      </c>
      <c r="G514" s="320">
        <v>47</v>
      </c>
      <c r="H514" s="320">
        <v>0.9</v>
      </c>
      <c r="I514" s="320">
        <v>157.5</v>
      </c>
    </row>
    <row r="515" spans="1:9" x14ac:dyDescent="0.25">
      <c r="A515" s="568"/>
      <c r="C515" s="319" t="s">
        <v>941</v>
      </c>
      <c r="D515" s="320">
        <v>456.3</v>
      </c>
      <c r="E515" s="320">
        <v>0</v>
      </c>
      <c r="F515" s="320">
        <v>10.9</v>
      </c>
      <c r="G515" s="320">
        <v>53</v>
      </c>
      <c r="H515" s="320">
        <v>0.9</v>
      </c>
      <c r="I515" s="320">
        <v>202.5</v>
      </c>
    </row>
    <row r="516" spans="1:9" x14ac:dyDescent="0.25">
      <c r="A516" s="568"/>
      <c r="C516" s="319" t="s">
        <v>942</v>
      </c>
      <c r="D516" s="320">
        <v>456</v>
      </c>
      <c r="E516" s="320">
        <v>0</v>
      </c>
      <c r="F516" s="320">
        <v>10.199999999999999</v>
      </c>
      <c r="G516" s="320">
        <v>66</v>
      </c>
      <c r="H516" s="320">
        <v>0.9</v>
      </c>
      <c r="I516" s="320">
        <v>180</v>
      </c>
    </row>
    <row r="517" spans="1:9" x14ac:dyDescent="0.25">
      <c r="A517" s="568"/>
      <c r="C517" s="319" t="s">
        <v>943</v>
      </c>
      <c r="D517" s="320">
        <v>455.4</v>
      </c>
      <c r="E517" s="320">
        <v>0.8</v>
      </c>
      <c r="F517" s="320">
        <v>7.2</v>
      </c>
      <c r="G517" s="320">
        <v>84</v>
      </c>
      <c r="H517" s="320">
        <v>1.8</v>
      </c>
      <c r="I517" s="320">
        <v>22.5</v>
      </c>
    </row>
    <row r="518" spans="1:9" x14ac:dyDescent="0.25">
      <c r="A518" s="568"/>
      <c r="C518" s="319" t="s">
        <v>944</v>
      </c>
      <c r="D518" s="320">
        <v>454.6</v>
      </c>
      <c r="E518" s="320">
        <v>1.3</v>
      </c>
      <c r="F518" s="320">
        <v>6.3</v>
      </c>
      <c r="G518" s="320">
        <v>76</v>
      </c>
      <c r="H518" s="320">
        <v>1.8</v>
      </c>
      <c r="I518" s="320">
        <v>67.5</v>
      </c>
    </row>
    <row r="519" spans="1:9" x14ac:dyDescent="0.25">
      <c r="A519" s="568"/>
      <c r="C519" s="319" t="s">
        <v>945</v>
      </c>
      <c r="D519" s="320">
        <v>454.6</v>
      </c>
      <c r="E519" s="320">
        <v>0</v>
      </c>
      <c r="F519" s="320">
        <v>6.7</v>
      </c>
      <c r="G519" s="320">
        <v>78</v>
      </c>
      <c r="H519" s="320">
        <v>2.2000000000000002</v>
      </c>
      <c r="I519" s="320">
        <v>67.5</v>
      </c>
    </row>
    <row r="520" spans="1:9" x14ac:dyDescent="0.25">
      <c r="A520" s="568"/>
      <c r="C520" s="319" t="s">
        <v>946</v>
      </c>
      <c r="D520" s="320">
        <v>455.3</v>
      </c>
      <c r="E520" s="320">
        <v>0</v>
      </c>
      <c r="F520" s="320">
        <v>6.7</v>
      </c>
      <c r="G520" s="320">
        <v>76</v>
      </c>
      <c r="H520" s="320">
        <v>0.9</v>
      </c>
      <c r="I520" s="320">
        <v>90</v>
      </c>
    </row>
    <row r="521" spans="1:9" x14ac:dyDescent="0.25">
      <c r="A521" s="568">
        <v>22</v>
      </c>
      <c r="C521" s="319" t="s">
        <v>947</v>
      </c>
      <c r="D521" s="320">
        <v>456</v>
      </c>
      <c r="E521" s="320">
        <v>0</v>
      </c>
      <c r="F521" s="320">
        <v>6.8</v>
      </c>
      <c r="G521" s="320">
        <v>81</v>
      </c>
      <c r="H521" s="320">
        <v>0.4</v>
      </c>
      <c r="I521" s="320">
        <v>90</v>
      </c>
    </row>
    <row r="522" spans="1:9" x14ac:dyDescent="0.25">
      <c r="A522" s="568"/>
      <c r="C522" s="319" t="s">
        <v>948</v>
      </c>
      <c r="D522" s="320">
        <v>456.2</v>
      </c>
      <c r="E522" s="320">
        <v>0</v>
      </c>
      <c r="F522" s="320">
        <v>6.3</v>
      </c>
      <c r="G522" s="320">
        <v>82</v>
      </c>
      <c r="H522" s="320">
        <v>0.4</v>
      </c>
      <c r="I522" s="320">
        <v>270</v>
      </c>
    </row>
    <row r="523" spans="1:9" x14ac:dyDescent="0.25">
      <c r="A523" s="568"/>
      <c r="C523" s="319" t="s">
        <v>949</v>
      </c>
      <c r="D523" s="320">
        <v>457.3</v>
      </c>
      <c r="E523" s="320">
        <v>0</v>
      </c>
      <c r="F523" s="320">
        <v>6</v>
      </c>
      <c r="G523" s="320">
        <v>81</v>
      </c>
      <c r="H523" s="320">
        <v>0.9</v>
      </c>
      <c r="I523" s="320">
        <v>0</v>
      </c>
    </row>
    <row r="524" spans="1:9" x14ac:dyDescent="0.25">
      <c r="A524" s="568"/>
      <c r="C524" s="319" t="s">
        <v>950</v>
      </c>
      <c r="D524" s="320">
        <v>457.6</v>
      </c>
      <c r="E524" s="320">
        <v>0</v>
      </c>
      <c r="F524" s="320">
        <v>5.6</v>
      </c>
      <c r="G524" s="320">
        <v>83</v>
      </c>
      <c r="H524" s="320">
        <v>0.9</v>
      </c>
      <c r="I524" s="320">
        <v>180</v>
      </c>
    </row>
    <row r="525" spans="1:9" x14ac:dyDescent="0.25">
      <c r="A525" s="568"/>
      <c r="C525" s="319" t="s">
        <v>951</v>
      </c>
      <c r="D525" s="320">
        <v>458.2</v>
      </c>
      <c r="E525" s="320">
        <v>0</v>
      </c>
      <c r="F525" s="320">
        <v>5.4</v>
      </c>
      <c r="G525" s="320">
        <v>83</v>
      </c>
      <c r="H525" s="320">
        <v>0.4</v>
      </c>
      <c r="I525" s="320">
        <v>292.5</v>
      </c>
    </row>
    <row r="526" spans="1:9" x14ac:dyDescent="0.25">
      <c r="A526" s="568"/>
      <c r="C526" s="319" t="s">
        <v>952</v>
      </c>
      <c r="D526" s="320">
        <v>458.1</v>
      </c>
      <c r="E526" s="320">
        <v>0</v>
      </c>
      <c r="F526" s="320">
        <v>5.4</v>
      </c>
      <c r="G526" s="320">
        <v>85</v>
      </c>
      <c r="H526" s="320">
        <v>0</v>
      </c>
      <c r="I526" s="320">
        <v>45</v>
      </c>
    </row>
    <row r="527" spans="1:9" x14ac:dyDescent="0.25">
      <c r="A527" s="568"/>
      <c r="C527" s="319" t="s">
        <v>953</v>
      </c>
      <c r="D527" s="320">
        <v>457.8</v>
      </c>
      <c r="E527" s="320">
        <v>0</v>
      </c>
      <c r="F527" s="320">
        <v>5.4</v>
      </c>
      <c r="G527" s="320">
        <v>85</v>
      </c>
      <c r="H527" s="320">
        <v>0</v>
      </c>
      <c r="I527" s="320">
        <v>45</v>
      </c>
    </row>
    <row r="528" spans="1:9" x14ac:dyDescent="0.25">
      <c r="A528" s="568"/>
      <c r="C528" s="319" t="s">
        <v>954</v>
      </c>
      <c r="D528" s="320">
        <v>457.4</v>
      </c>
      <c r="E528" s="320">
        <v>0</v>
      </c>
      <c r="F528" s="320">
        <v>5</v>
      </c>
      <c r="G528" s="320">
        <v>87</v>
      </c>
      <c r="H528" s="320">
        <v>0</v>
      </c>
      <c r="I528" s="320">
        <v>90</v>
      </c>
    </row>
    <row r="529" spans="1:9" x14ac:dyDescent="0.25">
      <c r="A529" s="568"/>
      <c r="C529" s="319" t="s">
        <v>955</v>
      </c>
      <c r="D529" s="320">
        <v>457</v>
      </c>
      <c r="E529" s="320">
        <v>0</v>
      </c>
      <c r="F529" s="320">
        <v>4.3</v>
      </c>
      <c r="G529" s="320">
        <v>86</v>
      </c>
      <c r="H529" s="320">
        <v>0.9</v>
      </c>
      <c r="I529" s="320">
        <v>337.5</v>
      </c>
    </row>
    <row r="530" spans="1:9" x14ac:dyDescent="0.25">
      <c r="A530" s="568"/>
      <c r="C530" s="319" t="s">
        <v>956</v>
      </c>
      <c r="D530" s="320">
        <v>456.4</v>
      </c>
      <c r="E530" s="320">
        <v>0</v>
      </c>
      <c r="F530" s="320">
        <v>4.4000000000000004</v>
      </c>
      <c r="G530" s="320">
        <v>87</v>
      </c>
      <c r="H530" s="320">
        <v>0.4</v>
      </c>
      <c r="I530" s="320">
        <v>337.5</v>
      </c>
    </row>
    <row r="531" spans="1:9" x14ac:dyDescent="0.25">
      <c r="A531" s="568"/>
      <c r="C531" s="319" t="s">
        <v>957</v>
      </c>
      <c r="D531" s="320">
        <v>456.2</v>
      </c>
      <c r="E531" s="320">
        <v>0.8</v>
      </c>
      <c r="F531" s="320">
        <v>4.0999999999999996</v>
      </c>
      <c r="G531" s="320">
        <v>87</v>
      </c>
      <c r="H531" s="320">
        <v>0.4</v>
      </c>
      <c r="I531" s="320">
        <v>247.5</v>
      </c>
    </row>
    <row r="532" spans="1:9" x14ac:dyDescent="0.25">
      <c r="A532" s="568"/>
      <c r="C532" s="319" t="s">
        <v>958</v>
      </c>
      <c r="D532" s="320">
        <v>456.6</v>
      </c>
      <c r="E532" s="320">
        <v>2</v>
      </c>
      <c r="F532" s="320">
        <v>2.9</v>
      </c>
      <c r="G532" s="320">
        <v>89</v>
      </c>
      <c r="H532" s="320">
        <v>0</v>
      </c>
      <c r="I532" s="320">
        <v>67.5</v>
      </c>
    </row>
    <row r="533" spans="1:9" x14ac:dyDescent="0.25">
      <c r="A533" s="568"/>
      <c r="C533" s="319" t="s">
        <v>959</v>
      </c>
      <c r="D533" s="320">
        <v>457.5</v>
      </c>
      <c r="E533" s="320">
        <v>0</v>
      </c>
      <c r="F533" s="320">
        <v>2.9</v>
      </c>
      <c r="G533" s="320">
        <v>90</v>
      </c>
      <c r="H533" s="320">
        <v>0</v>
      </c>
      <c r="I533" s="320">
        <v>67.5</v>
      </c>
    </row>
    <row r="534" spans="1:9" x14ac:dyDescent="0.25">
      <c r="A534" s="568"/>
      <c r="C534" s="319" t="s">
        <v>960</v>
      </c>
      <c r="D534" s="320">
        <v>457.5</v>
      </c>
      <c r="E534" s="320">
        <v>0</v>
      </c>
      <c r="F534" s="320">
        <v>3.2</v>
      </c>
      <c r="G534" s="320">
        <v>87</v>
      </c>
      <c r="H534" s="320">
        <v>0.4</v>
      </c>
      <c r="I534" s="320">
        <v>22.5</v>
      </c>
    </row>
    <row r="535" spans="1:9" x14ac:dyDescent="0.25">
      <c r="A535" s="568"/>
      <c r="C535" s="319" t="s">
        <v>961</v>
      </c>
      <c r="D535" s="320">
        <v>457.7</v>
      </c>
      <c r="E535" s="320">
        <v>0</v>
      </c>
      <c r="F535" s="320">
        <v>4.0999999999999996</v>
      </c>
      <c r="G535" s="320">
        <v>83</v>
      </c>
      <c r="H535" s="320">
        <v>0.9</v>
      </c>
      <c r="I535" s="320">
        <v>247.5</v>
      </c>
    </row>
    <row r="536" spans="1:9" x14ac:dyDescent="0.25">
      <c r="A536" s="568"/>
      <c r="C536" s="319" t="s">
        <v>962</v>
      </c>
      <c r="D536" s="320">
        <v>457.3</v>
      </c>
      <c r="E536" s="320">
        <v>0</v>
      </c>
      <c r="F536" s="320">
        <v>5.3</v>
      </c>
      <c r="G536" s="320">
        <v>74</v>
      </c>
      <c r="H536" s="320">
        <v>0.9</v>
      </c>
      <c r="I536" s="320">
        <v>22.5</v>
      </c>
    </row>
    <row r="537" spans="1:9" x14ac:dyDescent="0.25">
      <c r="A537" s="568"/>
      <c r="C537" s="319" t="s">
        <v>963</v>
      </c>
      <c r="D537" s="320">
        <v>457.3</v>
      </c>
      <c r="E537" s="320">
        <v>0</v>
      </c>
      <c r="F537" s="320">
        <v>7.7</v>
      </c>
      <c r="G537" s="320">
        <v>68</v>
      </c>
      <c r="H537" s="320">
        <v>1.3</v>
      </c>
      <c r="I537" s="320">
        <v>22.5</v>
      </c>
    </row>
    <row r="538" spans="1:9" x14ac:dyDescent="0.25">
      <c r="A538" s="568"/>
      <c r="C538" s="319" t="s">
        <v>964</v>
      </c>
      <c r="D538" s="320">
        <v>457</v>
      </c>
      <c r="E538" s="320">
        <v>0</v>
      </c>
      <c r="F538" s="320">
        <v>9.3000000000000007</v>
      </c>
      <c r="G538" s="320">
        <v>65</v>
      </c>
      <c r="H538" s="320">
        <v>0.9</v>
      </c>
      <c r="I538" s="320">
        <v>67.5</v>
      </c>
    </row>
    <row r="539" spans="1:9" x14ac:dyDescent="0.25">
      <c r="A539" s="568"/>
      <c r="C539" s="319" t="s">
        <v>965</v>
      </c>
      <c r="D539" s="320">
        <v>456.5</v>
      </c>
      <c r="E539" s="320">
        <v>0</v>
      </c>
      <c r="F539" s="320">
        <v>9.8000000000000007</v>
      </c>
      <c r="G539" s="320">
        <v>70</v>
      </c>
      <c r="H539" s="320">
        <v>1.3</v>
      </c>
      <c r="I539" s="320">
        <v>90</v>
      </c>
    </row>
    <row r="540" spans="1:9" x14ac:dyDescent="0.25">
      <c r="A540" s="568"/>
      <c r="C540" s="319" t="s">
        <v>966</v>
      </c>
      <c r="D540" s="320">
        <v>457.3</v>
      </c>
      <c r="E540" s="320">
        <v>1.3</v>
      </c>
      <c r="F540" s="320">
        <v>3.8</v>
      </c>
      <c r="G540" s="320">
        <v>86</v>
      </c>
      <c r="H540" s="320">
        <v>1.3</v>
      </c>
      <c r="I540" s="320">
        <v>157.5</v>
      </c>
    </row>
    <row r="541" spans="1:9" x14ac:dyDescent="0.25">
      <c r="A541" s="568"/>
      <c r="C541" s="319" t="s">
        <v>967</v>
      </c>
      <c r="D541" s="320">
        <v>457</v>
      </c>
      <c r="E541" s="320">
        <v>0.8</v>
      </c>
      <c r="F541" s="320">
        <v>4.9000000000000004</v>
      </c>
      <c r="G541" s="320">
        <v>88</v>
      </c>
      <c r="H541" s="320">
        <v>1.3</v>
      </c>
      <c r="I541" s="320">
        <v>22.5</v>
      </c>
    </row>
    <row r="542" spans="1:9" x14ac:dyDescent="0.25">
      <c r="A542" s="568"/>
      <c r="C542" s="319" t="s">
        <v>968</v>
      </c>
      <c r="D542" s="320">
        <v>456.5</v>
      </c>
      <c r="E542" s="320">
        <v>0</v>
      </c>
      <c r="F542" s="320">
        <v>5.7</v>
      </c>
      <c r="G542" s="320">
        <v>79</v>
      </c>
      <c r="H542" s="320">
        <v>1.3</v>
      </c>
      <c r="I542" s="320">
        <v>45</v>
      </c>
    </row>
    <row r="543" spans="1:9" x14ac:dyDescent="0.25">
      <c r="A543" s="568"/>
      <c r="C543" s="319" t="s">
        <v>969</v>
      </c>
      <c r="D543" s="320">
        <v>455.6</v>
      </c>
      <c r="E543" s="320">
        <v>0</v>
      </c>
      <c r="F543" s="320">
        <v>6.7</v>
      </c>
      <c r="G543" s="320">
        <v>66</v>
      </c>
      <c r="H543" s="320">
        <v>1.8</v>
      </c>
      <c r="I543" s="320">
        <v>22.5</v>
      </c>
    </row>
    <row r="544" spans="1:9" x14ac:dyDescent="0.25">
      <c r="A544" s="568"/>
      <c r="C544" s="319" t="s">
        <v>970</v>
      </c>
      <c r="D544" s="320">
        <v>455.7</v>
      </c>
      <c r="E544" s="320">
        <v>0</v>
      </c>
      <c r="F544" s="320">
        <v>7.5</v>
      </c>
      <c r="G544" s="320">
        <v>76</v>
      </c>
      <c r="H544" s="320">
        <v>1.3</v>
      </c>
      <c r="I544" s="320">
        <v>67.5</v>
      </c>
    </row>
    <row r="545" spans="1:9" x14ac:dyDescent="0.25">
      <c r="A545" s="568">
        <v>23</v>
      </c>
      <c r="C545" s="319" t="s">
        <v>971</v>
      </c>
      <c r="D545" s="320">
        <v>455.7</v>
      </c>
      <c r="E545" s="320">
        <v>0</v>
      </c>
      <c r="F545" s="320">
        <v>7.1</v>
      </c>
      <c r="G545" s="320">
        <v>73</v>
      </c>
      <c r="H545" s="320">
        <v>0.9</v>
      </c>
      <c r="I545" s="320">
        <v>90</v>
      </c>
    </row>
    <row r="546" spans="1:9" x14ac:dyDescent="0.25">
      <c r="A546" s="568"/>
      <c r="C546" s="319" t="s">
        <v>972</v>
      </c>
      <c r="D546" s="320">
        <v>455.9</v>
      </c>
      <c r="E546" s="320">
        <v>0</v>
      </c>
      <c r="F546" s="320">
        <v>6.1</v>
      </c>
      <c r="G546" s="320">
        <v>79</v>
      </c>
      <c r="H546" s="320">
        <v>0.9</v>
      </c>
      <c r="I546" s="320">
        <v>45</v>
      </c>
    </row>
    <row r="547" spans="1:9" x14ac:dyDescent="0.25">
      <c r="A547" s="568"/>
      <c r="C547" s="319" t="s">
        <v>973</v>
      </c>
      <c r="D547" s="320">
        <v>456.2</v>
      </c>
      <c r="E547" s="320">
        <v>0</v>
      </c>
      <c r="F547" s="320">
        <v>4.8</v>
      </c>
      <c r="G547" s="320">
        <v>85</v>
      </c>
      <c r="H547" s="320">
        <v>1.3</v>
      </c>
      <c r="I547" s="320">
        <v>22.5</v>
      </c>
    </row>
    <row r="548" spans="1:9" x14ac:dyDescent="0.25">
      <c r="A548" s="568"/>
      <c r="C548" s="319" t="s">
        <v>974</v>
      </c>
      <c r="D548" s="320">
        <v>456.7</v>
      </c>
      <c r="E548" s="320">
        <v>0</v>
      </c>
      <c r="F548" s="320">
        <v>4.3</v>
      </c>
      <c r="G548" s="320">
        <v>86</v>
      </c>
      <c r="H548" s="320">
        <v>0.9</v>
      </c>
      <c r="I548" s="320">
        <v>45</v>
      </c>
    </row>
    <row r="549" spans="1:9" x14ac:dyDescent="0.25">
      <c r="A549" s="568"/>
      <c r="C549" s="319" t="s">
        <v>975</v>
      </c>
      <c r="D549" s="320">
        <v>457.5</v>
      </c>
      <c r="E549" s="320">
        <v>0</v>
      </c>
      <c r="F549" s="320">
        <v>4</v>
      </c>
      <c r="G549" s="320">
        <v>87</v>
      </c>
      <c r="H549" s="320">
        <v>0.9</v>
      </c>
      <c r="I549" s="320">
        <v>22.5</v>
      </c>
    </row>
    <row r="550" spans="1:9" x14ac:dyDescent="0.25">
      <c r="A550" s="568"/>
      <c r="C550" s="319" t="s">
        <v>976</v>
      </c>
      <c r="D550" s="320">
        <v>457.5</v>
      </c>
      <c r="E550" s="320">
        <v>0</v>
      </c>
      <c r="F550" s="320">
        <v>3.7</v>
      </c>
      <c r="G550" s="320">
        <v>87</v>
      </c>
      <c r="H550" s="320">
        <v>0.4</v>
      </c>
      <c r="I550" s="320">
        <v>67.5</v>
      </c>
    </row>
    <row r="551" spans="1:9" x14ac:dyDescent="0.25">
      <c r="A551" s="568"/>
      <c r="C551" s="319" t="s">
        <v>977</v>
      </c>
      <c r="D551" s="320">
        <v>457.6</v>
      </c>
      <c r="E551" s="320">
        <v>0</v>
      </c>
      <c r="F551" s="320">
        <v>3.5</v>
      </c>
      <c r="G551" s="320">
        <v>86</v>
      </c>
      <c r="H551" s="320">
        <v>0.4</v>
      </c>
      <c r="I551" s="320">
        <v>45</v>
      </c>
    </row>
    <row r="552" spans="1:9" x14ac:dyDescent="0.25">
      <c r="A552" s="568"/>
      <c r="C552" s="319" t="s">
        <v>978</v>
      </c>
      <c r="D552" s="320">
        <v>457.2</v>
      </c>
      <c r="E552" s="320">
        <v>0</v>
      </c>
      <c r="F552" s="320">
        <v>3</v>
      </c>
      <c r="G552" s="320">
        <v>89</v>
      </c>
      <c r="H552" s="320">
        <v>0.4</v>
      </c>
      <c r="I552" s="320">
        <v>45</v>
      </c>
    </row>
    <row r="553" spans="1:9" x14ac:dyDescent="0.25">
      <c r="A553" s="568"/>
      <c r="C553" s="319" t="s">
        <v>979</v>
      </c>
      <c r="D553" s="320">
        <v>457</v>
      </c>
      <c r="E553" s="320">
        <v>0</v>
      </c>
      <c r="F553" s="320">
        <v>2.7</v>
      </c>
      <c r="G553" s="320">
        <v>88</v>
      </c>
      <c r="H553" s="320">
        <v>0.4</v>
      </c>
      <c r="I553" s="320">
        <v>22.5</v>
      </c>
    </row>
    <row r="554" spans="1:9" x14ac:dyDescent="0.25">
      <c r="A554" s="568"/>
      <c r="C554" s="319" t="s">
        <v>980</v>
      </c>
      <c r="D554" s="320">
        <v>456.8</v>
      </c>
      <c r="E554" s="320">
        <v>0</v>
      </c>
      <c r="F554" s="320">
        <v>2</v>
      </c>
      <c r="G554" s="320">
        <v>88</v>
      </c>
      <c r="H554" s="320">
        <v>0</v>
      </c>
      <c r="I554" s="320">
        <v>22.5</v>
      </c>
    </row>
    <row r="555" spans="1:9" x14ac:dyDescent="0.25">
      <c r="A555" s="568"/>
      <c r="C555" s="319" t="s">
        <v>981</v>
      </c>
      <c r="D555" s="320">
        <v>457.1</v>
      </c>
      <c r="E555" s="320">
        <v>0</v>
      </c>
      <c r="F555" s="320">
        <v>1.5</v>
      </c>
      <c r="G555" s="320">
        <v>92</v>
      </c>
      <c r="H555" s="320">
        <v>0.4</v>
      </c>
      <c r="I555" s="320">
        <v>22.5</v>
      </c>
    </row>
    <row r="556" spans="1:9" x14ac:dyDescent="0.25">
      <c r="A556" s="568"/>
      <c r="C556" s="319" t="s">
        <v>982</v>
      </c>
      <c r="D556" s="320">
        <v>457</v>
      </c>
      <c r="E556" s="320">
        <v>0</v>
      </c>
      <c r="F556" s="320">
        <v>1.3</v>
      </c>
      <c r="G556" s="320">
        <v>93</v>
      </c>
      <c r="H556" s="320">
        <v>0.4</v>
      </c>
      <c r="I556" s="320">
        <v>45</v>
      </c>
    </row>
    <row r="557" spans="1:9" x14ac:dyDescent="0.25">
      <c r="A557" s="568"/>
      <c r="C557" s="319" t="s">
        <v>983</v>
      </c>
      <c r="D557" s="320">
        <v>457.6</v>
      </c>
      <c r="E557" s="320">
        <v>0</v>
      </c>
      <c r="F557" s="320">
        <v>1.4</v>
      </c>
      <c r="G557" s="320">
        <v>92</v>
      </c>
      <c r="H557" s="320">
        <v>0</v>
      </c>
      <c r="I557" s="320">
        <v>90</v>
      </c>
    </row>
    <row r="558" spans="1:9" x14ac:dyDescent="0.25">
      <c r="A558" s="568"/>
      <c r="C558" s="319" t="s">
        <v>984</v>
      </c>
      <c r="D558" s="320">
        <v>458.4</v>
      </c>
      <c r="E558" s="320">
        <v>0</v>
      </c>
      <c r="F558" s="320">
        <v>1.7</v>
      </c>
      <c r="G558" s="320">
        <v>92</v>
      </c>
      <c r="H558" s="320">
        <v>0.4</v>
      </c>
      <c r="I558" s="320">
        <v>247.5</v>
      </c>
    </row>
    <row r="559" spans="1:9" x14ac:dyDescent="0.25">
      <c r="A559" s="568"/>
      <c r="C559" s="319" t="s">
        <v>985</v>
      </c>
      <c r="D559" s="320">
        <v>459</v>
      </c>
      <c r="E559" s="320">
        <v>0</v>
      </c>
      <c r="F559" s="320">
        <v>2.2999999999999998</v>
      </c>
      <c r="G559" s="320">
        <v>74</v>
      </c>
      <c r="H559" s="320">
        <v>0.9</v>
      </c>
      <c r="I559" s="320">
        <v>247.5</v>
      </c>
    </row>
    <row r="560" spans="1:9" x14ac:dyDescent="0.25">
      <c r="A560" s="568"/>
      <c r="C560" s="319" t="s">
        <v>986</v>
      </c>
      <c r="D560" s="320">
        <v>459.2</v>
      </c>
      <c r="E560" s="320">
        <v>0</v>
      </c>
      <c r="F560" s="320">
        <v>6.3</v>
      </c>
      <c r="G560" s="320">
        <v>70</v>
      </c>
      <c r="H560" s="320">
        <v>0.9</v>
      </c>
      <c r="I560" s="320">
        <v>67.5</v>
      </c>
    </row>
    <row r="561" spans="1:9" x14ac:dyDescent="0.25">
      <c r="A561" s="568"/>
      <c r="C561" s="319" t="s">
        <v>987</v>
      </c>
      <c r="D561" s="320">
        <v>459.2</v>
      </c>
      <c r="E561" s="320">
        <v>0</v>
      </c>
      <c r="F561" s="320">
        <v>7.1</v>
      </c>
      <c r="G561" s="320">
        <v>67</v>
      </c>
      <c r="H561" s="320">
        <v>1.8</v>
      </c>
      <c r="I561" s="320">
        <v>22.5</v>
      </c>
    </row>
    <row r="562" spans="1:9" x14ac:dyDescent="0.25">
      <c r="A562" s="568"/>
      <c r="C562" s="319" t="s">
        <v>988</v>
      </c>
      <c r="D562" s="320">
        <v>459.1</v>
      </c>
      <c r="E562" s="320">
        <v>0</v>
      </c>
      <c r="F562" s="320">
        <v>8</v>
      </c>
      <c r="G562" s="320">
        <v>69</v>
      </c>
      <c r="H562" s="320">
        <v>2.2000000000000002</v>
      </c>
      <c r="I562" s="320">
        <v>45</v>
      </c>
    </row>
    <row r="563" spans="1:9" x14ac:dyDescent="0.25">
      <c r="A563" s="568"/>
      <c r="C563" s="319" t="s">
        <v>989</v>
      </c>
      <c r="D563" s="320">
        <v>458.6</v>
      </c>
      <c r="E563" s="320">
        <v>0.3</v>
      </c>
      <c r="F563" s="320">
        <v>5.4</v>
      </c>
      <c r="G563" s="320">
        <v>66</v>
      </c>
      <c r="H563" s="320">
        <v>2.2000000000000002</v>
      </c>
      <c r="I563" s="320">
        <v>22.5</v>
      </c>
    </row>
    <row r="564" spans="1:9" x14ac:dyDescent="0.25">
      <c r="A564" s="568"/>
      <c r="C564" s="319" t="s">
        <v>990</v>
      </c>
      <c r="D564" s="320">
        <v>458</v>
      </c>
      <c r="E564" s="320">
        <v>0</v>
      </c>
      <c r="F564" s="320">
        <v>10.199999999999999</v>
      </c>
      <c r="G564" s="320">
        <v>59</v>
      </c>
      <c r="H564" s="320">
        <v>2.2000000000000002</v>
      </c>
      <c r="I564" s="320">
        <v>45</v>
      </c>
    </row>
    <row r="565" spans="1:9" x14ac:dyDescent="0.25">
      <c r="A565" s="568"/>
      <c r="C565" s="319" t="s">
        <v>991</v>
      </c>
      <c r="D565" s="320">
        <v>457.1</v>
      </c>
      <c r="E565" s="320">
        <v>0</v>
      </c>
      <c r="F565" s="320">
        <v>10.8</v>
      </c>
      <c r="G565" s="320">
        <v>55</v>
      </c>
      <c r="H565" s="320">
        <v>2.2000000000000002</v>
      </c>
      <c r="I565" s="320">
        <v>0</v>
      </c>
    </row>
    <row r="566" spans="1:9" x14ac:dyDescent="0.25">
      <c r="A566" s="568"/>
      <c r="C566" s="319" t="s">
        <v>992</v>
      </c>
      <c r="D566" s="320">
        <v>456.3</v>
      </c>
      <c r="E566" s="320">
        <v>0</v>
      </c>
      <c r="F566" s="320">
        <v>12.2</v>
      </c>
      <c r="G566" s="320">
        <v>54</v>
      </c>
      <c r="H566" s="320">
        <v>2.2000000000000002</v>
      </c>
      <c r="I566" s="320">
        <v>22.5</v>
      </c>
    </row>
    <row r="567" spans="1:9" x14ac:dyDescent="0.25">
      <c r="A567" s="568"/>
      <c r="C567" s="319" t="s">
        <v>993</v>
      </c>
      <c r="D567" s="320">
        <v>455.4</v>
      </c>
      <c r="E567" s="320">
        <v>0</v>
      </c>
      <c r="F567" s="320">
        <v>9.1</v>
      </c>
      <c r="G567" s="320">
        <v>64</v>
      </c>
      <c r="H567" s="320">
        <v>2.7</v>
      </c>
      <c r="I567" s="320">
        <v>22.5</v>
      </c>
    </row>
    <row r="568" spans="1:9" x14ac:dyDescent="0.25">
      <c r="A568" s="568"/>
      <c r="C568" s="319" t="s">
        <v>994</v>
      </c>
      <c r="D568" s="320">
        <v>455.6</v>
      </c>
      <c r="E568" s="320">
        <v>0</v>
      </c>
      <c r="F568" s="320">
        <v>8.6</v>
      </c>
      <c r="G568" s="320">
        <v>60</v>
      </c>
      <c r="H568" s="320">
        <v>2.7</v>
      </c>
      <c r="I568" s="320">
        <v>45</v>
      </c>
    </row>
    <row r="569" spans="1:9" x14ac:dyDescent="0.25">
      <c r="A569" s="568">
        <v>24</v>
      </c>
      <c r="C569" s="319" t="s">
        <v>995</v>
      </c>
      <c r="D569" s="320">
        <v>455.7</v>
      </c>
      <c r="E569" s="320">
        <v>0</v>
      </c>
      <c r="F569" s="320">
        <v>8</v>
      </c>
      <c r="G569" s="320">
        <v>73</v>
      </c>
      <c r="H569" s="320">
        <v>1.8</v>
      </c>
      <c r="I569" s="320">
        <v>45</v>
      </c>
    </row>
    <row r="570" spans="1:9" x14ac:dyDescent="0.25">
      <c r="A570" s="568"/>
      <c r="C570" s="319" t="s">
        <v>996</v>
      </c>
      <c r="D570" s="320">
        <v>456.2</v>
      </c>
      <c r="E570" s="320">
        <v>0</v>
      </c>
      <c r="F570" s="320">
        <v>6.4</v>
      </c>
      <c r="G570" s="320">
        <v>79</v>
      </c>
      <c r="H570" s="320">
        <v>0.9</v>
      </c>
      <c r="I570" s="320">
        <v>45</v>
      </c>
    </row>
    <row r="571" spans="1:9" x14ac:dyDescent="0.25">
      <c r="A571" s="568"/>
      <c r="C571" s="319" t="s">
        <v>997</v>
      </c>
      <c r="D571" s="320">
        <v>456.9</v>
      </c>
      <c r="E571" s="320">
        <v>0</v>
      </c>
      <c r="F571" s="320">
        <v>5.4</v>
      </c>
      <c r="G571" s="320">
        <v>83</v>
      </c>
      <c r="H571" s="320">
        <v>0.9</v>
      </c>
      <c r="I571" s="320">
        <v>45</v>
      </c>
    </row>
    <row r="572" spans="1:9" x14ac:dyDescent="0.25">
      <c r="A572" s="568"/>
      <c r="C572" s="319" t="s">
        <v>998</v>
      </c>
      <c r="D572" s="320">
        <v>457.6</v>
      </c>
      <c r="E572" s="320">
        <v>0</v>
      </c>
      <c r="F572" s="320">
        <v>5.4</v>
      </c>
      <c r="G572" s="320">
        <v>81</v>
      </c>
      <c r="H572" s="320">
        <v>0.4</v>
      </c>
      <c r="I572" s="320">
        <v>45</v>
      </c>
    </row>
    <row r="573" spans="1:9" x14ac:dyDescent="0.25">
      <c r="A573" s="568"/>
      <c r="C573" s="319" t="s">
        <v>999</v>
      </c>
      <c r="D573" s="320">
        <v>457.9</v>
      </c>
      <c r="E573" s="320">
        <v>0</v>
      </c>
      <c r="F573" s="320">
        <v>5</v>
      </c>
      <c r="G573" s="320">
        <v>83</v>
      </c>
      <c r="H573" s="320">
        <v>0.4</v>
      </c>
      <c r="I573" s="320">
        <v>202.5</v>
      </c>
    </row>
    <row r="574" spans="1:9" x14ac:dyDescent="0.25">
      <c r="A574" s="568"/>
      <c r="C574" s="319" t="s">
        <v>1000</v>
      </c>
      <c r="D574" s="320">
        <v>458.2</v>
      </c>
      <c r="E574" s="320">
        <v>0</v>
      </c>
      <c r="F574" s="320">
        <v>3.6</v>
      </c>
      <c r="G574" s="320">
        <v>85</v>
      </c>
      <c r="H574" s="320">
        <v>0.9</v>
      </c>
      <c r="I574" s="320">
        <v>247.5</v>
      </c>
    </row>
    <row r="575" spans="1:9" x14ac:dyDescent="0.25">
      <c r="A575" s="568"/>
      <c r="C575" s="319" t="s">
        <v>1001</v>
      </c>
      <c r="D575" s="320">
        <v>457.8</v>
      </c>
      <c r="E575" s="320">
        <v>0</v>
      </c>
      <c r="F575" s="320">
        <v>2.8</v>
      </c>
      <c r="G575" s="320">
        <v>87</v>
      </c>
      <c r="H575" s="320">
        <v>0.4</v>
      </c>
      <c r="I575" s="320">
        <v>292.5</v>
      </c>
    </row>
    <row r="576" spans="1:9" x14ac:dyDescent="0.25">
      <c r="A576" s="568"/>
      <c r="C576" s="319" t="s">
        <v>1002</v>
      </c>
      <c r="D576" s="320">
        <v>457.4</v>
      </c>
      <c r="E576" s="320">
        <v>0</v>
      </c>
      <c r="F576" s="320">
        <v>2.7</v>
      </c>
      <c r="G576" s="320">
        <v>89</v>
      </c>
      <c r="H576" s="320">
        <v>0</v>
      </c>
      <c r="I576" s="320">
        <v>292.5</v>
      </c>
    </row>
    <row r="577" spans="1:9" x14ac:dyDescent="0.25">
      <c r="A577" s="568"/>
      <c r="C577" s="319" t="s">
        <v>1003</v>
      </c>
      <c r="D577" s="320">
        <v>456.9</v>
      </c>
      <c r="E577" s="320">
        <v>0</v>
      </c>
      <c r="F577" s="320">
        <v>3.3</v>
      </c>
      <c r="G577" s="320">
        <v>86</v>
      </c>
      <c r="H577" s="320">
        <v>0.4</v>
      </c>
      <c r="I577" s="320">
        <v>157.5</v>
      </c>
    </row>
    <row r="578" spans="1:9" x14ac:dyDescent="0.25">
      <c r="A578" s="568"/>
      <c r="C578" s="319" t="s">
        <v>1004</v>
      </c>
      <c r="D578" s="320">
        <v>456.8</v>
      </c>
      <c r="E578" s="320">
        <v>0</v>
      </c>
      <c r="F578" s="320">
        <v>3.2</v>
      </c>
      <c r="G578" s="320">
        <v>87</v>
      </c>
      <c r="H578" s="320">
        <v>0.4</v>
      </c>
      <c r="I578" s="320">
        <v>157.5</v>
      </c>
    </row>
    <row r="579" spans="1:9" x14ac:dyDescent="0.25">
      <c r="A579" s="568"/>
      <c r="C579" s="319" t="s">
        <v>1005</v>
      </c>
      <c r="D579" s="322">
        <v>456.7</v>
      </c>
      <c r="E579" s="320">
        <v>0</v>
      </c>
      <c r="F579" s="320">
        <v>3.3</v>
      </c>
      <c r="G579" s="320">
        <v>87</v>
      </c>
      <c r="H579" s="320">
        <v>0.4</v>
      </c>
      <c r="I579" s="320">
        <v>180</v>
      </c>
    </row>
    <row r="580" spans="1:9" x14ac:dyDescent="0.25">
      <c r="A580" s="568"/>
      <c r="C580" s="319" t="s">
        <v>1006</v>
      </c>
      <c r="D580" s="320">
        <v>456.9</v>
      </c>
      <c r="E580" s="320">
        <v>0</v>
      </c>
      <c r="F580" s="320">
        <v>3.2</v>
      </c>
      <c r="G580" s="320">
        <v>88</v>
      </c>
      <c r="H580" s="320">
        <v>0.4</v>
      </c>
      <c r="I580" s="320">
        <v>270</v>
      </c>
    </row>
    <row r="581" spans="1:9" x14ac:dyDescent="0.25">
      <c r="A581" s="568"/>
      <c r="C581" s="319" t="s">
        <v>1007</v>
      </c>
      <c r="D581" s="320">
        <v>457.5</v>
      </c>
      <c r="E581" s="320">
        <v>0</v>
      </c>
      <c r="F581" s="320">
        <v>2.7</v>
      </c>
      <c r="G581" s="320">
        <v>88</v>
      </c>
      <c r="H581" s="320">
        <v>0.4</v>
      </c>
      <c r="I581" s="320">
        <v>202.5</v>
      </c>
    </row>
    <row r="582" spans="1:9" x14ac:dyDescent="0.25">
      <c r="A582" s="568"/>
      <c r="C582" s="319" t="s">
        <v>1008</v>
      </c>
      <c r="D582" s="320">
        <v>457.6</v>
      </c>
      <c r="E582" s="320">
        <v>0</v>
      </c>
      <c r="F582" s="320">
        <v>2.1</v>
      </c>
      <c r="G582" s="320">
        <v>89</v>
      </c>
      <c r="H582" s="320">
        <v>0.9</v>
      </c>
      <c r="I582" s="320">
        <v>247.5</v>
      </c>
    </row>
    <row r="583" spans="1:9" x14ac:dyDescent="0.25">
      <c r="A583" s="568"/>
      <c r="C583" s="319" t="s">
        <v>1009</v>
      </c>
      <c r="D583" s="320">
        <v>457.9</v>
      </c>
      <c r="E583" s="320">
        <v>0</v>
      </c>
      <c r="F583" s="320">
        <v>2.8</v>
      </c>
      <c r="G583" s="320">
        <v>84</v>
      </c>
      <c r="H583" s="320">
        <v>0.9</v>
      </c>
      <c r="I583" s="320">
        <v>247.5</v>
      </c>
    </row>
    <row r="584" spans="1:9" x14ac:dyDescent="0.25">
      <c r="A584" s="568"/>
      <c r="C584" s="319" t="s">
        <v>1010</v>
      </c>
      <c r="D584" s="320">
        <v>457.8</v>
      </c>
      <c r="E584" s="320">
        <v>0</v>
      </c>
      <c r="F584" s="320">
        <v>4.2</v>
      </c>
      <c r="G584" s="320">
        <v>74</v>
      </c>
      <c r="H584" s="320">
        <v>0.9</v>
      </c>
      <c r="I584" s="320">
        <v>247.5</v>
      </c>
    </row>
    <row r="585" spans="1:9" x14ac:dyDescent="0.25">
      <c r="A585" s="568"/>
      <c r="C585" s="319" t="s">
        <v>1011</v>
      </c>
      <c r="D585" s="320">
        <v>457.4</v>
      </c>
      <c r="E585" s="320">
        <v>0</v>
      </c>
      <c r="F585" s="320">
        <v>7.1</v>
      </c>
      <c r="G585" s="320">
        <v>67</v>
      </c>
      <c r="H585" s="320">
        <v>0.9</v>
      </c>
      <c r="I585" s="320">
        <v>225</v>
      </c>
    </row>
    <row r="586" spans="1:9" x14ac:dyDescent="0.25">
      <c r="A586" s="568"/>
      <c r="C586" s="319" t="s">
        <v>1012</v>
      </c>
      <c r="D586" s="320">
        <v>456.9</v>
      </c>
      <c r="E586" s="320">
        <v>0</v>
      </c>
      <c r="F586" s="320">
        <v>9.1</v>
      </c>
      <c r="G586" s="320">
        <v>60</v>
      </c>
      <c r="H586" s="320">
        <v>0.9</v>
      </c>
      <c r="I586" s="320">
        <v>67.5</v>
      </c>
    </row>
    <row r="587" spans="1:9" x14ac:dyDescent="0.25">
      <c r="A587" s="568"/>
      <c r="C587" s="319" t="s">
        <v>1013</v>
      </c>
      <c r="D587" s="320">
        <v>456.2</v>
      </c>
      <c r="E587" s="320">
        <v>0</v>
      </c>
      <c r="F587" s="320">
        <v>9.6999999999999993</v>
      </c>
      <c r="G587" s="320">
        <v>52</v>
      </c>
      <c r="H587" s="320">
        <v>1.8</v>
      </c>
      <c r="I587" s="320">
        <v>22.5</v>
      </c>
    </row>
    <row r="588" spans="1:9" x14ac:dyDescent="0.25">
      <c r="A588" s="568"/>
      <c r="C588" s="319" t="s">
        <v>1014</v>
      </c>
      <c r="D588" s="320">
        <v>456</v>
      </c>
      <c r="E588" s="320">
        <v>0</v>
      </c>
      <c r="F588" s="320">
        <v>11.3</v>
      </c>
      <c r="G588" s="320">
        <v>59</v>
      </c>
      <c r="H588" s="320">
        <v>2.2000000000000002</v>
      </c>
      <c r="I588" s="320">
        <v>45</v>
      </c>
    </row>
    <row r="589" spans="1:9" x14ac:dyDescent="0.25">
      <c r="A589" s="568"/>
      <c r="C589" s="319" t="s">
        <v>1015</v>
      </c>
      <c r="D589" s="320">
        <v>455.2</v>
      </c>
      <c r="E589" s="320">
        <v>0</v>
      </c>
      <c r="F589" s="320">
        <v>10.199999999999999</v>
      </c>
      <c r="G589" s="320">
        <v>56</v>
      </c>
      <c r="H589" s="320">
        <v>2.2000000000000002</v>
      </c>
      <c r="I589" s="320">
        <v>157.5</v>
      </c>
    </row>
    <row r="590" spans="1:9" x14ac:dyDescent="0.25">
      <c r="A590" s="568"/>
      <c r="C590" s="319" t="s">
        <v>1016</v>
      </c>
      <c r="D590" s="320">
        <v>454.1</v>
      </c>
      <c r="E590" s="320">
        <v>0</v>
      </c>
      <c r="F590" s="320">
        <v>12.7</v>
      </c>
      <c r="G590" s="320">
        <v>53</v>
      </c>
      <c r="H590" s="320">
        <v>2.2000000000000002</v>
      </c>
      <c r="I590" s="320">
        <v>45</v>
      </c>
    </row>
    <row r="591" spans="1:9" x14ac:dyDescent="0.25">
      <c r="A591" s="568"/>
      <c r="C591" s="319" t="s">
        <v>1017</v>
      </c>
      <c r="D591" s="320">
        <v>454.4</v>
      </c>
      <c r="E591" s="320">
        <v>0</v>
      </c>
      <c r="F591" s="320">
        <v>8.6</v>
      </c>
      <c r="G591" s="320">
        <v>72</v>
      </c>
      <c r="H591" s="320">
        <v>2.2000000000000002</v>
      </c>
      <c r="I591" s="320">
        <v>67.5</v>
      </c>
    </row>
    <row r="592" spans="1:9" x14ac:dyDescent="0.25">
      <c r="A592" s="568"/>
      <c r="C592" s="319" t="s">
        <v>1018</v>
      </c>
      <c r="D592" s="320">
        <v>454.9</v>
      </c>
      <c r="E592" s="320">
        <v>0</v>
      </c>
      <c r="F592" s="320">
        <v>5.9</v>
      </c>
      <c r="G592" s="320">
        <v>78</v>
      </c>
      <c r="H592" s="320">
        <v>1.8</v>
      </c>
      <c r="I592" s="320">
        <v>157.5</v>
      </c>
    </row>
    <row r="593" spans="1:9" x14ac:dyDescent="0.25">
      <c r="A593" s="568">
        <v>25</v>
      </c>
      <c r="C593" s="319" t="s">
        <v>1019</v>
      </c>
      <c r="D593" s="320">
        <v>455.5</v>
      </c>
      <c r="E593" s="320">
        <v>0.8</v>
      </c>
      <c r="F593" s="320">
        <v>5.3</v>
      </c>
      <c r="G593" s="320">
        <v>82</v>
      </c>
      <c r="H593" s="320">
        <v>0.4</v>
      </c>
      <c r="I593" s="320">
        <v>157.5</v>
      </c>
    </row>
    <row r="594" spans="1:9" x14ac:dyDescent="0.25">
      <c r="A594" s="568"/>
      <c r="C594" s="319" t="s">
        <v>1020</v>
      </c>
      <c r="D594" s="320">
        <v>457</v>
      </c>
      <c r="E594" s="320">
        <v>4.0999999999999996</v>
      </c>
      <c r="F594" s="320">
        <v>3.9</v>
      </c>
      <c r="G594" s="320">
        <v>86</v>
      </c>
      <c r="H594" s="320">
        <v>0.4</v>
      </c>
      <c r="I594" s="320">
        <v>202.5</v>
      </c>
    </row>
    <row r="595" spans="1:9" x14ac:dyDescent="0.25">
      <c r="A595" s="568"/>
      <c r="C595" s="319" t="s">
        <v>1021</v>
      </c>
      <c r="D595" s="320">
        <v>458.2</v>
      </c>
      <c r="E595" s="320">
        <v>3.8</v>
      </c>
      <c r="F595" s="320">
        <v>1.7</v>
      </c>
      <c r="G595" s="320">
        <v>90</v>
      </c>
      <c r="H595" s="320">
        <v>0.4</v>
      </c>
      <c r="I595" s="320">
        <v>0</v>
      </c>
    </row>
    <row r="596" spans="1:9" x14ac:dyDescent="0.25">
      <c r="A596" s="568"/>
      <c r="C596" s="319" t="s">
        <v>1022</v>
      </c>
      <c r="D596" s="320">
        <v>458.6</v>
      </c>
      <c r="E596" s="320">
        <v>0.5</v>
      </c>
      <c r="F596" s="320">
        <v>1.6</v>
      </c>
      <c r="G596" s="320">
        <v>92</v>
      </c>
      <c r="H596" s="320">
        <v>0.9</v>
      </c>
      <c r="I596" s="320">
        <v>247.5</v>
      </c>
    </row>
    <row r="597" spans="1:9" x14ac:dyDescent="0.25">
      <c r="A597" s="568"/>
      <c r="C597" s="319" t="s">
        <v>1023</v>
      </c>
      <c r="D597" s="320">
        <v>459.1</v>
      </c>
      <c r="E597" s="320">
        <v>0</v>
      </c>
      <c r="F597" s="320">
        <v>1.8</v>
      </c>
      <c r="G597" s="320">
        <v>92</v>
      </c>
      <c r="H597" s="320">
        <v>0.9</v>
      </c>
      <c r="I597" s="320">
        <v>180</v>
      </c>
    </row>
    <row r="598" spans="1:9" x14ac:dyDescent="0.25">
      <c r="A598" s="568"/>
      <c r="C598" s="319" t="s">
        <v>1024</v>
      </c>
      <c r="D598" s="320">
        <v>459.5</v>
      </c>
      <c r="E598" s="320">
        <v>0</v>
      </c>
      <c r="F598" s="320">
        <v>1.8</v>
      </c>
      <c r="G598" s="320">
        <v>92</v>
      </c>
      <c r="H598" s="320">
        <v>0.4</v>
      </c>
      <c r="I598" s="320">
        <v>202.5</v>
      </c>
    </row>
    <row r="599" spans="1:9" x14ac:dyDescent="0.25">
      <c r="A599" s="568"/>
      <c r="C599" s="319" t="s">
        <v>1025</v>
      </c>
      <c r="D599" s="320">
        <v>459.4</v>
      </c>
      <c r="E599" s="320">
        <v>0</v>
      </c>
      <c r="F599" s="320">
        <v>1.3</v>
      </c>
      <c r="G599" s="320">
        <v>93</v>
      </c>
      <c r="H599" s="320">
        <v>0.4</v>
      </c>
      <c r="I599" s="320">
        <v>180</v>
      </c>
    </row>
    <row r="600" spans="1:9" x14ac:dyDescent="0.25">
      <c r="A600" s="568"/>
      <c r="C600" s="319" t="s">
        <v>1026</v>
      </c>
      <c r="D600" s="320">
        <v>458.8</v>
      </c>
      <c r="E600" s="320">
        <v>0</v>
      </c>
      <c r="F600" s="320">
        <v>1.9</v>
      </c>
      <c r="G600" s="320">
        <v>90</v>
      </c>
      <c r="H600" s="320">
        <v>0.4</v>
      </c>
      <c r="I600" s="320">
        <v>180</v>
      </c>
    </row>
    <row r="601" spans="1:9" x14ac:dyDescent="0.25">
      <c r="A601" s="568"/>
      <c r="C601" s="319" t="s">
        <v>1027</v>
      </c>
      <c r="D601" s="320">
        <v>458.4</v>
      </c>
      <c r="E601" s="320">
        <v>0</v>
      </c>
      <c r="F601" s="320">
        <v>2.4</v>
      </c>
      <c r="G601" s="320">
        <v>89</v>
      </c>
      <c r="H601" s="320">
        <v>0.4</v>
      </c>
      <c r="I601" s="320">
        <v>180</v>
      </c>
    </row>
    <row r="602" spans="1:9" x14ac:dyDescent="0.25">
      <c r="A602" s="568"/>
      <c r="C602" s="319" t="s">
        <v>1028</v>
      </c>
      <c r="D602" s="320">
        <v>458.2</v>
      </c>
      <c r="E602" s="320">
        <v>0</v>
      </c>
      <c r="F602" s="320">
        <v>2.5</v>
      </c>
      <c r="G602" s="320">
        <v>91</v>
      </c>
      <c r="H602" s="320">
        <v>0.4</v>
      </c>
      <c r="I602" s="320">
        <v>180</v>
      </c>
    </row>
    <row r="603" spans="1:9" x14ac:dyDescent="0.25">
      <c r="A603" s="568"/>
      <c r="C603" s="319" t="s">
        <v>1029</v>
      </c>
      <c r="D603" s="320">
        <v>457.8</v>
      </c>
      <c r="E603" s="320">
        <v>0</v>
      </c>
      <c r="F603" s="320">
        <v>2.2999999999999998</v>
      </c>
      <c r="G603" s="320">
        <v>92</v>
      </c>
      <c r="H603" s="320">
        <v>0.4</v>
      </c>
      <c r="I603" s="320">
        <v>247.5</v>
      </c>
    </row>
    <row r="604" spans="1:9" x14ac:dyDescent="0.25">
      <c r="A604" s="568"/>
      <c r="C604" s="319" t="s">
        <v>1030</v>
      </c>
      <c r="D604" s="320">
        <v>458.1</v>
      </c>
      <c r="E604" s="320">
        <v>0</v>
      </c>
      <c r="F604" s="320">
        <v>2.2999999999999998</v>
      </c>
      <c r="G604" s="320">
        <v>91</v>
      </c>
      <c r="H604" s="320">
        <v>0</v>
      </c>
      <c r="I604" s="320">
        <v>180</v>
      </c>
    </row>
    <row r="605" spans="1:9" x14ac:dyDescent="0.25">
      <c r="A605" s="568"/>
      <c r="C605" s="319" t="s">
        <v>1031</v>
      </c>
      <c r="D605" s="320">
        <v>458.3</v>
      </c>
      <c r="E605" s="320">
        <v>0</v>
      </c>
      <c r="F605" s="320">
        <v>2.2999999999999998</v>
      </c>
      <c r="G605" s="320">
        <v>91</v>
      </c>
      <c r="H605" s="320">
        <v>0.4</v>
      </c>
      <c r="I605" s="320">
        <v>180</v>
      </c>
    </row>
    <row r="606" spans="1:9" x14ac:dyDescent="0.25">
      <c r="A606" s="568"/>
      <c r="C606" s="319" t="s">
        <v>1032</v>
      </c>
      <c r="D606" s="320">
        <v>459</v>
      </c>
      <c r="E606" s="320">
        <v>0</v>
      </c>
      <c r="F606" s="320">
        <v>2.2000000000000002</v>
      </c>
      <c r="G606" s="320">
        <v>91</v>
      </c>
      <c r="H606" s="320">
        <v>0.4</v>
      </c>
      <c r="I606" s="320">
        <v>270</v>
      </c>
    </row>
    <row r="607" spans="1:9" x14ac:dyDescent="0.25">
      <c r="A607" s="568"/>
      <c r="C607" s="319" t="s">
        <v>1033</v>
      </c>
      <c r="D607" s="320">
        <v>459.4</v>
      </c>
      <c r="E607" s="320">
        <v>0</v>
      </c>
      <c r="F607" s="320">
        <v>2.7</v>
      </c>
      <c r="G607" s="320">
        <v>85</v>
      </c>
      <c r="H607" s="320">
        <v>0.4</v>
      </c>
      <c r="I607" s="320">
        <v>270</v>
      </c>
    </row>
    <row r="608" spans="1:9" x14ac:dyDescent="0.25">
      <c r="A608" s="568"/>
      <c r="C608" s="319" t="s">
        <v>1034</v>
      </c>
      <c r="D608" s="320">
        <v>459.5</v>
      </c>
      <c r="E608" s="320">
        <v>0</v>
      </c>
      <c r="F608" s="320">
        <v>4.5999999999999996</v>
      </c>
      <c r="G608" s="320">
        <v>72</v>
      </c>
      <c r="H608" s="320">
        <v>0.9</v>
      </c>
      <c r="I608" s="320">
        <v>337.5</v>
      </c>
    </row>
    <row r="609" spans="1:9" x14ac:dyDescent="0.25">
      <c r="A609" s="568"/>
      <c r="C609" s="319" t="s">
        <v>1035</v>
      </c>
      <c r="D609" s="320">
        <v>459.4</v>
      </c>
      <c r="E609" s="320">
        <v>0</v>
      </c>
      <c r="F609" s="320">
        <v>8.3000000000000007</v>
      </c>
      <c r="G609" s="320">
        <v>65</v>
      </c>
      <c r="H609" s="320">
        <v>0.9</v>
      </c>
      <c r="I609" s="320">
        <v>67.5</v>
      </c>
    </row>
    <row r="610" spans="1:9" x14ac:dyDescent="0.25">
      <c r="A610" s="568"/>
      <c r="C610" s="319" t="s">
        <v>1036</v>
      </c>
      <c r="D610" s="320">
        <v>459.7</v>
      </c>
      <c r="E610" s="320">
        <v>2.5</v>
      </c>
      <c r="F610" s="320">
        <v>4.2</v>
      </c>
      <c r="G610" s="320">
        <v>80</v>
      </c>
      <c r="H610" s="320">
        <v>1.8</v>
      </c>
      <c r="I610" s="320">
        <v>157.5</v>
      </c>
    </row>
    <row r="611" spans="1:9" x14ac:dyDescent="0.25">
      <c r="A611" s="568"/>
      <c r="C611" s="319" t="s">
        <v>1037</v>
      </c>
      <c r="D611" s="320">
        <v>458.6</v>
      </c>
      <c r="E611" s="320">
        <v>0</v>
      </c>
      <c r="F611" s="320">
        <v>4.9000000000000004</v>
      </c>
      <c r="G611" s="320">
        <v>65</v>
      </c>
      <c r="H611" s="320">
        <v>1.3</v>
      </c>
      <c r="I611" s="320">
        <v>157.5</v>
      </c>
    </row>
    <row r="612" spans="1:9" x14ac:dyDescent="0.25">
      <c r="A612" s="568"/>
      <c r="C612" s="319" t="s">
        <v>1038</v>
      </c>
      <c r="D612" s="320">
        <v>458</v>
      </c>
      <c r="E612" s="320">
        <v>0</v>
      </c>
      <c r="F612" s="320">
        <v>9.1999999999999993</v>
      </c>
      <c r="G612" s="320">
        <v>65</v>
      </c>
      <c r="H612" s="320">
        <v>2.2000000000000002</v>
      </c>
      <c r="I612" s="320">
        <v>157.5</v>
      </c>
    </row>
    <row r="613" spans="1:9" x14ac:dyDescent="0.25">
      <c r="A613" s="568"/>
      <c r="C613" s="319" t="s">
        <v>1039</v>
      </c>
      <c r="D613" s="320">
        <v>457.9</v>
      </c>
      <c r="E613" s="320">
        <v>0.3</v>
      </c>
      <c r="F613" s="320">
        <v>6.7</v>
      </c>
      <c r="G613" s="320">
        <v>77</v>
      </c>
      <c r="H613" s="320">
        <v>1.8</v>
      </c>
      <c r="I613" s="320">
        <v>45</v>
      </c>
    </row>
    <row r="614" spans="1:9" x14ac:dyDescent="0.25">
      <c r="A614" s="568"/>
      <c r="C614" s="319" t="s">
        <v>1040</v>
      </c>
      <c r="D614" s="320">
        <v>457.8</v>
      </c>
      <c r="E614" s="320">
        <v>2</v>
      </c>
      <c r="F614" s="320">
        <v>5.0999999999999996</v>
      </c>
      <c r="G614" s="320">
        <v>83</v>
      </c>
      <c r="H614" s="320">
        <v>0.9</v>
      </c>
      <c r="I614" s="320">
        <v>135</v>
      </c>
    </row>
    <row r="615" spans="1:9" x14ac:dyDescent="0.25">
      <c r="A615" s="568"/>
      <c r="C615" s="319" t="s">
        <v>1041</v>
      </c>
      <c r="D615" s="320">
        <v>457.5</v>
      </c>
      <c r="E615" s="320">
        <v>0</v>
      </c>
      <c r="F615" s="320">
        <v>5.3</v>
      </c>
      <c r="G615" s="320">
        <v>79</v>
      </c>
      <c r="H615" s="320">
        <v>1.3</v>
      </c>
      <c r="I615" s="320">
        <v>0</v>
      </c>
    </row>
    <row r="616" spans="1:9" x14ac:dyDescent="0.25">
      <c r="A616" s="568"/>
      <c r="C616" s="319" t="s">
        <v>1042</v>
      </c>
      <c r="D616" s="320">
        <v>458</v>
      </c>
      <c r="E616" s="320">
        <v>0.3</v>
      </c>
      <c r="F616" s="320">
        <v>5.6</v>
      </c>
      <c r="G616" s="320">
        <v>81</v>
      </c>
      <c r="H616" s="320">
        <v>1.8</v>
      </c>
      <c r="I616" s="320">
        <v>22.5</v>
      </c>
    </row>
    <row r="617" spans="1:9" x14ac:dyDescent="0.25">
      <c r="A617" s="568">
        <v>26</v>
      </c>
      <c r="C617" s="319" t="s">
        <v>1043</v>
      </c>
      <c r="D617" s="320">
        <v>458.4</v>
      </c>
      <c r="E617" s="320">
        <v>0</v>
      </c>
      <c r="F617" s="320">
        <v>5.5</v>
      </c>
      <c r="G617" s="320">
        <v>84</v>
      </c>
      <c r="H617" s="320">
        <v>0.9</v>
      </c>
      <c r="I617" s="320">
        <v>22.5</v>
      </c>
    </row>
    <row r="618" spans="1:9" x14ac:dyDescent="0.25">
      <c r="A618" s="568"/>
      <c r="C618" s="319" t="s">
        <v>1044</v>
      </c>
      <c r="D618" s="320">
        <v>459.3</v>
      </c>
      <c r="E618" s="320">
        <v>0.5</v>
      </c>
      <c r="F618" s="320">
        <v>4.7</v>
      </c>
      <c r="G618" s="320">
        <v>87</v>
      </c>
      <c r="H618" s="320">
        <v>0.4</v>
      </c>
      <c r="I618" s="320">
        <v>45</v>
      </c>
    </row>
    <row r="619" spans="1:9" x14ac:dyDescent="0.25">
      <c r="A619" s="568"/>
      <c r="C619" s="319" t="s">
        <v>1045</v>
      </c>
      <c r="D619" s="320">
        <v>459.8</v>
      </c>
      <c r="E619" s="320">
        <v>0.3</v>
      </c>
      <c r="F619" s="320">
        <v>3.7</v>
      </c>
      <c r="G619" s="320">
        <v>86</v>
      </c>
      <c r="H619" s="320">
        <v>0.9</v>
      </c>
      <c r="I619" s="320">
        <v>67.5</v>
      </c>
    </row>
    <row r="620" spans="1:9" x14ac:dyDescent="0.25">
      <c r="A620" s="568"/>
      <c r="C620" s="319" t="s">
        <v>1046</v>
      </c>
      <c r="D620" s="320">
        <v>460.7</v>
      </c>
      <c r="E620" s="320">
        <v>0</v>
      </c>
      <c r="F620" s="320">
        <v>3.5</v>
      </c>
      <c r="G620" s="320">
        <v>87</v>
      </c>
      <c r="H620" s="320">
        <v>0.4</v>
      </c>
      <c r="I620" s="320">
        <v>337.5</v>
      </c>
    </row>
    <row r="621" spans="1:9" x14ac:dyDescent="0.25">
      <c r="A621" s="568"/>
      <c r="C621" s="319" t="s">
        <v>1047</v>
      </c>
      <c r="D621" s="320">
        <v>461.2</v>
      </c>
      <c r="E621" s="320">
        <v>0</v>
      </c>
      <c r="F621" s="320">
        <v>3.3</v>
      </c>
      <c r="G621" s="320">
        <v>90</v>
      </c>
      <c r="H621" s="320">
        <v>0.4</v>
      </c>
      <c r="I621" s="320">
        <v>202.5</v>
      </c>
    </row>
    <row r="622" spans="1:9" x14ac:dyDescent="0.25">
      <c r="A622" s="568"/>
      <c r="C622" s="319" t="s">
        <v>1048</v>
      </c>
      <c r="D622" s="320">
        <v>460.6</v>
      </c>
      <c r="E622" s="320">
        <v>0</v>
      </c>
      <c r="F622" s="320">
        <v>3.1</v>
      </c>
      <c r="G622" s="320">
        <v>91</v>
      </c>
      <c r="H622" s="320">
        <v>0</v>
      </c>
      <c r="I622" s="320">
        <v>202.5</v>
      </c>
    </row>
    <row r="623" spans="1:9" x14ac:dyDescent="0.25">
      <c r="A623" s="568"/>
      <c r="C623" s="319" t="s">
        <v>1049</v>
      </c>
      <c r="D623" s="320">
        <v>459.7</v>
      </c>
      <c r="E623" s="320">
        <v>0</v>
      </c>
      <c r="F623" s="320">
        <v>3.2</v>
      </c>
      <c r="G623" s="320">
        <v>90</v>
      </c>
      <c r="H623" s="320">
        <v>0.4</v>
      </c>
      <c r="I623" s="320">
        <v>202.5</v>
      </c>
    </row>
    <row r="624" spans="1:9" x14ac:dyDescent="0.25">
      <c r="A624" s="568"/>
      <c r="C624" s="319" t="s">
        <v>1050</v>
      </c>
      <c r="D624" s="320">
        <v>459.1</v>
      </c>
      <c r="E624" s="320">
        <v>0</v>
      </c>
      <c r="F624" s="320">
        <v>3.3</v>
      </c>
      <c r="G624" s="320">
        <v>88</v>
      </c>
      <c r="H624" s="320">
        <v>0</v>
      </c>
      <c r="I624" s="320">
        <v>247.5</v>
      </c>
    </row>
    <row r="625" spans="1:9" x14ac:dyDescent="0.25">
      <c r="A625" s="568"/>
      <c r="C625" s="319" t="s">
        <v>1051</v>
      </c>
      <c r="D625" s="320">
        <v>458.5</v>
      </c>
      <c r="E625" s="320">
        <v>0</v>
      </c>
      <c r="F625" s="320">
        <v>2.9</v>
      </c>
      <c r="G625" s="320">
        <v>89</v>
      </c>
      <c r="H625" s="320">
        <v>0</v>
      </c>
      <c r="I625" s="320">
        <v>202.5</v>
      </c>
    </row>
    <row r="626" spans="1:9" x14ac:dyDescent="0.25">
      <c r="A626" s="568"/>
      <c r="C626" s="319" t="s">
        <v>1052</v>
      </c>
      <c r="D626" s="320">
        <v>458.1</v>
      </c>
      <c r="E626" s="320">
        <v>0</v>
      </c>
      <c r="F626" s="320">
        <v>2.8</v>
      </c>
      <c r="G626" s="320">
        <v>87</v>
      </c>
      <c r="H626" s="320">
        <v>0.4</v>
      </c>
      <c r="I626" s="320">
        <v>112.5</v>
      </c>
    </row>
    <row r="627" spans="1:9" x14ac:dyDescent="0.25">
      <c r="A627" s="568"/>
      <c r="C627" s="319" t="s">
        <v>1053</v>
      </c>
      <c r="D627" s="320">
        <v>458</v>
      </c>
      <c r="E627" s="320">
        <v>0</v>
      </c>
      <c r="F627" s="320">
        <v>3</v>
      </c>
      <c r="G627" s="320">
        <v>88</v>
      </c>
      <c r="H627" s="320">
        <v>0</v>
      </c>
      <c r="I627" s="320">
        <v>112.5</v>
      </c>
    </row>
    <row r="628" spans="1:9" x14ac:dyDescent="0.25">
      <c r="A628" s="568"/>
      <c r="C628" s="319" t="s">
        <v>1054</v>
      </c>
      <c r="D628" s="320">
        <v>458.4</v>
      </c>
      <c r="E628" s="320">
        <v>0</v>
      </c>
      <c r="F628" s="320">
        <v>3.1</v>
      </c>
      <c r="G628" s="320">
        <v>89</v>
      </c>
      <c r="H628" s="320">
        <v>0.4</v>
      </c>
      <c r="I628" s="320">
        <v>45</v>
      </c>
    </row>
    <row r="629" spans="1:9" x14ac:dyDescent="0.25">
      <c r="A629" s="568"/>
      <c r="C629" s="319" t="s">
        <v>1055</v>
      </c>
      <c r="D629" s="320">
        <v>458.8</v>
      </c>
      <c r="E629" s="320">
        <v>0</v>
      </c>
      <c r="F629" s="320">
        <v>3.2</v>
      </c>
      <c r="G629" s="320">
        <v>87</v>
      </c>
      <c r="H629" s="320">
        <v>0.4</v>
      </c>
      <c r="I629" s="320">
        <v>45</v>
      </c>
    </row>
    <row r="630" spans="1:9" x14ac:dyDescent="0.25">
      <c r="A630" s="568"/>
      <c r="C630" s="319" t="s">
        <v>1056</v>
      </c>
      <c r="D630" s="320">
        <v>459.3</v>
      </c>
      <c r="E630" s="320">
        <v>0</v>
      </c>
      <c r="F630" s="320">
        <v>3.1</v>
      </c>
      <c r="G630" s="320">
        <v>87</v>
      </c>
      <c r="H630" s="320">
        <v>0.4</v>
      </c>
      <c r="I630" s="320">
        <v>90</v>
      </c>
    </row>
    <row r="631" spans="1:9" x14ac:dyDescent="0.25">
      <c r="A631" s="568"/>
      <c r="C631" s="319" t="s">
        <v>1057</v>
      </c>
      <c r="D631" s="320">
        <v>459.6</v>
      </c>
      <c r="E631" s="320">
        <v>0</v>
      </c>
      <c r="F631" s="320">
        <v>3.6</v>
      </c>
      <c r="G631" s="320">
        <v>83</v>
      </c>
      <c r="H631" s="320">
        <v>0.9</v>
      </c>
      <c r="I631" s="320">
        <v>90</v>
      </c>
    </row>
    <row r="632" spans="1:9" x14ac:dyDescent="0.25">
      <c r="A632" s="568"/>
      <c r="C632" s="319" t="s">
        <v>1058</v>
      </c>
      <c r="D632" s="320">
        <v>459.9</v>
      </c>
      <c r="E632" s="320">
        <v>0</v>
      </c>
      <c r="F632" s="320">
        <v>5.2</v>
      </c>
      <c r="G632" s="320">
        <v>79</v>
      </c>
      <c r="H632" s="320">
        <v>0.9</v>
      </c>
      <c r="I632" s="320">
        <v>67.5</v>
      </c>
    </row>
    <row r="633" spans="1:9" x14ac:dyDescent="0.25">
      <c r="A633" s="568"/>
      <c r="C633" s="319" t="s">
        <v>1059</v>
      </c>
      <c r="D633" s="320">
        <v>459.8</v>
      </c>
      <c r="E633" s="320">
        <v>0</v>
      </c>
      <c r="F633" s="320">
        <v>6</v>
      </c>
      <c r="G633" s="320">
        <v>76</v>
      </c>
      <c r="H633" s="320">
        <v>0.9</v>
      </c>
      <c r="I633" s="320">
        <v>67.5</v>
      </c>
    </row>
    <row r="634" spans="1:9" x14ac:dyDescent="0.25">
      <c r="A634" s="568"/>
      <c r="C634" s="319" t="s">
        <v>1060</v>
      </c>
      <c r="D634" s="320">
        <v>459.4</v>
      </c>
      <c r="E634" s="320">
        <v>0.5</v>
      </c>
      <c r="F634" s="320">
        <v>6.6</v>
      </c>
      <c r="G634" s="320">
        <v>73</v>
      </c>
      <c r="H634" s="320">
        <v>0.9</v>
      </c>
      <c r="I634" s="320">
        <v>67.5</v>
      </c>
    </row>
    <row r="635" spans="1:9" x14ac:dyDescent="0.25">
      <c r="A635" s="568"/>
      <c r="C635" s="319" t="s">
        <v>1061</v>
      </c>
      <c r="D635" s="320">
        <v>459.1</v>
      </c>
      <c r="E635" s="320">
        <v>0</v>
      </c>
      <c r="F635" s="320">
        <v>6.3</v>
      </c>
      <c r="G635" s="320">
        <v>82</v>
      </c>
      <c r="H635" s="320">
        <v>1.3</v>
      </c>
      <c r="I635" s="320">
        <v>67.5</v>
      </c>
    </row>
    <row r="636" spans="1:9" x14ac:dyDescent="0.25">
      <c r="A636" s="568"/>
      <c r="C636" s="319" t="s">
        <v>1062</v>
      </c>
      <c r="D636" s="320">
        <v>458.5</v>
      </c>
      <c r="E636" s="320">
        <v>0.5</v>
      </c>
      <c r="F636" s="320">
        <v>6.1</v>
      </c>
      <c r="G636" s="320">
        <v>83</v>
      </c>
      <c r="H636" s="320">
        <v>1.3</v>
      </c>
      <c r="I636" s="320">
        <v>157.5</v>
      </c>
    </row>
    <row r="637" spans="1:9" x14ac:dyDescent="0.25">
      <c r="A637" s="568"/>
      <c r="C637" s="319" t="s">
        <v>1063</v>
      </c>
      <c r="D637" s="320">
        <v>457.6</v>
      </c>
      <c r="E637" s="320">
        <v>0.5</v>
      </c>
      <c r="F637" s="320">
        <v>6.3</v>
      </c>
      <c r="G637" s="320">
        <v>73</v>
      </c>
      <c r="H637" s="320">
        <v>1.3</v>
      </c>
      <c r="I637" s="320">
        <v>67.5</v>
      </c>
    </row>
    <row r="638" spans="1:9" x14ac:dyDescent="0.25">
      <c r="A638" s="568"/>
      <c r="C638" s="319" t="s">
        <v>1064</v>
      </c>
      <c r="D638" s="320">
        <v>457</v>
      </c>
      <c r="E638" s="320">
        <v>0</v>
      </c>
      <c r="F638" s="320">
        <v>8.6999999999999993</v>
      </c>
      <c r="G638" s="320">
        <v>76</v>
      </c>
      <c r="H638" s="320">
        <v>1.8</v>
      </c>
      <c r="I638" s="320">
        <v>45</v>
      </c>
    </row>
    <row r="639" spans="1:9" x14ac:dyDescent="0.25">
      <c r="A639" s="568"/>
      <c r="C639" s="319" t="s">
        <v>1065</v>
      </c>
      <c r="D639" s="320">
        <v>456.7</v>
      </c>
      <c r="E639" s="320">
        <v>2</v>
      </c>
      <c r="F639" s="320">
        <v>6.2</v>
      </c>
      <c r="G639" s="320">
        <v>81</v>
      </c>
      <c r="H639" s="320">
        <v>1.3</v>
      </c>
      <c r="I639" s="320">
        <v>67.5</v>
      </c>
    </row>
    <row r="640" spans="1:9" x14ac:dyDescent="0.25">
      <c r="A640" s="568"/>
      <c r="C640" s="319" t="s">
        <v>1066</v>
      </c>
      <c r="D640" s="320">
        <v>456.4</v>
      </c>
      <c r="E640" s="320">
        <v>0</v>
      </c>
      <c r="F640" s="320">
        <v>6.3</v>
      </c>
      <c r="G640" s="320">
        <v>79</v>
      </c>
      <c r="H640" s="320">
        <v>1.3</v>
      </c>
      <c r="I640" s="320">
        <v>45</v>
      </c>
    </row>
    <row r="641" spans="1:9" x14ac:dyDescent="0.25">
      <c r="A641" s="568">
        <v>27</v>
      </c>
      <c r="C641" s="319" t="s">
        <v>1067</v>
      </c>
      <c r="D641" s="320">
        <v>457</v>
      </c>
      <c r="E641" s="320">
        <v>0</v>
      </c>
      <c r="F641" s="320">
        <v>6.6</v>
      </c>
      <c r="G641" s="320">
        <v>86</v>
      </c>
      <c r="H641" s="320">
        <v>0.9</v>
      </c>
      <c r="I641" s="320">
        <v>45</v>
      </c>
    </row>
    <row r="642" spans="1:9" x14ac:dyDescent="0.25">
      <c r="A642" s="568"/>
      <c r="C642" s="319" t="s">
        <v>1068</v>
      </c>
      <c r="D642" s="320">
        <v>457.5</v>
      </c>
      <c r="E642" s="320">
        <v>1</v>
      </c>
      <c r="F642" s="320">
        <v>5.7</v>
      </c>
      <c r="G642" s="320">
        <v>87</v>
      </c>
      <c r="H642" s="320">
        <v>0.4</v>
      </c>
      <c r="I642" s="320">
        <v>90</v>
      </c>
    </row>
    <row r="643" spans="1:9" x14ac:dyDescent="0.25">
      <c r="A643" s="568"/>
      <c r="C643" s="319" t="s">
        <v>1069</v>
      </c>
      <c r="D643" s="320">
        <v>458</v>
      </c>
      <c r="E643" s="320">
        <v>0</v>
      </c>
      <c r="F643" s="320">
        <v>5.2</v>
      </c>
      <c r="G643" s="320">
        <v>88</v>
      </c>
      <c r="H643" s="320">
        <v>0.9</v>
      </c>
      <c r="I643" s="320">
        <v>45</v>
      </c>
    </row>
    <row r="644" spans="1:9" x14ac:dyDescent="0.25">
      <c r="A644" s="568"/>
      <c r="C644" s="319" t="s">
        <v>1070</v>
      </c>
      <c r="D644" s="320">
        <v>458.9</v>
      </c>
      <c r="E644" s="320">
        <v>0</v>
      </c>
      <c r="F644" s="320">
        <v>5</v>
      </c>
      <c r="G644" s="320">
        <v>90</v>
      </c>
      <c r="H644" s="320">
        <v>0.9</v>
      </c>
      <c r="I644" s="320">
        <v>67.5</v>
      </c>
    </row>
    <row r="645" spans="1:9" x14ac:dyDescent="0.25">
      <c r="A645" s="568"/>
      <c r="C645" s="319" t="s">
        <v>1071</v>
      </c>
      <c r="D645" s="320">
        <v>458.5</v>
      </c>
      <c r="E645" s="320">
        <v>0</v>
      </c>
      <c r="F645" s="320">
        <v>4.4000000000000004</v>
      </c>
      <c r="G645" s="320">
        <v>90</v>
      </c>
      <c r="H645" s="320">
        <v>0.9</v>
      </c>
      <c r="I645" s="320">
        <v>22.5</v>
      </c>
    </row>
    <row r="646" spans="1:9" x14ac:dyDescent="0.25">
      <c r="A646" s="568"/>
      <c r="C646" s="319" t="s">
        <v>1072</v>
      </c>
      <c r="D646" s="320">
        <v>458.4</v>
      </c>
      <c r="E646" s="320">
        <v>0</v>
      </c>
      <c r="F646" s="320">
        <v>3.8</v>
      </c>
      <c r="G646" s="320">
        <v>90</v>
      </c>
      <c r="H646" s="320">
        <v>0.4</v>
      </c>
      <c r="I646" s="320">
        <v>22.5</v>
      </c>
    </row>
    <row r="647" spans="1:9" x14ac:dyDescent="0.25">
      <c r="A647" s="568"/>
      <c r="C647" s="319" t="s">
        <v>1073</v>
      </c>
      <c r="D647" s="320">
        <v>458.2</v>
      </c>
      <c r="E647" s="320">
        <v>0</v>
      </c>
      <c r="F647" s="320">
        <v>3.5</v>
      </c>
      <c r="G647" s="320">
        <v>90</v>
      </c>
      <c r="H647" s="320">
        <v>0.4</v>
      </c>
      <c r="I647" s="320">
        <v>22.5</v>
      </c>
    </row>
    <row r="648" spans="1:9" x14ac:dyDescent="0.25">
      <c r="A648" s="568"/>
      <c r="C648" s="319" t="s">
        <v>1074</v>
      </c>
      <c r="D648" s="320">
        <v>457.7</v>
      </c>
      <c r="E648" s="320">
        <v>0</v>
      </c>
      <c r="F648" s="320">
        <v>3.4</v>
      </c>
      <c r="G648" s="320">
        <v>89</v>
      </c>
      <c r="H648" s="320">
        <v>0.9</v>
      </c>
      <c r="I648" s="320">
        <v>0</v>
      </c>
    </row>
    <row r="649" spans="1:9" x14ac:dyDescent="0.25">
      <c r="A649" s="568"/>
      <c r="C649" s="319" t="s">
        <v>1075</v>
      </c>
      <c r="D649" s="320">
        <v>457.1</v>
      </c>
      <c r="E649" s="320">
        <v>0</v>
      </c>
      <c r="F649" s="320">
        <v>3.1</v>
      </c>
      <c r="G649" s="320">
        <v>89</v>
      </c>
      <c r="H649" s="320">
        <v>0</v>
      </c>
      <c r="I649" s="320">
        <v>0</v>
      </c>
    </row>
    <row r="650" spans="1:9" x14ac:dyDescent="0.25">
      <c r="A650" s="568"/>
      <c r="C650" s="319" t="s">
        <v>1076</v>
      </c>
      <c r="D650" s="320">
        <v>456.8</v>
      </c>
      <c r="E650" s="320">
        <v>0</v>
      </c>
      <c r="F650" s="320">
        <v>2.7</v>
      </c>
      <c r="G650" s="320">
        <v>92</v>
      </c>
      <c r="H650" s="320">
        <v>0</v>
      </c>
      <c r="I650" s="320">
        <v>0</v>
      </c>
    </row>
    <row r="651" spans="1:9" x14ac:dyDescent="0.25">
      <c r="A651" s="568"/>
      <c r="C651" s="319" t="s">
        <v>1077</v>
      </c>
      <c r="D651" s="320">
        <v>456.7</v>
      </c>
      <c r="E651" s="320">
        <v>0</v>
      </c>
      <c r="F651" s="320">
        <v>2.6</v>
      </c>
      <c r="G651" s="320">
        <v>92</v>
      </c>
      <c r="H651" s="320">
        <v>0</v>
      </c>
      <c r="I651" s="320">
        <v>0</v>
      </c>
    </row>
    <row r="652" spans="1:9" x14ac:dyDescent="0.25">
      <c r="A652" s="568"/>
      <c r="C652" s="319" t="s">
        <v>1078</v>
      </c>
      <c r="D652" s="320">
        <v>457.3</v>
      </c>
      <c r="E652" s="320">
        <v>0</v>
      </c>
      <c r="F652" s="320">
        <v>2.6</v>
      </c>
      <c r="G652" s="320">
        <v>91</v>
      </c>
      <c r="H652" s="320">
        <v>0</v>
      </c>
      <c r="I652" s="320">
        <v>22.5</v>
      </c>
    </row>
    <row r="653" spans="1:9" x14ac:dyDescent="0.25">
      <c r="A653" s="568"/>
      <c r="C653" s="319" t="s">
        <v>1079</v>
      </c>
      <c r="D653" s="320">
        <v>457.7</v>
      </c>
      <c r="E653" s="320">
        <v>0</v>
      </c>
      <c r="F653" s="320">
        <v>2.5</v>
      </c>
      <c r="G653" s="320">
        <v>91</v>
      </c>
      <c r="H653" s="320">
        <v>0</v>
      </c>
      <c r="I653" s="320">
        <v>67.5</v>
      </c>
    </row>
    <row r="654" spans="1:9" s="304" customFormat="1" x14ac:dyDescent="0.25">
      <c r="A654" s="568"/>
      <c r="B654" s="300"/>
      <c r="C654" s="319" t="s">
        <v>1080</v>
      </c>
      <c r="D654" s="320">
        <v>458.4</v>
      </c>
      <c r="E654" s="320">
        <v>0</v>
      </c>
      <c r="F654" s="320">
        <v>2.4</v>
      </c>
      <c r="G654" s="320">
        <v>91</v>
      </c>
      <c r="H654" s="320">
        <v>0</v>
      </c>
      <c r="I654" s="320">
        <v>67.5</v>
      </c>
    </row>
    <row r="655" spans="1:9" x14ac:dyDescent="0.25">
      <c r="A655" s="568"/>
      <c r="C655" s="319" t="s">
        <v>1081</v>
      </c>
      <c r="D655" s="320">
        <v>458.2</v>
      </c>
      <c r="E655" s="320">
        <v>0</v>
      </c>
      <c r="F655" s="320">
        <v>3.4</v>
      </c>
      <c r="G655" s="320">
        <v>86</v>
      </c>
      <c r="H655" s="320">
        <v>0.4</v>
      </c>
      <c r="I655" s="320">
        <v>45</v>
      </c>
    </row>
    <row r="656" spans="1:9" x14ac:dyDescent="0.25">
      <c r="A656" s="568"/>
      <c r="C656" s="319" t="s">
        <v>1082</v>
      </c>
      <c r="D656" s="320">
        <v>458.3</v>
      </c>
      <c r="E656" s="320">
        <v>0</v>
      </c>
      <c r="F656" s="320">
        <v>5.7</v>
      </c>
      <c r="G656" s="320">
        <v>71</v>
      </c>
      <c r="H656" s="320">
        <v>0.9</v>
      </c>
      <c r="I656" s="320">
        <v>67.5</v>
      </c>
    </row>
    <row r="657" spans="1:9" x14ac:dyDescent="0.25">
      <c r="A657" s="568"/>
      <c r="C657" s="319" t="s">
        <v>1083</v>
      </c>
      <c r="D657" s="320">
        <v>458.2</v>
      </c>
      <c r="E657" s="320">
        <v>0</v>
      </c>
      <c r="F657" s="320">
        <v>7.8</v>
      </c>
      <c r="G657" s="320">
        <v>65</v>
      </c>
      <c r="H657" s="320">
        <v>0.9</v>
      </c>
      <c r="I657" s="320">
        <v>67.5</v>
      </c>
    </row>
    <row r="658" spans="1:9" x14ac:dyDescent="0.25">
      <c r="A658" s="568"/>
      <c r="C658" s="319" t="s">
        <v>1084</v>
      </c>
      <c r="D658" s="320">
        <v>457.9</v>
      </c>
      <c r="E658" s="320">
        <v>0</v>
      </c>
      <c r="F658" s="320">
        <v>8.3000000000000007</v>
      </c>
      <c r="G658" s="320">
        <v>75</v>
      </c>
      <c r="H658" s="320">
        <v>1.3</v>
      </c>
      <c r="I658" s="320">
        <v>67.5</v>
      </c>
    </row>
    <row r="659" spans="1:9" x14ac:dyDescent="0.25">
      <c r="A659" s="568"/>
      <c r="C659" s="319" t="s">
        <v>1085</v>
      </c>
      <c r="D659" s="320">
        <v>457.2</v>
      </c>
      <c r="E659" s="320">
        <v>0.3</v>
      </c>
      <c r="F659" s="320">
        <v>8</v>
      </c>
      <c r="G659" s="320">
        <v>69</v>
      </c>
      <c r="H659" s="320">
        <v>1.8</v>
      </c>
      <c r="I659" s="320">
        <v>22.5</v>
      </c>
    </row>
    <row r="660" spans="1:9" x14ac:dyDescent="0.25">
      <c r="A660" s="568"/>
      <c r="C660" s="319" t="s">
        <v>1086</v>
      </c>
      <c r="D660" s="320">
        <v>455.9</v>
      </c>
      <c r="E660" s="320">
        <v>0</v>
      </c>
      <c r="F660" s="320">
        <v>10.1</v>
      </c>
      <c r="G660" s="320">
        <v>64</v>
      </c>
      <c r="H660" s="320">
        <v>2.2000000000000002</v>
      </c>
      <c r="I660" s="320">
        <v>22.5</v>
      </c>
    </row>
    <row r="661" spans="1:9" x14ac:dyDescent="0.25">
      <c r="A661" s="568"/>
      <c r="C661" s="319" t="s">
        <v>1087</v>
      </c>
      <c r="D661" s="320">
        <v>454.8</v>
      </c>
      <c r="E661" s="320">
        <v>0</v>
      </c>
      <c r="F661" s="320">
        <v>10.7</v>
      </c>
      <c r="G661" s="320">
        <v>70</v>
      </c>
      <c r="H661" s="320">
        <v>2.2000000000000002</v>
      </c>
      <c r="I661" s="320">
        <v>22.5</v>
      </c>
    </row>
    <row r="662" spans="1:9" x14ac:dyDescent="0.25">
      <c r="A662" s="568"/>
      <c r="C662" s="319" t="s">
        <v>1088</v>
      </c>
      <c r="D662" s="320">
        <v>453.8</v>
      </c>
      <c r="E662" s="320">
        <v>0</v>
      </c>
      <c r="F662" s="320">
        <v>10.3</v>
      </c>
      <c r="G662" s="320">
        <v>66</v>
      </c>
      <c r="H662" s="320">
        <v>2.2000000000000002</v>
      </c>
      <c r="I662" s="320">
        <v>45</v>
      </c>
    </row>
    <row r="663" spans="1:9" x14ac:dyDescent="0.25">
      <c r="A663" s="568"/>
      <c r="C663" s="319" t="s">
        <v>1089</v>
      </c>
      <c r="D663" s="320">
        <v>453.6</v>
      </c>
      <c r="E663" s="320">
        <v>0</v>
      </c>
      <c r="F663" s="320">
        <v>8.5</v>
      </c>
      <c r="G663" s="320">
        <v>79</v>
      </c>
      <c r="H663" s="320">
        <v>2.2000000000000002</v>
      </c>
      <c r="I663" s="320">
        <v>45</v>
      </c>
    </row>
    <row r="664" spans="1:9" x14ac:dyDescent="0.25">
      <c r="A664" s="568"/>
      <c r="C664" s="319" t="s">
        <v>1090</v>
      </c>
      <c r="D664" s="320">
        <v>453.4</v>
      </c>
      <c r="E664" s="320">
        <v>0</v>
      </c>
      <c r="F664" s="320">
        <v>7.5</v>
      </c>
      <c r="G664" s="320">
        <v>79</v>
      </c>
      <c r="H664" s="320">
        <v>2.2000000000000002</v>
      </c>
      <c r="I664" s="320">
        <v>22.5</v>
      </c>
    </row>
    <row r="665" spans="1:9" x14ac:dyDescent="0.25">
      <c r="A665" s="568">
        <v>28</v>
      </c>
      <c r="C665" s="319" t="s">
        <v>1091</v>
      </c>
      <c r="D665" s="320">
        <v>454.5</v>
      </c>
      <c r="E665" s="320">
        <v>1.3</v>
      </c>
      <c r="F665" s="320">
        <v>6</v>
      </c>
      <c r="G665" s="320">
        <v>87</v>
      </c>
      <c r="H665" s="320">
        <v>1.8</v>
      </c>
      <c r="I665" s="320">
        <v>22.5</v>
      </c>
    </row>
    <row r="666" spans="1:9" x14ac:dyDescent="0.25">
      <c r="A666" s="568"/>
      <c r="C666" s="319" t="s">
        <v>1092</v>
      </c>
      <c r="D666" s="320">
        <v>455.2</v>
      </c>
      <c r="E666" s="320">
        <v>0.3</v>
      </c>
      <c r="F666" s="320">
        <v>5.2</v>
      </c>
      <c r="G666" s="320">
        <v>89</v>
      </c>
      <c r="H666" s="320">
        <v>1.3</v>
      </c>
      <c r="I666" s="320">
        <v>45</v>
      </c>
    </row>
    <row r="667" spans="1:9" x14ac:dyDescent="0.25">
      <c r="A667" s="568"/>
      <c r="C667" s="319" t="s">
        <v>1093</v>
      </c>
      <c r="D667" s="320">
        <v>455.8</v>
      </c>
      <c r="E667" s="320">
        <v>0</v>
      </c>
      <c r="F667" s="320">
        <v>5.2</v>
      </c>
      <c r="G667" s="320">
        <v>88</v>
      </c>
      <c r="H667" s="320">
        <v>0.9</v>
      </c>
      <c r="I667" s="320">
        <v>22.5</v>
      </c>
    </row>
    <row r="668" spans="1:9" x14ac:dyDescent="0.25">
      <c r="A668" s="568"/>
      <c r="C668" s="319" t="s">
        <v>1094</v>
      </c>
      <c r="D668" s="320">
        <v>456.4</v>
      </c>
      <c r="E668" s="320">
        <v>0</v>
      </c>
      <c r="F668" s="320">
        <v>5</v>
      </c>
      <c r="G668" s="320">
        <v>88</v>
      </c>
      <c r="H668" s="320">
        <v>0.9</v>
      </c>
      <c r="I668" s="320">
        <v>45</v>
      </c>
    </row>
    <row r="669" spans="1:9" x14ac:dyDescent="0.25">
      <c r="A669" s="568"/>
      <c r="C669" s="319" t="s">
        <v>1095</v>
      </c>
      <c r="D669" s="320">
        <v>456.7</v>
      </c>
      <c r="E669" s="320">
        <v>0</v>
      </c>
      <c r="F669" s="320">
        <v>5</v>
      </c>
      <c r="G669" s="320">
        <v>88</v>
      </c>
      <c r="H669" s="320">
        <v>0.4</v>
      </c>
      <c r="I669" s="320">
        <v>45</v>
      </c>
    </row>
    <row r="670" spans="1:9" x14ac:dyDescent="0.25">
      <c r="A670" s="568"/>
      <c r="C670" s="319" t="s">
        <v>1096</v>
      </c>
      <c r="D670" s="320">
        <v>456.6</v>
      </c>
      <c r="E670" s="320">
        <v>0</v>
      </c>
      <c r="F670" s="320">
        <v>4.9000000000000004</v>
      </c>
      <c r="G670" s="320">
        <v>89</v>
      </c>
      <c r="H670" s="320">
        <v>0.9</v>
      </c>
      <c r="I670" s="320">
        <v>45</v>
      </c>
    </row>
    <row r="671" spans="1:9" x14ac:dyDescent="0.25">
      <c r="A671" s="568"/>
      <c r="C671" s="319" t="s">
        <v>1097</v>
      </c>
      <c r="D671" s="320">
        <v>456.3</v>
      </c>
      <c r="E671" s="320">
        <v>0</v>
      </c>
      <c r="F671" s="320">
        <v>4.5999999999999996</v>
      </c>
      <c r="G671" s="320">
        <v>89</v>
      </c>
      <c r="H671" s="320">
        <v>0.4</v>
      </c>
      <c r="I671" s="320">
        <v>22.5</v>
      </c>
    </row>
    <row r="672" spans="1:9" x14ac:dyDescent="0.25">
      <c r="A672" s="568"/>
      <c r="C672" s="319" t="s">
        <v>1098</v>
      </c>
      <c r="D672" s="320">
        <v>455.7</v>
      </c>
      <c r="E672" s="320">
        <v>0.3</v>
      </c>
      <c r="F672" s="320">
        <v>4.4000000000000004</v>
      </c>
      <c r="G672" s="320">
        <v>89</v>
      </c>
      <c r="H672" s="320">
        <v>0.4</v>
      </c>
      <c r="I672" s="320">
        <v>337.5</v>
      </c>
    </row>
    <row r="673" spans="1:9" x14ac:dyDescent="0.25">
      <c r="A673" s="568"/>
      <c r="C673" s="319" t="s">
        <v>1099</v>
      </c>
      <c r="D673" s="320">
        <v>455</v>
      </c>
      <c r="E673" s="320">
        <v>0</v>
      </c>
      <c r="F673" s="320">
        <v>4.3</v>
      </c>
      <c r="G673" s="320">
        <v>90</v>
      </c>
      <c r="H673" s="320">
        <v>0.4</v>
      </c>
      <c r="I673" s="320">
        <v>157.5</v>
      </c>
    </row>
    <row r="674" spans="1:9" x14ac:dyDescent="0.25">
      <c r="A674" s="568"/>
      <c r="C674" s="319" t="s">
        <v>1100</v>
      </c>
      <c r="D674" s="320">
        <v>454.7</v>
      </c>
      <c r="E674" s="320">
        <v>0</v>
      </c>
      <c r="F674" s="320">
        <v>4.2</v>
      </c>
      <c r="G674" s="320">
        <v>90</v>
      </c>
      <c r="H674" s="320">
        <v>0.4</v>
      </c>
      <c r="I674" s="320">
        <v>0</v>
      </c>
    </row>
    <row r="675" spans="1:9" x14ac:dyDescent="0.25">
      <c r="A675" s="568"/>
      <c r="C675" s="319" t="s">
        <v>1101</v>
      </c>
      <c r="D675" s="320">
        <v>454.9</v>
      </c>
      <c r="E675" s="320">
        <v>0</v>
      </c>
      <c r="F675" s="320">
        <v>3.9</v>
      </c>
      <c r="G675" s="320">
        <v>90</v>
      </c>
      <c r="H675" s="320">
        <v>0.4</v>
      </c>
      <c r="I675" s="320">
        <v>45</v>
      </c>
    </row>
    <row r="676" spans="1:9" x14ac:dyDescent="0.25">
      <c r="A676" s="568"/>
      <c r="C676" s="319" t="s">
        <v>1102</v>
      </c>
      <c r="D676" s="320">
        <v>455.5</v>
      </c>
      <c r="E676" s="320">
        <v>1</v>
      </c>
      <c r="F676" s="320">
        <v>2.8</v>
      </c>
      <c r="G676" s="320">
        <v>91</v>
      </c>
      <c r="H676" s="320">
        <v>0.4</v>
      </c>
      <c r="I676" s="320">
        <v>0</v>
      </c>
    </row>
    <row r="677" spans="1:9" x14ac:dyDescent="0.25">
      <c r="A677" s="568"/>
      <c r="C677" s="319" t="s">
        <v>1103</v>
      </c>
      <c r="D677" s="320">
        <v>456.4</v>
      </c>
      <c r="E677" s="320">
        <v>0</v>
      </c>
      <c r="F677" s="320">
        <v>2.7</v>
      </c>
      <c r="G677" s="320">
        <v>89</v>
      </c>
      <c r="H677" s="320">
        <v>0</v>
      </c>
      <c r="I677" s="320">
        <v>45</v>
      </c>
    </row>
    <row r="678" spans="1:9" x14ac:dyDescent="0.25">
      <c r="A678" s="568"/>
      <c r="C678" s="319" t="s">
        <v>1104</v>
      </c>
      <c r="D678" s="320">
        <v>456.8</v>
      </c>
      <c r="E678" s="320">
        <v>0</v>
      </c>
      <c r="F678" s="320">
        <v>2.9</v>
      </c>
      <c r="G678" s="320">
        <v>88</v>
      </c>
      <c r="H678" s="320">
        <v>0</v>
      </c>
      <c r="I678" s="320">
        <v>45</v>
      </c>
    </row>
    <row r="679" spans="1:9" x14ac:dyDescent="0.25">
      <c r="A679" s="568"/>
      <c r="C679" s="319" t="s">
        <v>1105</v>
      </c>
      <c r="D679" s="320">
        <v>456.8</v>
      </c>
      <c r="E679" s="320">
        <v>0</v>
      </c>
      <c r="F679" s="320">
        <v>3.8</v>
      </c>
      <c r="G679" s="320">
        <v>84</v>
      </c>
      <c r="H679" s="320">
        <v>0.4</v>
      </c>
      <c r="I679" s="320">
        <v>135</v>
      </c>
    </row>
    <row r="680" spans="1:9" x14ac:dyDescent="0.25">
      <c r="A680" s="568"/>
      <c r="C680" s="319" t="s">
        <v>1106</v>
      </c>
      <c r="D680" s="320">
        <v>457</v>
      </c>
      <c r="E680" s="320">
        <v>0</v>
      </c>
      <c r="F680" s="320">
        <v>5.5</v>
      </c>
      <c r="G680" s="320">
        <v>78</v>
      </c>
      <c r="H680" s="320">
        <v>0.9</v>
      </c>
      <c r="I680" s="320">
        <v>67.5</v>
      </c>
    </row>
    <row r="681" spans="1:9" x14ac:dyDescent="0.25">
      <c r="A681" s="568"/>
      <c r="C681" s="319" t="s">
        <v>1107</v>
      </c>
      <c r="D681" s="320">
        <v>456.6</v>
      </c>
      <c r="E681" s="320">
        <v>0</v>
      </c>
      <c r="F681" s="320">
        <v>6.7</v>
      </c>
      <c r="G681" s="320">
        <v>72</v>
      </c>
      <c r="H681" s="320">
        <v>1.3</v>
      </c>
      <c r="I681" s="320">
        <v>0</v>
      </c>
    </row>
    <row r="682" spans="1:9" x14ac:dyDescent="0.25">
      <c r="A682" s="568"/>
      <c r="C682" s="319" t="s">
        <v>1108</v>
      </c>
      <c r="D682" s="320">
        <v>456.7</v>
      </c>
      <c r="E682" s="320">
        <v>0.5</v>
      </c>
      <c r="F682" s="320">
        <v>5.8</v>
      </c>
      <c r="G682" s="320">
        <v>85</v>
      </c>
      <c r="H682" s="320">
        <v>1.8</v>
      </c>
      <c r="I682" s="320">
        <v>22.5</v>
      </c>
    </row>
    <row r="683" spans="1:9" x14ac:dyDescent="0.25">
      <c r="A683" s="568"/>
      <c r="C683" s="319" t="s">
        <v>1109</v>
      </c>
      <c r="D683" s="320">
        <v>455.8</v>
      </c>
      <c r="E683" s="320">
        <v>0</v>
      </c>
      <c r="F683" s="320">
        <v>7.2</v>
      </c>
      <c r="G683" s="320">
        <v>75</v>
      </c>
      <c r="H683" s="320">
        <v>1.8</v>
      </c>
      <c r="I683" s="320">
        <v>0</v>
      </c>
    </row>
    <row r="684" spans="1:9" x14ac:dyDescent="0.25">
      <c r="A684" s="568"/>
      <c r="C684" s="319" t="s">
        <v>1110</v>
      </c>
      <c r="D684" s="320">
        <v>455.6</v>
      </c>
      <c r="E684" s="320">
        <v>0</v>
      </c>
      <c r="F684" s="320">
        <v>8.1999999999999993</v>
      </c>
      <c r="G684" s="320">
        <v>80</v>
      </c>
      <c r="H684" s="320">
        <v>2.2000000000000002</v>
      </c>
      <c r="I684" s="320">
        <v>45</v>
      </c>
    </row>
    <row r="685" spans="1:9" x14ac:dyDescent="0.25">
      <c r="A685" s="568"/>
      <c r="C685" s="319" t="s">
        <v>1111</v>
      </c>
      <c r="D685" s="320">
        <v>455.7</v>
      </c>
      <c r="E685" s="320">
        <v>0.8</v>
      </c>
      <c r="F685" s="320">
        <v>6.4</v>
      </c>
      <c r="G685" s="320">
        <v>84</v>
      </c>
      <c r="H685" s="320">
        <v>1.8</v>
      </c>
      <c r="I685" s="320">
        <v>45</v>
      </c>
    </row>
    <row r="686" spans="1:9" x14ac:dyDescent="0.25">
      <c r="A686" s="568"/>
      <c r="C686" s="319" t="s">
        <v>1112</v>
      </c>
      <c r="D686" s="320">
        <v>455.2</v>
      </c>
      <c r="E686" s="320">
        <v>0</v>
      </c>
      <c r="F686" s="320">
        <v>7.2</v>
      </c>
      <c r="G686" s="320">
        <v>74</v>
      </c>
      <c r="H686" s="320">
        <v>1.8</v>
      </c>
      <c r="I686" s="320">
        <v>45</v>
      </c>
    </row>
    <row r="687" spans="1:9" x14ac:dyDescent="0.25">
      <c r="A687" s="568"/>
      <c r="C687" s="319" t="s">
        <v>1113</v>
      </c>
      <c r="D687" s="320">
        <v>454.7</v>
      </c>
      <c r="E687" s="320">
        <v>1.5</v>
      </c>
      <c r="F687" s="320">
        <v>6.3</v>
      </c>
      <c r="G687" s="320">
        <v>87</v>
      </c>
      <c r="H687" s="320">
        <v>1.3</v>
      </c>
      <c r="I687" s="320">
        <v>45</v>
      </c>
    </row>
    <row r="688" spans="1:9" x14ac:dyDescent="0.25">
      <c r="A688" s="568"/>
      <c r="C688" s="319" t="s">
        <v>1114</v>
      </c>
      <c r="D688" s="320">
        <v>455</v>
      </c>
      <c r="E688" s="320">
        <v>0.3</v>
      </c>
      <c r="F688" s="320">
        <v>6.7</v>
      </c>
      <c r="G688" s="320">
        <v>83</v>
      </c>
      <c r="H688" s="320">
        <v>1.3</v>
      </c>
      <c r="I688" s="320">
        <v>45</v>
      </c>
    </row>
    <row r="689" spans="1:9" x14ac:dyDescent="0.25">
      <c r="A689" s="568">
        <v>29</v>
      </c>
      <c r="C689" s="319" t="s">
        <v>1115</v>
      </c>
      <c r="D689" s="320">
        <v>456.1</v>
      </c>
      <c r="E689" s="320">
        <v>2.2999999999999998</v>
      </c>
      <c r="F689" s="320">
        <v>5.6</v>
      </c>
      <c r="G689" s="320">
        <v>88</v>
      </c>
      <c r="H689" s="320">
        <v>0.9</v>
      </c>
      <c r="I689" s="320">
        <v>67.5</v>
      </c>
    </row>
    <row r="690" spans="1:9" x14ac:dyDescent="0.25">
      <c r="A690" s="568"/>
      <c r="C690" s="319" t="s">
        <v>1116</v>
      </c>
      <c r="D690" s="320">
        <v>456.7</v>
      </c>
      <c r="E690" s="320">
        <v>0.5</v>
      </c>
      <c r="F690" s="320">
        <v>5.6</v>
      </c>
      <c r="G690" s="320">
        <v>91</v>
      </c>
      <c r="H690" s="320">
        <v>0.9</v>
      </c>
      <c r="I690" s="320">
        <v>45</v>
      </c>
    </row>
    <row r="691" spans="1:9" x14ac:dyDescent="0.25">
      <c r="A691" s="568"/>
      <c r="C691" s="319" t="s">
        <v>1117</v>
      </c>
      <c r="D691" s="320">
        <v>457.8</v>
      </c>
      <c r="E691" s="320">
        <v>1.3</v>
      </c>
      <c r="F691" s="320">
        <v>5.2</v>
      </c>
      <c r="G691" s="320">
        <v>90</v>
      </c>
      <c r="H691" s="320">
        <v>0.4</v>
      </c>
      <c r="I691" s="320">
        <v>90</v>
      </c>
    </row>
    <row r="692" spans="1:9" x14ac:dyDescent="0.25">
      <c r="A692" s="568"/>
      <c r="C692" s="319" t="s">
        <v>1118</v>
      </c>
      <c r="D692" s="320">
        <v>458.6</v>
      </c>
      <c r="E692" s="320">
        <v>0.3</v>
      </c>
      <c r="F692" s="320">
        <v>5.0999999999999996</v>
      </c>
      <c r="G692" s="320">
        <v>90</v>
      </c>
      <c r="H692" s="320">
        <v>0.4</v>
      </c>
      <c r="I692" s="320">
        <v>67.5</v>
      </c>
    </row>
    <row r="693" spans="1:9" x14ac:dyDescent="0.25">
      <c r="A693" s="568"/>
      <c r="C693" s="319" t="s">
        <v>1119</v>
      </c>
      <c r="D693" s="320">
        <v>458.9</v>
      </c>
      <c r="E693" s="320">
        <v>0.8</v>
      </c>
      <c r="F693" s="320">
        <v>4.8</v>
      </c>
      <c r="G693" s="320">
        <v>90</v>
      </c>
      <c r="H693" s="320">
        <v>0.4</v>
      </c>
      <c r="I693" s="320">
        <v>22.5</v>
      </c>
    </row>
    <row r="694" spans="1:9" x14ac:dyDescent="0.25">
      <c r="A694" s="568"/>
      <c r="C694" s="319" t="s">
        <v>1120</v>
      </c>
      <c r="D694" s="320">
        <v>458.6</v>
      </c>
      <c r="E694" s="320">
        <v>0</v>
      </c>
      <c r="F694" s="320">
        <v>4.5999999999999996</v>
      </c>
      <c r="G694" s="320">
        <v>90</v>
      </c>
      <c r="H694" s="320">
        <v>0.9</v>
      </c>
      <c r="I694" s="320">
        <v>45</v>
      </c>
    </row>
    <row r="695" spans="1:9" x14ac:dyDescent="0.25">
      <c r="A695" s="568"/>
      <c r="C695" s="319" t="s">
        <v>1121</v>
      </c>
      <c r="D695" s="320">
        <v>458.2</v>
      </c>
      <c r="E695" s="320">
        <v>0</v>
      </c>
      <c r="F695" s="320">
        <v>4.0999999999999996</v>
      </c>
      <c r="G695" s="320">
        <v>90</v>
      </c>
      <c r="H695" s="320">
        <v>0.9</v>
      </c>
      <c r="I695" s="320">
        <v>22.5</v>
      </c>
    </row>
    <row r="696" spans="1:9" x14ac:dyDescent="0.25">
      <c r="A696" s="568"/>
      <c r="C696" s="319" t="s">
        <v>1122</v>
      </c>
      <c r="D696" s="320">
        <v>457.9</v>
      </c>
      <c r="E696" s="320">
        <v>0</v>
      </c>
      <c r="F696" s="320">
        <v>4.2</v>
      </c>
      <c r="G696" s="320">
        <v>89</v>
      </c>
      <c r="H696" s="320">
        <v>0.9</v>
      </c>
      <c r="I696" s="320">
        <v>45</v>
      </c>
    </row>
    <row r="697" spans="1:9" x14ac:dyDescent="0.25">
      <c r="A697" s="568"/>
      <c r="C697" s="319" t="s">
        <v>1123</v>
      </c>
      <c r="D697" s="320">
        <v>457.5</v>
      </c>
      <c r="E697" s="320">
        <v>0</v>
      </c>
      <c r="F697" s="320">
        <v>4.0999999999999996</v>
      </c>
      <c r="G697" s="320">
        <v>91</v>
      </c>
      <c r="H697" s="320">
        <v>0.4</v>
      </c>
      <c r="I697" s="320">
        <v>22.5</v>
      </c>
    </row>
    <row r="698" spans="1:9" x14ac:dyDescent="0.25">
      <c r="A698" s="568"/>
      <c r="C698" s="319" t="s">
        <v>1124</v>
      </c>
      <c r="D698" s="320">
        <v>457.4</v>
      </c>
      <c r="E698" s="320">
        <v>0.3</v>
      </c>
      <c r="F698" s="320">
        <v>3.8</v>
      </c>
      <c r="G698" s="320">
        <v>90</v>
      </c>
      <c r="H698" s="320">
        <v>0.9</v>
      </c>
      <c r="I698" s="320">
        <v>45</v>
      </c>
    </row>
    <row r="699" spans="1:9" x14ac:dyDescent="0.25">
      <c r="A699" s="568"/>
      <c r="C699" s="319" t="s">
        <v>1125</v>
      </c>
      <c r="D699" s="320">
        <v>457.6</v>
      </c>
      <c r="E699" s="320">
        <v>0</v>
      </c>
      <c r="F699" s="320">
        <v>3.7</v>
      </c>
      <c r="G699" s="320">
        <v>89</v>
      </c>
      <c r="H699" s="320">
        <v>0.9</v>
      </c>
      <c r="I699" s="320">
        <v>22.5</v>
      </c>
    </row>
    <row r="700" spans="1:9" x14ac:dyDescent="0.25">
      <c r="A700" s="568"/>
      <c r="C700" s="319" t="s">
        <v>1126</v>
      </c>
      <c r="D700" s="320">
        <v>457.8</v>
      </c>
      <c r="E700" s="320">
        <v>0</v>
      </c>
      <c r="F700" s="320">
        <v>3.2</v>
      </c>
      <c r="G700" s="320">
        <v>91</v>
      </c>
      <c r="H700" s="320">
        <v>0.4</v>
      </c>
      <c r="I700" s="320">
        <v>45</v>
      </c>
    </row>
    <row r="701" spans="1:9" x14ac:dyDescent="0.25">
      <c r="A701" s="568"/>
      <c r="C701" s="319" t="s">
        <v>1127</v>
      </c>
      <c r="D701" s="320">
        <v>458.3</v>
      </c>
      <c r="E701" s="320">
        <v>0</v>
      </c>
      <c r="F701" s="320">
        <v>3.2</v>
      </c>
      <c r="G701" s="320">
        <v>90</v>
      </c>
      <c r="H701" s="320">
        <v>0.9</v>
      </c>
      <c r="I701" s="320">
        <v>45</v>
      </c>
    </row>
    <row r="702" spans="1:9" x14ac:dyDescent="0.25">
      <c r="A702" s="568"/>
      <c r="C702" s="319" t="s">
        <v>1128</v>
      </c>
      <c r="D702" s="320">
        <v>458.8</v>
      </c>
      <c r="E702" s="320">
        <v>0</v>
      </c>
      <c r="F702" s="320">
        <v>3.5</v>
      </c>
      <c r="G702" s="320">
        <v>86</v>
      </c>
      <c r="H702" s="320">
        <v>0.4</v>
      </c>
      <c r="I702" s="320">
        <v>67.5</v>
      </c>
    </row>
    <row r="703" spans="1:9" x14ac:dyDescent="0.25">
      <c r="A703" s="568"/>
      <c r="C703" s="319" t="s">
        <v>1129</v>
      </c>
      <c r="D703" s="320">
        <v>458.9</v>
      </c>
      <c r="E703" s="320">
        <v>0</v>
      </c>
      <c r="F703" s="320">
        <v>4.8</v>
      </c>
      <c r="G703" s="320">
        <v>82</v>
      </c>
      <c r="H703" s="320">
        <v>0.9</v>
      </c>
      <c r="I703" s="320">
        <v>22.5</v>
      </c>
    </row>
    <row r="704" spans="1:9" x14ac:dyDescent="0.25">
      <c r="A704" s="568"/>
      <c r="C704" s="319" t="s">
        <v>1130</v>
      </c>
      <c r="D704" s="320">
        <v>459</v>
      </c>
      <c r="E704" s="320">
        <v>0</v>
      </c>
      <c r="F704" s="320">
        <v>5.4</v>
      </c>
      <c r="G704" s="320">
        <v>79</v>
      </c>
      <c r="H704" s="320">
        <v>0.9</v>
      </c>
      <c r="I704" s="320">
        <v>45</v>
      </c>
    </row>
    <row r="705" spans="1:9" x14ac:dyDescent="0.25">
      <c r="A705" s="568"/>
      <c r="C705" s="319" t="s">
        <v>1131</v>
      </c>
      <c r="D705" s="320">
        <v>459.1</v>
      </c>
      <c r="E705" s="320">
        <v>0</v>
      </c>
      <c r="F705" s="320">
        <v>7.5</v>
      </c>
      <c r="G705" s="320">
        <v>73</v>
      </c>
      <c r="H705" s="320">
        <v>1.3</v>
      </c>
      <c r="I705" s="320">
        <v>45</v>
      </c>
    </row>
    <row r="706" spans="1:9" x14ac:dyDescent="0.25">
      <c r="A706" s="568"/>
      <c r="C706" s="319" t="s">
        <v>1132</v>
      </c>
      <c r="D706" s="320">
        <v>458.9</v>
      </c>
      <c r="E706" s="320">
        <v>0</v>
      </c>
      <c r="F706" s="320">
        <v>7.9</v>
      </c>
      <c r="G706" s="320">
        <v>73</v>
      </c>
      <c r="H706" s="320">
        <v>2.2000000000000002</v>
      </c>
      <c r="I706" s="320">
        <v>22.5</v>
      </c>
    </row>
    <row r="707" spans="1:9" x14ac:dyDescent="0.25">
      <c r="A707" s="568"/>
      <c r="C707" s="319" t="s">
        <v>1133</v>
      </c>
      <c r="D707" s="320">
        <v>457.9</v>
      </c>
      <c r="E707" s="320">
        <v>0</v>
      </c>
      <c r="F707" s="320">
        <v>8.3000000000000007</v>
      </c>
      <c r="G707" s="320">
        <v>65</v>
      </c>
      <c r="H707" s="320">
        <v>1.8</v>
      </c>
      <c r="I707" s="320">
        <v>45</v>
      </c>
    </row>
    <row r="708" spans="1:9" x14ac:dyDescent="0.25">
      <c r="A708" s="568"/>
      <c r="C708" s="319" t="s">
        <v>1134</v>
      </c>
      <c r="D708" s="320">
        <v>457.7</v>
      </c>
      <c r="E708" s="320">
        <v>0</v>
      </c>
      <c r="F708" s="320">
        <v>7.4</v>
      </c>
      <c r="G708" s="320">
        <v>81</v>
      </c>
      <c r="H708" s="320">
        <v>3.6</v>
      </c>
      <c r="I708" s="320">
        <v>22.5</v>
      </c>
    </row>
    <row r="709" spans="1:9" x14ac:dyDescent="0.25">
      <c r="A709" s="568"/>
      <c r="C709" s="319" t="s">
        <v>1135</v>
      </c>
      <c r="D709" s="320">
        <v>457.1</v>
      </c>
      <c r="E709" s="320">
        <v>0</v>
      </c>
      <c r="F709" s="320">
        <v>8</v>
      </c>
      <c r="G709" s="320">
        <v>69</v>
      </c>
      <c r="H709" s="320">
        <v>2.7</v>
      </c>
      <c r="I709" s="320">
        <v>22.5</v>
      </c>
    </row>
    <row r="710" spans="1:9" x14ac:dyDescent="0.25">
      <c r="A710" s="568"/>
      <c r="C710" s="319" t="s">
        <v>1136</v>
      </c>
      <c r="D710" s="320">
        <v>456.4</v>
      </c>
      <c r="E710" s="320">
        <v>0</v>
      </c>
      <c r="F710" s="320">
        <v>7.7</v>
      </c>
      <c r="G710" s="320">
        <v>68</v>
      </c>
      <c r="H710" s="320">
        <v>2.7</v>
      </c>
      <c r="I710" s="320">
        <v>22.5</v>
      </c>
    </row>
    <row r="711" spans="1:9" x14ac:dyDescent="0.25">
      <c r="A711" s="568"/>
      <c r="C711" s="319" t="s">
        <v>1137</v>
      </c>
      <c r="D711" s="320">
        <v>454.7</v>
      </c>
      <c r="E711" s="320">
        <v>0</v>
      </c>
      <c r="F711" s="320">
        <v>10.5</v>
      </c>
      <c r="G711" s="320">
        <v>66</v>
      </c>
      <c r="H711" s="320">
        <v>2.2000000000000002</v>
      </c>
      <c r="I711" s="320">
        <v>22.5</v>
      </c>
    </row>
    <row r="712" spans="1:9" x14ac:dyDescent="0.25">
      <c r="A712" s="568"/>
      <c r="C712" s="319" t="s">
        <v>1138</v>
      </c>
      <c r="D712" s="320">
        <v>455.3</v>
      </c>
      <c r="E712" s="320">
        <v>0</v>
      </c>
      <c r="F712" s="320">
        <v>6.9</v>
      </c>
      <c r="G712" s="320">
        <v>79</v>
      </c>
      <c r="H712" s="320">
        <v>2.2000000000000002</v>
      </c>
      <c r="I712" s="320">
        <v>45</v>
      </c>
    </row>
    <row r="713" spans="1:9" x14ac:dyDescent="0.25">
      <c r="A713" s="568">
        <v>30</v>
      </c>
      <c r="C713" s="319" t="s">
        <v>1139</v>
      </c>
      <c r="D713" s="320">
        <v>455.7</v>
      </c>
      <c r="E713" s="320">
        <v>0.8</v>
      </c>
      <c r="F713" s="320">
        <v>6.5</v>
      </c>
      <c r="G713" s="320">
        <v>83</v>
      </c>
      <c r="H713" s="320">
        <v>1.8</v>
      </c>
      <c r="I713" s="320">
        <v>45</v>
      </c>
    </row>
    <row r="714" spans="1:9" x14ac:dyDescent="0.25">
      <c r="A714" s="568"/>
      <c r="C714" s="319" t="s">
        <v>1140</v>
      </c>
      <c r="D714" s="320">
        <v>457.2</v>
      </c>
      <c r="E714" s="320">
        <v>2.2999999999999998</v>
      </c>
      <c r="F714" s="320">
        <v>4.8</v>
      </c>
      <c r="G714" s="320">
        <v>89</v>
      </c>
      <c r="H714" s="320">
        <v>1.8</v>
      </c>
      <c r="I714" s="320">
        <v>22.5</v>
      </c>
    </row>
    <row r="715" spans="1:9" x14ac:dyDescent="0.25">
      <c r="A715" s="568"/>
      <c r="C715" s="319" t="s">
        <v>1141</v>
      </c>
      <c r="D715" s="320">
        <v>458.2</v>
      </c>
      <c r="E715" s="320">
        <v>2.5</v>
      </c>
      <c r="F715" s="320">
        <v>4.4000000000000004</v>
      </c>
      <c r="G715" s="320">
        <v>90</v>
      </c>
      <c r="H715" s="320">
        <v>1.3</v>
      </c>
      <c r="I715" s="320">
        <v>45</v>
      </c>
    </row>
    <row r="716" spans="1:9" x14ac:dyDescent="0.25">
      <c r="A716" s="568"/>
      <c r="C716" s="319" t="s">
        <v>1142</v>
      </c>
      <c r="D716" s="320">
        <v>458.7</v>
      </c>
      <c r="E716" s="320">
        <v>1.5</v>
      </c>
      <c r="F716" s="320">
        <v>4.2</v>
      </c>
      <c r="G716" s="320">
        <v>90</v>
      </c>
      <c r="H716" s="320">
        <v>0.9</v>
      </c>
      <c r="I716" s="320">
        <v>45</v>
      </c>
    </row>
    <row r="717" spans="1:9" x14ac:dyDescent="0.25">
      <c r="A717" s="568"/>
      <c r="C717" s="319" t="s">
        <v>1143</v>
      </c>
      <c r="D717" s="320">
        <v>458.9</v>
      </c>
      <c r="E717" s="320">
        <v>0.3</v>
      </c>
      <c r="F717" s="320">
        <v>4.2</v>
      </c>
      <c r="G717" s="320">
        <v>91</v>
      </c>
      <c r="H717" s="320">
        <v>0.9</v>
      </c>
      <c r="I717" s="320">
        <v>45</v>
      </c>
    </row>
    <row r="718" spans="1:9" x14ac:dyDescent="0.25">
      <c r="A718" s="568"/>
      <c r="C718" s="319" t="s">
        <v>1144</v>
      </c>
      <c r="D718" s="320">
        <v>459.1</v>
      </c>
      <c r="E718" s="320">
        <v>0</v>
      </c>
      <c r="F718" s="320">
        <v>4.2</v>
      </c>
      <c r="G718" s="320">
        <v>91</v>
      </c>
      <c r="H718" s="320">
        <v>0.4</v>
      </c>
      <c r="I718" s="320">
        <v>67.5</v>
      </c>
    </row>
    <row r="719" spans="1:9" x14ac:dyDescent="0.25">
      <c r="A719" s="568"/>
      <c r="C719" s="319" t="s">
        <v>1145</v>
      </c>
      <c r="D719" s="320">
        <v>458.8</v>
      </c>
      <c r="E719" s="320">
        <v>0.8</v>
      </c>
      <c r="F719" s="320">
        <v>4</v>
      </c>
      <c r="G719" s="320">
        <v>91</v>
      </c>
      <c r="H719" s="320">
        <v>0.4</v>
      </c>
      <c r="I719" s="320">
        <v>45</v>
      </c>
    </row>
    <row r="720" spans="1:9" x14ac:dyDescent="0.25">
      <c r="A720" s="568"/>
      <c r="C720" s="319" t="s">
        <v>1146</v>
      </c>
      <c r="D720" s="320">
        <v>458.6</v>
      </c>
      <c r="E720" s="320">
        <v>0</v>
      </c>
      <c r="F720" s="320">
        <v>3.7</v>
      </c>
      <c r="G720" s="320">
        <v>91</v>
      </c>
      <c r="H720" s="320">
        <v>1.3</v>
      </c>
      <c r="I720" s="320">
        <v>22.5</v>
      </c>
    </row>
    <row r="721" spans="1:9" x14ac:dyDescent="0.25">
      <c r="A721" s="568"/>
      <c r="C721" s="319" t="s">
        <v>1147</v>
      </c>
      <c r="D721" s="320">
        <v>458</v>
      </c>
      <c r="E721" s="320">
        <v>0.3</v>
      </c>
      <c r="F721" s="320">
        <v>3.6</v>
      </c>
      <c r="G721" s="320">
        <v>91</v>
      </c>
      <c r="H721" s="320">
        <v>1.8</v>
      </c>
      <c r="I721" s="320">
        <v>22.5</v>
      </c>
    </row>
    <row r="722" spans="1:9" x14ac:dyDescent="0.25">
      <c r="A722" s="568"/>
      <c r="C722" s="319" t="s">
        <v>1148</v>
      </c>
      <c r="D722" s="320">
        <v>457.6</v>
      </c>
      <c r="E722" s="320">
        <v>0</v>
      </c>
      <c r="F722" s="320">
        <v>3.4</v>
      </c>
      <c r="G722" s="320">
        <v>90</v>
      </c>
      <c r="H722" s="320">
        <v>1.3</v>
      </c>
      <c r="I722" s="320">
        <v>22.5</v>
      </c>
    </row>
    <row r="723" spans="1:9" x14ac:dyDescent="0.25">
      <c r="A723" s="568"/>
      <c r="C723" s="319" t="s">
        <v>1149</v>
      </c>
      <c r="D723" s="320">
        <v>457.7</v>
      </c>
      <c r="E723" s="320">
        <v>0</v>
      </c>
      <c r="F723" s="320">
        <v>3.3</v>
      </c>
      <c r="G723" s="320">
        <v>90</v>
      </c>
      <c r="H723" s="320">
        <v>0.9</v>
      </c>
      <c r="I723" s="320">
        <v>22.5</v>
      </c>
    </row>
    <row r="724" spans="1:9" x14ac:dyDescent="0.25">
      <c r="A724" s="568"/>
      <c r="C724" s="319" t="s">
        <v>1150</v>
      </c>
      <c r="D724" s="320">
        <v>457.8</v>
      </c>
      <c r="E724" s="320">
        <v>0</v>
      </c>
      <c r="F724" s="320">
        <v>3.2</v>
      </c>
      <c r="G724" s="320">
        <v>91</v>
      </c>
      <c r="H724" s="320">
        <v>0.9</v>
      </c>
      <c r="I724" s="320">
        <v>45</v>
      </c>
    </row>
    <row r="725" spans="1:9" x14ac:dyDescent="0.25">
      <c r="A725" s="568"/>
      <c r="C725" s="319" t="s">
        <v>1151</v>
      </c>
      <c r="D725" s="320">
        <v>458.2</v>
      </c>
      <c r="E725" s="320">
        <v>0.3</v>
      </c>
      <c r="F725" s="320">
        <v>3.2</v>
      </c>
      <c r="G725" s="320">
        <v>91</v>
      </c>
      <c r="H725" s="320">
        <v>0.4</v>
      </c>
      <c r="I725" s="320">
        <v>90</v>
      </c>
    </row>
    <row r="726" spans="1:9" x14ac:dyDescent="0.25">
      <c r="A726" s="568"/>
      <c r="C726" s="319" t="s">
        <v>1152</v>
      </c>
      <c r="D726" s="320">
        <v>458.8</v>
      </c>
      <c r="E726" s="320">
        <v>0.3</v>
      </c>
      <c r="F726" s="320">
        <v>3.1</v>
      </c>
      <c r="G726" s="320">
        <v>90</v>
      </c>
      <c r="H726" s="320">
        <v>0.9</v>
      </c>
      <c r="I726" s="320">
        <v>45</v>
      </c>
    </row>
    <row r="727" spans="1:9" x14ac:dyDescent="0.25">
      <c r="A727" s="568"/>
      <c r="C727" s="319" t="s">
        <v>1153</v>
      </c>
      <c r="D727" s="320">
        <v>459.2</v>
      </c>
      <c r="E727" s="320">
        <v>0</v>
      </c>
      <c r="F727" s="320">
        <v>3.4</v>
      </c>
      <c r="G727" s="320">
        <v>90</v>
      </c>
      <c r="H727" s="320">
        <v>0.4</v>
      </c>
      <c r="I727" s="320">
        <v>90</v>
      </c>
    </row>
    <row r="728" spans="1:9" x14ac:dyDescent="0.25">
      <c r="A728" s="568"/>
      <c r="C728" s="319" t="s">
        <v>1154</v>
      </c>
      <c r="D728" s="320">
        <v>459.4</v>
      </c>
      <c r="E728" s="320">
        <v>0.3</v>
      </c>
      <c r="F728" s="320">
        <v>4.2</v>
      </c>
      <c r="G728" s="320">
        <v>82</v>
      </c>
      <c r="H728" s="320">
        <v>0.9</v>
      </c>
      <c r="I728" s="320">
        <v>22.5</v>
      </c>
    </row>
    <row r="729" spans="1:9" x14ac:dyDescent="0.25">
      <c r="A729" s="568"/>
      <c r="C729" s="319" t="s">
        <v>1155</v>
      </c>
      <c r="D729" s="320">
        <v>459.7</v>
      </c>
      <c r="E729" s="320">
        <v>0</v>
      </c>
      <c r="F729" s="320">
        <v>5.8</v>
      </c>
      <c r="G729" s="320">
        <v>75</v>
      </c>
      <c r="H729" s="320">
        <v>1.8</v>
      </c>
      <c r="I729" s="320">
        <v>45</v>
      </c>
    </row>
    <row r="730" spans="1:9" x14ac:dyDescent="0.25">
      <c r="A730" s="568"/>
      <c r="C730" s="319" t="s">
        <v>1156</v>
      </c>
      <c r="D730" s="320">
        <v>459.5</v>
      </c>
      <c r="E730" s="320">
        <v>0</v>
      </c>
      <c r="F730" s="320">
        <v>7.1</v>
      </c>
      <c r="G730" s="320">
        <v>73</v>
      </c>
      <c r="H730" s="320">
        <v>2.2000000000000002</v>
      </c>
      <c r="I730" s="320">
        <v>45</v>
      </c>
    </row>
    <row r="731" spans="1:9" x14ac:dyDescent="0.25">
      <c r="A731" s="568"/>
      <c r="C731" s="319" t="s">
        <v>1157</v>
      </c>
      <c r="D731" s="320">
        <v>459.5</v>
      </c>
      <c r="E731" s="320">
        <v>0</v>
      </c>
      <c r="F731" s="320">
        <v>6.3</v>
      </c>
      <c r="G731" s="320">
        <v>81</v>
      </c>
      <c r="H731" s="320">
        <v>2.2000000000000002</v>
      </c>
      <c r="I731" s="320">
        <v>157.5</v>
      </c>
    </row>
    <row r="732" spans="1:9" x14ac:dyDescent="0.25">
      <c r="A732" s="568"/>
      <c r="C732" s="319" t="s">
        <v>1158</v>
      </c>
      <c r="D732" s="320">
        <v>459.1</v>
      </c>
      <c r="E732" s="320">
        <v>0</v>
      </c>
      <c r="F732" s="320">
        <v>5.6</v>
      </c>
      <c r="G732" s="320">
        <v>82</v>
      </c>
      <c r="H732" s="320">
        <v>1.3</v>
      </c>
      <c r="I732" s="320">
        <v>157.5</v>
      </c>
    </row>
    <row r="733" spans="1:9" x14ac:dyDescent="0.25">
      <c r="A733" s="568"/>
      <c r="C733" s="319" t="s">
        <v>1159</v>
      </c>
      <c r="D733" s="320">
        <v>457.9</v>
      </c>
      <c r="E733" s="320">
        <v>0</v>
      </c>
      <c r="F733" s="320">
        <v>7.7</v>
      </c>
      <c r="G733" s="320">
        <v>70</v>
      </c>
      <c r="H733" s="320">
        <v>1.8</v>
      </c>
      <c r="I733" s="320">
        <v>45</v>
      </c>
    </row>
    <row r="734" spans="1:9" x14ac:dyDescent="0.25">
      <c r="A734" s="568"/>
      <c r="C734" s="319" t="s">
        <v>1160</v>
      </c>
      <c r="D734" s="320">
        <v>457.6</v>
      </c>
      <c r="E734" s="320">
        <v>0</v>
      </c>
      <c r="F734" s="320">
        <v>9.5</v>
      </c>
      <c r="G734" s="320">
        <v>64</v>
      </c>
      <c r="H734" s="320">
        <v>2.2000000000000002</v>
      </c>
      <c r="I734" s="320">
        <v>45</v>
      </c>
    </row>
    <row r="735" spans="1:9" x14ac:dyDescent="0.25">
      <c r="A735" s="568"/>
      <c r="C735" s="319" t="s">
        <v>1161</v>
      </c>
      <c r="D735" s="320">
        <v>456.7</v>
      </c>
      <c r="E735" s="320">
        <v>0</v>
      </c>
      <c r="F735" s="320">
        <v>10.4</v>
      </c>
      <c r="G735" s="320">
        <v>65</v>
      </c>
      <c r="H735" s="320">
        <v>2.7</v>
      </c>
      <c r="I735" s="320">
        <v>22.5</v>
      </c>
    </row>
    <row r="736" spans="1:9" x14ac:dyDescent="0.25">
      <c r="A736" s="568"/>
      <c r="C736" s="319" t="s">
        <v>1162</v>
      </c>
      <c r="D736" s="320">
        <v>456.8</v>
      </c>
      <c r="E736" s="320">
        <v>0.3</v>
      </c>
      <c r="F736" s="320">
        <v>10.6</v>
      </c>
      <c r="G736" s="320">
        <v>61</v>
      </c>
      <c r="H736" s="320">
        <v>1.8</v>
      </c>
      <c r="I736" s="320">
        <v>45</v>
      </c>
    </row>
    <row r="737" spans="1:9" x14ac:dyDescent="0.25">
      <c r="A737" s="568">
        <v>31</v>
      </c>
      <c r="C737" s="319" t="s">
        <v>1163</v>
      </c>
      <c r="D737" s="320">
        <v>457.3</v>
      </c>
      <c r="E737" s="320">
        <v>0</v>
      </c>
      <c r="F737" s="320">
        <v>8.1</v>
      </c>
      <c r="G737" s="320">
        <v>72</v>
      </c>
      <c r="H737" s="320">
        <v>2.2000000000000002</v>
      </c>
      <c r="I737" s="320">
        <v>22.5</v>
      </c>
    </row>
    <row r="738" spans="1:9" x14ac:dyDescent="0.25">
      <c r="A738" s="568"/>
      <c r="C738" s="319" t="s">
        <v>1164</v>
      </c>
      <c r="D738" s="320">
        <v>458.1</v>
      </c>
      <c r="E738" s="320">
        <v>0</v>
      </c>
      <c r="F738" s="320">
        <v>6.1</v>
      </c>
      <c r="G738" s="320">
        <v>80</v>
      </c>
      <c r="H738" s="320">
        <v>1.8</v>
      </c>
      <c r="I738" s="320">
        <v>45</v>
      </c>
    </row>
    <row r="739" spans="1:9" x14ac:dyDescent="0.25">
      <c r="A739" s="568"/>
      <c r="C739" s="319" t="s">
        <v>1165</v>
      </c>
      <c r="D739" s="320">
        <v>458.4</v>
      </c>
      <c r="E739" s="320">
        <v>0.3</v>
      </c>
      <c r="F739" s="320">
        <v>5.2</v>
      </c>
      <c r="G739" s="320">
        <v>85</v>
      </c>
      <c r="H739" s="320">
        <v>0.9</v>
      </c>
      <c r="I739" s="320">
        <v>45</v>
      </c>
    </row>
    <row r="740" spans="1:9" x14ac:dyDescent="0.25">
      <c r="A740" s="568"/>
      <c r="C740" s="319" t="s">
        <v>1166</v>
      </c>
      <c r="D740" s="320">
        <v>458.9</v>
      </c>
      <c r="E740" s="320">
        <v>0.5</v>
      </c>
      <c r="F740" s="320">
        <v>4.5999999999999996</v>
      </c>
      <c r="G740" s="320">
        <v>86</v>
      </c>
      <c r="H740" s="320">
        <v>0.9</v>
      </c>
      <c r="I740" s="320">
        <v>67.5</v>
      </c>
    </row>
    <row r="741" spans="1:9" x14ac:dyDescent="0.25">
      <c r="A741" s="568"/>
      <c r="C741" s="319" t="s">
        <v>1167</v>
      </c>
      <c r="D741" s="320">
        <v>460.1</v>
      </c>
      <c r="E741" s="320">
        <v>0</v>
      </c>
      <c r="F741" s="320">
        <v>4.3</v>
      </c>
      <c r="G741" s="320">
        <v>82</v>
      </c>
      <c r="H741" s="320">
        <v>1.3</v>
      </c>
      <c r="I741" s="320">
        <v>67.5</v>
      </c>
    </row>
    <row r="742" spans="1:9" x14ac:dyDescent="0.25">
      <c r="A742" s="568"/>
      <c r="C742" s="319" t="s">
        <v>1168</v>
      </c>
      <c r="D742" s="320">
        <v>459.7</v>
      </c>
      <c r="E742" s="320">
        <v>0</v>
      </c>
      <c r="F742" s="320">
        <v>3.3</v>
      </c>
      <c r="G742" s="320">
        <v>83</v>
      </c>
      <c r="H742" s="320">
        <v>0.9</v>
      </c>
      <c r="I742" s="320">
        <v>67.5</v>
      </c>
    </row>
    <row r="743" spans="1:9" x14ac:dyDescent="0.25">
      <c r="A743" s="568"/>
      <c r="C743" s="319" t="s">
        <v>1169</v>
      </c>
      <c r="D743" s="320">
        <v>459.7</v>
      </c>
      <c r="E743" s="320">
        <v>0</v>
      </c>
      <c r="F743" s="320">
        <v>2.7</v>
      </c>
      <c r="G743" s="320">
        <v>87</v>
      </c>
      <c r="H743" s="320">
        <v>0.4</v>
      </c>
      <c r="I743" s="320">
        <v>67.5</v>
      </c>
    </row>
    <row r="744" spans="1:9" x14ac:dyDescent="0.25">
      <c r="A744" s="568"/>
      <c r="C744" s="319" t="s">
        <v>1170</v>
      </c>
      <c r="D744" s="320">
        <v>459.2</v>
      </c>
      <c r="E744" s="320">
        <v>0</v>
      </c>
      <c r="F744" s="320">
        <v>2.7</v>
      </c>
      <c r="G744" s="320">
        <v>83</v>
      </c>
      <c r="H744" s="320">
        <v>0</v>
      </c>
      <c r="I744" s="320">
        <v>67.5</v>
      </c>
    </row>
    <row r="745" spans="1:9" x14ac:dyDescent="0.25">
      <c r="A745" s="568"/>
      <c r="C745" s="319" t="s">
        <v>1171</v>
      </c>
      <c r="D745" s="320">
        <v>459</v>
      </c>
      <c r="E745" s="320">
        <v>0</v>
      </c>
      <c r="F745" s="320">
        <v>2.9</v>
      </c>
      <c r="G745" s="320">
        <v>85</v>
      </c>
      <c r="H745" s="320">
        <v>0</v>
      </c>
      <c r="I745" s="320">
        <v>67.5</v>
      </c>
    </row>
    <row r="746" spans="1:9" x14ac:dyDescent="0.25">
      <c r="A746" s="568"/>
      <c r="C746" s="319" t="s">
        <v>1172</v>
      </c>
      <c r="D746" s="320">
        <v>458.5</v>
      </c>
      <c r="E746" s="320">
        <v>0</v>
      </c>
      <c r="F746" s="320">
        <v>2.9</v>
      </c>
      <c r="G746" s="320">
        <v>86</v>
      </c>
      <c r="H746" s="320">
        <v>0.4</v>
      </c>
      <c r="I746" s="320">
        <v>112.5</v>
      </c>
    </row>
    <row r="747" spans="1:9" x14ac:dyDescent="0.25">
      <c r="A747" s="568"/>
      <c r="C747" s="319" t="s">
        <v>1173</v>
      </c>
      <c r="D747" s="320">
        <v>458.5</v>
      </c>
      <c r="E747" s="320">
        <v>0</v>
      </c>
      <c r="F747" s="320">
        <v>2.8</v>
      </c>
      <c r="G747" s="320">
        <v>88</v>
      </c>
      <c r="H747" s="320">
        <v>0.4</v>
      </c>
      <c r="I747" s="320">
        <v>180</v>
      </c>
    </row>
    <row r="748" spans="1:9" x14ac:dyDescent="0.25">
      <c r="A748" s="568"/>
      <c r="C748" s="319" t="s">
        <v>1174</v>
      </c>
      <c r="D748" s="320">
        <v>458.5</v>
      </c>
      <c r="E748" s="320">
        <v>0</v>
      </c>
      <c r="F748" s="320">
        <v>2.8</v>
      </c>
      <c r="G748" s="320">
        <v>87</v>
      </c>
      <c r="H748" s="320">
        <v>0.4</v>
      </c>
      <c r="I748" s="320">
        <v>135</v>
      </c>
    </row>
    <row r="749" spans="1:9" x14ac:dyDescent="0.25">
      <c r="A749" s="568"/>
      <c r="C749" s="319" t="s">
        <v>1175</v>
      </c>
      <c r="D749" s="320">
        <v>458.9</v>
      </c>
      <c r="E749" s="320">
        <v>0</v>
      </c>
      <c r="F749" s="320">
        <v>2.7</v>
      </c>
      <c r="G749" s="320">
        <v>88</v>
      </c>
      <c r="H749" s="320">
        <v>0.4</v>
      </c>
      <c r="I749" s="320">
        <v>67.5</v>
      </c>
    </row>
    <row r="750" spans="1:9" x14ac:dyDescent="0.25">
      <c r="A750" s="568"/>
      <c r="C750" s="319" t="s">
        <v>1176</v>
      </c>
      <c r="D750" s="320">
        <v>459.5</v>
      </c>
      <c r="E750" s="320">
        <v>0</v>
      </c>
      <c r="F750" s="320">
        <v>2.7</v>
      </c>
      <c r="G750" s="320">
        <v>88</v>
      </c>
      <c r="H750" s="320">
        <v>0.4</v>
      </c>
      <c r="I750" s="320">
        <v>67.5</v>
      </c>
    </row>
    <row r="751" spans="1:9" x14ac:dyDescent="0.25">
      <c r="A751" s="568"/>
      <c r="C751" s="319" t="s">
        <v>1177</v>
      </c>
      <c r="D751" s="320">
        <v>460.2</v>
      </c>
      <c r="E751" s="320">
        <v>0</v>
      </c>
      <c r="F751" s="320">
        <v>3.2</v>
      </c>
      <c r="G751" s="320">
        <v>83</v>
      </c>
      <c r="H751" s="320">
        <v>0.4</v>
      </c>
      <c r="I751" s="320">
        <v>135</v>
      </c>
    </row>
    <row r="752" spans="1:9" x14ac:dyDescent="0.25">
      <c r="A752" s="568"/>
      <c r="C752" s="319" t="s">
        <v>1178</v>
      </c>
      <c r="D752" s="320">
        <v>460.2</v>
      </c>
      <c r="E752" s="320">
        <v>0</v>
      </c>
      <c r="F752" s="320">
        <v>4.4000000000000004</v>
      </c>
      <c r="G752" s="320">
        <v>81</v>
      </c>
      <c r="H752" s="320">
        <v>0.9</v>
      </c>
      <c r="I752" s="320">
        <v>157.5</v>
      </c>
    </row>
    <row r="753" spans="1:9" x14ac:dyDescent="0.25">
      <c r="A753" s="568"/>
      <c r="C753" s="319" t="s">
        <v>1179</v>
      </c>
      <c r="D753" s="320">
        <v>460.1</v>
      </c>
      <c r="E753" s="320">
        <v>0.3</v>
      </c>
      <c r="F753" s="320">
        <v>5.6</v>
      </c>
      <c r="G753" s="320">
        <v>75</v>
      </c>
      <c r="H753" s="320">
        <v>1.3</v>
      </c>
      <c r="I753" s="320">
        <v>67.5</v>
      </c>
    </row>
    <row r="754" spans="1:9" x14ac:dyDescent="0.25">
      <c r="A754" s="568"/>
      <c r="C754" s="319" t="s">
        <v>1180</v>
      </c>
      <c r="D754" s="320">
        <v>459.5</v>
      </c>
      <c r="E754" s="320">
        <v>0</v>
      </c>
      <c r="F754" s="320">
        <v>7.6</v>
      </c>
      <c r="G754" s="320">
        <v>67</v>
      </c>
      <c r="H754" s="320">
        <v>1.8</v>
      </c>
      <c r="I754" s="320">
        <v>67.5</v>
      </c>
    </row>
    <row r="755" spans="1:9" x14ac:dyDescent="0.25">
      <c r="A755" s="568"/>
      <c r="C755" s="319" t="s">
        <v>1181</v>
      </c>
      <c r="D755" s="320">
        <v>459.1</v>
      </c>
      <c r="E755" s="320">
        <v>0</v>
      </c>
      <c r="F755" s="320">
        <v>8.9</v>
      </c>
      <c r="G755" s="320">
        <v>73</v>
      </c>
      <c r="H755" s="320">
        <v>1.8</v>
      </c>
      <c r="I755" s="320">
        <v>67.5</v>
      </c>
    </row>
    <row r="756" spans="1:9" x14ac:dyDescent="0.25">
      <c r="A756" s="568"/>
      <c r="C756" s="319" t="s">
        <v>1182</v>
      </c>
      <c r="D756" s="320">
        <v>458.5</v>
      </c>
      <c r="E756" s="320">
        <v>0</v>
      </c>
      <c r="F756" s="320">
        <v>8.6999999999999993</v>
      </c>
      <c r="G756" s="320">
        <v>76</v>
      </c>
      <c r="H756" s="320">
        <v>1.8</v>
      </c>
      <c r="I756" s="320">
        <v>67.5</v>
      </c>
    </row>
    <row r="757" spans="1:9" x14ac:dyDescent="0.25">
      <c r="A757" s="568"/>
      <c r="C757" s="319" t="s">
        <v>1183</v>
      </c>
      <c r="D757" s="320">
        <v>457.7</v>
      </c>
      <c r="E757" s="320">
        <v>0.8</v>
      </c>
      <c r="F757" s="320">
        <v>7.4</v>
      </c>
      <c r="G757" s="320">
        <v>82</v>
      </c>
      <c r="H757" s="320">
        <v>1.3</v>
      </c>
      <c r="I757" s="320">
        <v>67.5</v>
      </c>
    </row>
    <row r="758" spans="1:9" x14ac:dyDescent="0.25">
      <c r="A758" s="568"/>
      <c r="C758" s="319" t="s">
        <v>1184</v>
      </c>
      <c r="D758" s="320">
        <v>456.6</v>
      </c>
      <c r="E758" s="320">
        <v>0.3</v>
      </c>
      <c r="F758" s="320">
        <v>6.9</v>
      </c>
      <c r="G758" s="320">
        <v>79</v>
      </c>
      <c r="H758" s="320">
        <v>1.3</v>
      </c>
      <c r="I758" s="320">
        <v>67.5</v>
      </c>
    </row>
    <row r="759" spans="1:9" x14ac:dyDescent="0.25">
      <c r="A759" s="568"/>
      <c r="C759" s="319" t="s">
        <v>1185</v>
      </c>
      <c r="D759" s="320">
        <v>456.3</v>
      </c>
      <c r="E759" s="320">
        <v>0.3</v>
      </c>
      <c r="F759" s="320">
        <v>7.2</v>
      </c>
      <c r="G759" s="320">
        <v>78</v>
      </c>
      <c r="H759" s="320">
        <v>1.3</v>
      </c>
      <c r="I759" s="320">
        <v>67.5</v>
      </c>
    </row>
    <row r="760" spans="1:9" x14ac:dyDescent="0.25">
      <c r="A760" s="568"/>
      <c r="C760" s="319" t="s">
        <v>1186</v>
      </c>
      <c r="D760" s="320">
        <v>457.2</v>
      </c>
      <c r="E760" s="320">
        <v>0.3</v>
      </c>
      <c r="F760" s="320">
        <v>7.6</v>
      </c>
      <c r="G760" s="320">
        <v>79</v>
      </c>
      <c r="H760" s="320">
        <v>1.3</v>
      </c>
      <c r="I760" s="320">
        <v>67.5</v>
      </c>
    </row>
    <row r="761" spans="1:9" x14ac:dyDescent="0.25">
      <c r="C761" s="481" t="s">
        <v>1187</v>
      </c>
      <c r="D761" s="325">
        <v>457.9</v>
      </c>
      <c r="E761" s="325">
        <v>0</v>
      </c>
      <c r="F761" s="325">
        <v>6</v>
      </c>
      <c r="G761" s="325">
        <v>83</v>
      </c>
      <c r="H761" s="320">
        <v>0.4</v>
      </c>
      <c r="I761" s="320">
        <v>45</v>
      </c>
    </row>
    <row r="762" spans="1:9" x14ac:dyDescent="0.25">
      <c r="C762" s="481" t="s">
        <v>1188</v>
      </c>
      <c r="D762" s="325">
        <v>457.1</v>
      </c>
      <c r="E762" s="325">
        <v>0</v>
      </c>
      <c r="F762" s="325">
        <v>5.6</v>
      </c>
      <c r="G762" s="325">
        <v>86</v>
      </c>
      <c r="H762" s="320">
        <v>0.9</v>
      </c>
      <c r="I762" s="320">
        <v>225</v>
      </c>
    </row>
    <row r="763" spans="1:9" x14ac:dyDescent="0.25">
      <c r="C763" s="482" t="s">
        <v>1189</v>
      </c>
      <c r="D763" s="325">
        <v>456.6</v>
      </c>
      <c r="E763" s="325">
        <v>0</v>
      </c>
      <c r="F763" s="325">
        <v>5.3</v>
      </c>
      <c r="G763" s="325">
        <v>87</v>
      </c>
      <c r="H763" s="320">
        <v>0.4</v>
      </c>
      <c r="I763" s="320">
        <v>0</v>
      </c>
    </row>
    <row r="764" spans="1:9" x14ac:dyDescent="0.25">
      <c r="C764" s="482" t="s">
        <v>1190</v>
      </c>
      <c r="D764" s="325">
        <v>456.2</v>
      </c>
      <c r="E764" s="325">
        <v>0</v>
      </c>
      <c r="F764" s="325">
        <v>5.4</v>
      </c>
      <c r="G764" s="325">
        <v>87</v>
      </c>
      <c r="H764" s="320">
        <v>0.4</v>
      </c>
      <c r="I764" s="320">
        <v>0</v>
      </c>
    </row>
    <row r="765" spans="1:9" x14ac:dyDescent="0.25">
      <c r="C765" s="482" t="s">
        <v>1191</v>
      </c>
      <c r="D765" s="325">
        <v>456.1</v>
      </c>
      <c r="E765" s="325">
        <v>0</v>
      </c>
      <c r="F765" s="325">
        <v>5.2</v>
      </c>
      <c r="G765" s="325">
        <v>89</v>
      </c>
      <c r="H765" s="320">
        <v>0.4</v>
      </c>
      <c r="I765" s="320">
        <v>45</v>
      </c>
    </row>
    <row r="766" spans="1:9" x14ac:dyDescent="0.25">
      <c r="C766" s="482" t="s">
        <v>1192</v>
      </c>
      <c r="D766" s="325">
        <v>455.9</v>
      </c>
      <c r="E766" s="325">
        <v>0</v>
      </c>
      <c r="F766" s="325">
        <v>4.5</v>
      </c>
      <c r="G766" s="325">
        <v>88</v>
      </c>
      <c r="H766" s="320">
        <v>0.4</v>
      </c>
      <c r="I766" s="320">
        <v>22.5</v>
      </c>
    </row>
    <row r="767" spans="1:9" x14ac:dyDescent="0.25">
      <c r="C767" s="482" t="s">
        <v>1193</v>
      </c>
      <c r="D767" s="325">
        <v>456.2</v>
      </c>
      <c r="E767" s="325">
        <v>0</v>
      </c>
      <c r="F767" s="325">
        <v>4.3</v>
      </c>
      <c r="G767" s="325">
        <v>86</v>
      </c>
      <c r="H767" s="320">
        <v>0.9</v>
      </c>
      <c r="I767" s="320">
        <v>22.5</v>
      </c>
    </row>
    <row r="768" spans="1:9" x14ac:dyDescent="0.25">
      <c r="C768" s="482" t="s">
        <v>1194</v>
      </c>
      <c r="D768" s="325">
        <v>457.1</v>
      </c>
      <c r="E768" s="325">
        <v>0</v>
      </c>
      <c r="F768" s="325">
        <v>4.3</v>
      </c>
      <c r="G768" s="325">
        <v>85</v>
      </c>
      <c r="H768" s="320">
        <v>0.4</v>
      </c>
      <c r="I768" s="320">
        <v>67.5</v>
      </c>
    </row>
    <row r="769" spans="3:9" x14ac:dyDescent="0.25">
      <c r="C769" s="482" t="s">
        <v>1195</v>
      </c>
      <c r="D769" s="325">
        <v>457.5</v>
      </c>
      <c r="E769" s="325">
        <v>0</v>
      </c>
      <c r="F769" s="325">
        <v>4.7</v>
      </c>
      <c r="G769" s="325">
        <v>81</v>
      </c>
      <c r="H769" s="320">
        <v>0.4</v>
      </c>
      <c r="I769" s="320">
        <v>112.5</v>
      </c>
    </row>
    <row r="770" spans="3:9" x14ac:dyDescent="0.25">
      <c r="C770" s="482" t="s">
        <v>1196</v>
      </c>
      <c r="D770" s="325">
        <v>457.8</v>
      </c>
      <c r="E770" s="325">
        <v>0</v>
      </c>
      <c r="F770" s="325">
        <v>6.2</v>
      </c>
      <c r="G770" s="325">
        <v>73</v>
      </c>
      <c r="H770" s="320">
        <v>0.4</v>
      </c>
      <c r="I770" s="320">
        <v>315</v>
      </c>
    </row>
    <row r="771" spans="3:9" x14ac:dyDescent="0.25">
      <c r="C771" s="482" t="s">
        <v>1197</v>
      </c>
      <c r="D771" s="325">
        <v>457.9</v>
      </c>
      <c r="E771" s="325">
        <v>0</v>
      </c>
      <c r="F771" s="325">
        <v>7.3</v>
      </c>
      <c r="G771" s="325">
        <v>74</v>
      </c>
      <c r="H771" s="320">
        <v>1.3</v>
      </c>
      <c r="I771" s="320">
        <v>0</v>
      </c>
    </row>
    <row r="772" spans="3:9" x14ac:dyDescent="0.25">
      <c r="C772" s="482" t="s">
        <v>1198</v>
      </c>
      <c r="D772" s="325">
        <v>457.4</v>
      </c>
      <c r="E772" s="325">
        <v>0</v>
      </c>
      <c r="F772" s="325">
        <v>8.6999999999999993</v>
      </c>
      <c r="G772" s="325">
        <v>76</v>
      </c>
      <c r="H772" s="320">
        <v>1.8</v>
      </c>
      <c r="I772" s="320">
        <v>45</v>
      </c>
    </row>
    <row r="773" spans="3:9" x14ac:dyDescent="0.25">
      <c r="C773" s="482" t="s">
        <v>1199</v>
      </c>
      <c r="D773" s="325">
        <v>456.8</v>
      </c>
      <c r="E773" s="325">
        <v>0</v>
      </c>
      <c r="F773" s="325">
        <v>7.9</v>
      </c>
      <c r="G773" s="325">
        <v>72</v>
      </c>
      <c r="H773" s="320">
        <v>1.8</v>
      </c>
      <c r="I773" s="320">
        <v>45</v>
      </c>
    </row>
    <row r="774" spans="3:9" x14ac:dyDescent="0.25">
      <c r="C774" s="482" t="s">
        <v>1200</v>
      </c>
      <c r="D774" s="325">
        <v>455.9</v>
      </c>
      <c r="E774" s="325">
        <v>1</v>
      </c>
      <c r="F774" s="325">
        <v>8</v>
      </c>
      <c r="G774" s="325">
        <v>82</v>
      </c>
      <c r="H774" s="320">
        <v>1.3</v>
      </c>
      <c r="I774" s="320">
        <v>45</v>
      </c>
    </row>
    <row r="775" spans="3:9" x14ac:dyDescent="0.25">
      <c r="C775" s="482" t="s">
        <v>1201</v>
      </c>
      <c r="D775" s="325">
        <v>455.1</v>
      </c>
      <c r="E775" s="325">
        <v>0</v>
      </c>
      <c r="F775" s="325">
        <v>8.1</v>
      </c>
      <c r="G775" s="325">
        <v>73</v>
      </c>
      <c r="H775" s="320">
        <v>1.8</v>
      </c>
      <c r="I775" s="320">
        <v>45</v>
      </c>
    </row>
    <row r="776" spans="3:9" x14ac:dyDescent="0.25">
      <c r="C776" s="482" t="s">
        <v>1202</v>
      </c>
      <c r="D776" s="325">
        <v>455</v>
      </c>
      <c r="E776" s="325">
        <v>0</v>
      </c>
      <c r="F776" s="325">
        <v>10.199999999999999</v>
      </c>
      <c r="G776" s="325">
        <v>73</v>
      </c>
      <c r="H776" s="320">
        <v>1.8</v>
      </c>
      <c r="I776" s="320">
        <v>45</v>
      </c>
    </row>
    <row r="777" spans="3:9" x14ac:dyDescent="0.25">
      <c r="C777" s="482" t="s">
        <v>1203</v>
      </c>
      <c r="D777" s="325">
        <v>454.5</v>
      </c>
      <c r="E777" s="325">
        <v>0</v>
      </c>
      <c r="F777" s="325">
        <v>8.5</v>
      </c>
      <c r="G777" s="325">
        <v>74</v>
      </c>
      <c r="H777" s="320">
        <v>2.2000000000000002</v>
      </c>
      <c r="I777" s="320">
        <v>22.5</v>
      </c>
    </row>
    <row r="778" spans="3:9" x14ac:dyDescent="0.25">
      <c r="C778" s="482" t="s">
        <v>1204</v>
      </c>
      <c r="D778" s="325">
        <v>454.5</v>
      </c>
      <c r="E778" s="325">
        <v>0</v>
      </c>
      <c r="F778" s="325">
        <v>8.3000000000000007</v>
      </c>
      <c r="G778" s="325">
        <v>78</v>
      </c>
      <c r="H778" s="320">
        <v>1.8</v>
      </c>
      <c r="I778" s="320">
        <v>45</v>
      </c>
    </row>
    <row r="779" spans="3:9" x14ac:dyDescent="0.25">
      <c r="C779" s="482" t="s">
        <v>1205</v>
      </c>
      <c r="D779" s="325">
        <v>454.8</v>
      </c>
      <c r="E779" s="325">
        <v>0</v>
      </c>
      <c r="F779" s="325">
        <v>7.3</v>
      </c>
      <c r="G779" s="325">
        <v>85</v>
      </c>
      <c r="H779" s="320">
        <v>1.3</v>
      </c>
      <c r="I779" s="320">
        <v>45</v>
      </c>
    </row>
    <row r="780" spans="3:9" x14ac:dyDescent="0.25">
      <c r="C780" s="482" t="s">
        <v>1206</v>
      </c>
      <c r="D780" s="325">
        <v>455.5</v>
      </c>
      <c r="E780" s="325">
        <v>0.8</v>
      </c>
      <c r="F780" s="325">
        <v>6.4</v>
      </c>
      <c r="G780" s="325">
        <v>87</v>
      </c>
      <c r="H780" s="320">
        <v>0.9</v>
      </c>
      <c r="I780" s="320">
        <v>45</v>
      </c>
    </row>
    <row r="781" spans="3:9" x14ac:dyDescent="0.25">
      <c r="C781" s="482" t="s">
        <v>1207</v>
      </c>
      <c r="D781" s="325">
        <v>456.2</v>
      </c>
      <c r="E781" s="325">
        <v>0.3</v>
      </c>
      <c r="F781" s="325">
        <v>6</v>
      </c>
      <c r="G781" s="325">
        <v>89</v>
      </c>
      <c r="H781" s="320">
        <v>1.3</v>
      </c>
      <c r="I781" s="320">
        <v>45</v>
      </c>
    </row>
    <row r="782" spans="3:9" x14ac:dyDescent="0.25">
      <c r="C782" s="482" t="s">
        <v>1208</v>
      </c>
      <c r="D782" s="325">
        <v>457</v>
      </c>
      <c r="E782" s="325">
        <v>0</v>
      </c>
      <c r="F782" s="325">
        <v>5.7</v>
      </c>
      <c r="G782" s="325">
        <v>88</v>
      </c>
      <c r="H782" s="320">
        <v>1.3</v>
      </c>
      <c r="I782" s="320">
        <v>45</v>
      </c>
    </row>
    <row r="783" spans="3:9" x14ac:dyDescent="0.25">
      <c r="C783" s="482" t="s">
        <v>1209</v>
      </c>
      <c r="D783" s="325">
        <v>457.9</v>
      </c>
      <c r="E783" s="325">
        <v>0</v>
      </c>
      <c r="F783" s="325">
        <v>5.6</v>
      </c>
      <c r="G783" s="325">
        <v>89</v>
      </c>
      <c r="H783" s="320">
        <v>1.3</v>
      </c>
      <c r="I783" s="320">
        <v>45</v>
      </c>
    </row>
    <row r="784" spans="3:9" x14ac:dyDescent="0.25">
      <c r="C784" s="482" t="s">
        <v>1210</v>
      </c>
      <c r="D784" s="325">
        <v>457.9</v>
      </c>
      <c r="E784" s="325">
        <v>0</v>
      </c>
      <c r="F784" s="325">
        <v>5.4</v>
      </c>
      <c r="G784" s="325">
        <v>89</v>
      </c>
      <c r="H784" s="320">
        <v>1.3</v>
      </c>
      <c r="I784" s="320">
        <v>45</v>
      </c>
    </row>
    <row r="785" spans="3:9" x14ac:dyDescent="0.25">
      <c r="C785" s="482" t="s">
        <v>1211</v>
      </c>
      <c r="D785" s="325">
        <v>457.8</v>
      </c>
      <c r="E785" s="325">
        <v>0</v>
      </c>
      <c r="F785" s="325">
        <v>4.2</v>
      </c>
      <c r="G785" s="325">
        <v>90</v>
      </c>
      <c r="H785" s="320">
        <v>1.8</v>
      </c>
      <c r="I785" s="320">
        <v>22.5</v>
      </c>
    </row>
    <row r="786" spans="3:9" x14ac:dyDescent="0.25">
      <c r="C786" s="482" t="s">
        <v>1212</v>
      </c>
      <c r="D786" s="325">
        <v>457.4</v>
      </c>
      <c r="E786" s="325">
        <v>0</v>
      </c>
      <c r="F786" s="325">
        <v>3.8</v>
      </c>
      <c r="G786" s="325">
        <v>90</v>
      </c>
      <c r="H786" s="320">
        <v>1.8</v>
      </c>
      <c r="I786" s="320">
        <v>22.5</v>
      </c>
    </row>
    <row r="787" spans="3:9" x14ac:dyDescent="0.25">
      <c r="C787" s="482" t="s">
        <v>1213</v>
      </c>
      <c r="D787" s="325">
        <v>457.4</v>
      </c>
      <c r="E787" s="325">
        <v>0</v>
      </c>
      <c r="F787" s="325">
        <v>3.8</v>
      </c>
      <c r="G787" s="325">
        <v>91</v>
      </c>
      <c r="H787" s="320">
        <v>0.9</v>
      </c>
      <c r="I787" s="320">
        <v>45</v>
      </c>
    </row>
    <row r="788" spans="3:9" x14ac:dyDescent="0.25">
      <c r="C788" s="482" t="s">
        <v>1214</v>
      </c>
      <c r="D788" s="325">
        <v>456.8</v>
      </c>
      <c r="E788" s="325">
        <v>0.3</v>
      </c>
      <c r="F788" s="325">
        <v>3.9</v>
      </c>
      <c r="G788" s="325">
        <v>89</v>
      </c>
      <c r="H788" s="320">
        <v>0.4</v>
      </c>
      <c r="I788" s="320">
        <v>45</v>
      </c>
    </row>
    <row r="789" spans="3:9" x14ac:dyDescent="0.25">
      <c r="C789" s="482" t="s">
        <v>1215</v>
      </c>
      <c r="D789" s="325">
        <v>456.7</v>
      </c>
      <c r="E789" s="325">
        <v>0</v>
      </c>
      <c r="F789" s="325">
        <v>3.9</v>
      </c>
      <c r="G789" s="325">
        <v>91</v>
      </c>
      <c r="H789" s="320">
        <v>0.4</v>
      </c>
      <c r="I789" s="320">
        <v>45</v>
      </c>
    </row>
    <row r="790" spans="3:9" x14ac:dyDescent="0.25">
      <c r="C790" s="482" t="s">
        <v>1216</v>
      </c>
      <c r="D790" s="325">
        <v>456.8</v>
      </c>
      <c r="E790" s="325">
        <v>0</v>
      </c>
      <c r="F790" s="325">
        <v>3.7</v>
      </c>
      <c r="G790" s="325">
        <v>90</v>
      </c>
      <c r="H790" s="320">
        <v>0.4</v>
      </c>
      <c r="I790" s="320">
        <v>292.5</v>
      </c>
    </row>
    <row r="791" spans="3:9" x14ac:dyDescent="0.25">
      <c r="C791" s="482" t="s">
        <v>1217</v>
      </c>
      <c r="D791" s="325">
        <v>457.6</v>
      </c>
      <c r="E791" s="325">
        <v>0</v>
      </c>
      <c r="F791" s="325">
        <v>3.6</v>
      </c>
      <c r="G791" s="325">
        <v>90</v>
      </c>
      <c r="H791" s="320">
        <v>0</v>
      </c>
      <c r="I791" s="320">
        <v>292.5</v>
      </c>
    </row>
    <row r="792" spans="3:9" x14ac:dyDescent="0.25">
      <c r="C792" s="482" t="s">
        <v>1218</v>
      </c>
      <c r="D792" s="325">
        <v>457.9</v>
      </c>
      <c r="E792" s="325">
        <v>0</v>
      </c>
      <c r="F792" s="325">
        <v>3.8</v>
      </c>
      <c r="G792" s="325">
        <v>88</v>
      </c>
      <c r="H792" s="320">
        <v>0.4</v>
      </c>
      <c r="I792" s="320">
        <v>225</v>
      </c>
    </row>
    <row r="793" spans="3:9" x14ac:dyDescent="0.25">
      <c r="C793" s="482" t="s">
        <v>1219</v>
      </c>
      <c r="D793" s="325">
        <v>458.5</v>
      </c>
      <c r="E793" s="325">
        <v>0</v>
      </c>
      <c r="F793" s="325">
        <v>4.5</v>
      </c>
      <c r="G793" s="325">
        <v>80</v>
      </c>
      <c r="H793" s="320">
        <v>0.4</v>
      </c>
      <c r="I793" s="320">
        <v>225</v>
      </c>
    </row>
    <row r="794" spans="3:9" x14ac:dyDescent="0.25">
      <c r="C794" s="482" t="s">
        <v>1220</v>
      </c>
      <c r="D794" s="325">
        <v>458.7</v>
      </c>
      <c r="E794" s="325">
        <v>0</v>
      </c>
      <c r="F794" s="325">
        <v>7.3</v>
      </c>
      <c r="G794" s="325">
        <v>67</v>
      </c>
      <c r="H794" s="320">
        <v>0.9</v>
      </c>
      <c r="I794" s="320">
        <v>0</v>
      </c>
    </row>
    <row r="795" spans="3:9" x14ac:dyDescent="0.25">
      <c r="C795" s="482" t="s">
        <v>1221</v>
      </c>
      <c r="D795" s="325">
        <v>458.7</v>
      </c>
      <c r="E795" s="325">
        <v>0</v>
      </c>
      <c r="F795" s="325">
        <v>8.9</v>
      </c>
      <c r="G795" s="325">
        <v>64</v>
      </c>
      <c r="H795" s="320">
        <v>1.3</v>
      </c>
      <c r="I795" s="320">
        <v>45</v>
      </c>
    </row>
    <row r="796" spans="3:9" x14ac:dyDescent="0.25">
      <c r="C796" s="482" t="s">
        <v>1222</v>
      </c>
      <c r="D796" s="325">
        <v>457.9</v>
      </c>
      <c r="E796" s="325">
        <v>0</v>
      </c>
      <c r="F796" s="325">
        <v>9.8000000000000007</v>
      </c>
      <c r="G796" s="325">
        <v>62</v>
      </c>
      <c r="H796" s="320">
        <v>1.3</v>
      </c>
      <c r="I796" s="320">
        <v>45</v>
      </c>
    </row>
    <row r="797" spans="3:9" x14ac:dyDescent="0.25">
      <c r="C797" s="482" t="s">
        <v>1223</v>
      </c>
      <c r="D797" s="325">
        <v>457.1</v>
      </c>
      <c r="E797" s="325">
        <v>0</v>
      </c>
      <c r="F797" s="325">
        <v>12.2</v>
      </c>
      <c r="G797" s="325">
        <v>54</v>
      </c>
      <c r="H797" s="320">
        <v>1.8</v>
      </c>
      <c r="I797" s="320">
        <v>45</v>
      </c>
    </row>
    <row r="798" spans="3:9" x14ac:dyDescent="0.25">
      <c r="C798" s="482" t="s">
        <v>1224</v>
      </c>
      <c r="D798" s="325">
        <v>456.7</v>
      </c>
      <c r="E798" s="325">
        <v>0</v>
      </c>
      <c r="F798" s="325">
        <v>11.7</v>
      </c>
      <c r="G798" s="325">
        <v>69</v>
      </c>
      <c r="H798" s="320">
        <v>1.8</v>
      </c>
      <c r="I798" s="320">
        <v>67.5</v>
      </c>
    </row>
    <row r="799" spans="3:9" x14ac:dyDescent="0.25">
      <c r="C799" s="482" t="s">
        <v>1225</v>
      </c>
      <c r="D799" s="325">
        <v>455.8</v>
      </c>
      <c r="E799" s="325">
        <v>0</v>
      </c>
      <c r="F799" s="325">
        <v>10.5</v>
      </c>
      <c r="G799" s="325">
        <v>57</v>
      </c>
      <c r="H799" s="320">
        <v>1.8</v>
      </c>
      <c r="I799" s="320">
        <v>67.5</v>
      </c>
    </row>
    <row r="800" spans="3:9" x14ac:dyDescent="0.25">
      <c r="C800" s="482" t="s">
        <v>1226</v>
      </c>
      <c r="D800" s="325">
        <v>454.5</v>
      </c>
      <c r="E800" s="325">
        <v>0</v>
      </c>
      <c r="F800" s="325">
        <v>12.4</v>
      </c>
      <c r="G800" s="325">
        <v>64</v>
      </c>
      <c r="H800" s="320">
        <v>1.8</v>
      </c>
      <c r="I800" s="320">
        <v>45</v>
      </c>
    </row>
    <row r="801" spans="3:9" x14ac:dyDescent="0.25">
      <c r="C801" s="482" t="s">
        <v>1227</v>
      </c>
      <c r="D801" s="325">
        <v>453.7</v>
      </c>
      <c r="E801" s="325">
        <v>0</v>
      </c>
      <c r="F801" s="325">
        <v>10.7</v>
      </c>
      <c r="G801" s="325">
        <v>68</v>
      </c>
      <c r="H801" s="320">
        <v>2.2000000000000002</v>
      </c>
      <c r="I801" s="320">
        <v>45</v>
      </c>
    </row>
    <row r="802" spans="3:9" x14ac:dyDescent="0.25">
      <c r="C802" s="482" t="s">
        <v>1228</v>
      </c>
      <c r="D802" s="325">
        <v>453.7</v>
      </c>
      <c r="E802" s="325">
        <v>0</v>
      </c>
      <c r="F802" s="325">
        <v>10.4</v>
      </c>
      <c r="G802" s="325">
        <v>70</v>
      </c>
      <c r="H802" s="320">
        <v>2.2000000000000002</v>
      </c>
      <c r="I802" s="320">
        <v>45</v>
      </c>
    </row>
    <row r="803" spans="3:9" x14ac:dyDescent="0.25">
      <c r="C803" s="482" t="s">
        <v>1229</v>
      </c>
      <c r="D803" s="325">
        <v>454.4</v>
      </c>
      <c r="E803" s="325">
        <v>0</v>
      </c>
      <c r="F803" s="325">
        <v>8.9</v>
      </c>
      <c r="G803" s="325">
        <v>76</v>
      </c>
      <c r="H803" s="320">
        <v>1.8</v>
      </c>
      <c r="I803" s="320">
        <v>45</v>
      </c>
    </row>
    <row r="804" spans="3:9" x14ac:dyDescent="0.25">
      <c r="C804" s="482" t="s">
        <v>1230</v>
      </c>
      <c r="D804" s="325">
        <v>454.8</v>
      </c>
      <c r="E804" s="325">
        <v>0</v>
      </c>
      <c r="F804" s="325">
        <v>7.5</v>
      </c>
      <c r="G804" s="325">
        <v>84</v>
      </c>
      <c r="H804" s="320">
        <v>1.3</v>
      </c>
      <c r="I804" s="320">
        <v>22.5</v>
      </c>
    </row>
    <row r="805" spans="3:9" x14ac:dyDescent="0.25">
      <c r="C805" s="482" t="s">
        <v>1231</v>
      </c>
      <c r="D805" s="325">
        <v>456.4</v>
      </c>
      <c r="E805" s="325">
        <v>6.4</v>
      </c>
      <c r="F805" s="325">
        <v>4.2</v>
      </c>
      <c r="G805" s="325">
        <v>90</v>
      </c>
      <c r="H805" s="320">
        <v>1.8</v>
      </c>
      <c r="I805" s="320">
        <v>247.5</v>
      </c>
    </row>
    <row r="806" spans="3:9" x14ac:dyDescent="0.25">
      <c r="C806" s="482" t="s">
        <v>1232</v>
      </c>
      <c r="D806" s="325">
        <v>457.1</v>
      </c>
      <c r="E806" s="325">
        <v>0.3</v>
      </c>
      <c r="F806" s="325">
        <v>4.0999999999999996</v>
      </c>
      <c r="G806" s="325">
        <v>89</v>
      </c>
      <c r="H806" s="320">
        <v>1.8</v>
      </c>
      <c r="I806" s="320">
        <v>247.5</v>
      </c>
    </row>
    <row r="807" spans="3:9" x14ac:dyDescent="0.25">
      <c r="C807" s="482" t="s">
        <v>1233</v>
      </c>
      <c r="D807" s="325">
        <v>458.1</v>
      </c>
      <c r="E807" s="325">
        <v>0</v>
      </c>
      <c r="F807" s="325">
        <v>3.7</v>
      </c>
      <c r="G807" s="325">
        <v>90</v>
      </c>
      <c r="H807" s="320">
        <v>1.8</v>
      </c>
      <c r="I807" s="320">
        <v>247.5</v>
      </c>
    </row>
    <row r="808" spans="3:9" x14ac:dyDescent="0.25">
      <c r="C808" s="482" t="s">
        <v>1234</v>
      </c>
      <c r="D808" s="325">
        <v>458</v>
      </c>
      <c r="E808" s="325">
        <v>0.3</v>
      </c>
      <c r="F808" s="325">
        <v>3.6</v>
      </c>
      <c r="G808" s="325">
        <v>91</v>
      </c>
      <c r="H808" s="320">
        <v>0.9</v>
      </c>
      <c r="I808" s="320">
        <v>202.5</v>
      </c>
    </row>
    <row r="809" spans="3:9" x14ac:dyDescent="0.25">
      <c r="C809" s="482" t="s">
        <v>1235</v>
      </c>
      <c r="D809" s="325">
        <v>457.9</v>
      </c>
      <c r="E809" s="325">
        <v>0</v>
      </c>
      <c r="F809" s="325">
        <v>3.7</v>
      </c>
      <c r="G809" s="325">
        <v>90</v>
      </c>
      <c r="H809" s="320">
        <v>0.4</v>
      </c>
      <c r="I809" s="320">
        <v>180</v>
      </c>
    </row>
    <row r="810" spans="3:9" x14ac:dyDescent="0.25">
      <c r="C810" s="482" t="s">
        <v>1236</v>
      </c>
      <c r="D810" s="325">
        <v>457.5</v>
      </c>
      <c r="E810" s="325">
        <v>1.3</v>
      </c>
      <c r="F810" s="325">
        <v>3.6</v>
      </c>
      <c r="G810" s="325">
        <v>89</v>
      </c>
      <c r="H810" s="320">
        <v>0.9</v>
      </c>
      <c r="I810" s="320">
        <v>225</v>
      </c>
    </row>
    <row r="811" spans="3:9" x14ac:dyDescent="0.25">
      <c r="C811" s="482" t="s">
        <v>1237</v>
      </c>
      <c r="D811" s="325">
        <v>457.2</v>
      </c>
      <c r="E811" s="325">
        <v>2.2999999999999998</v>
      </c>
      <c r="F811" s="325">
        <v>2.6</v>
      </c>
      <c r="G811" s="325">
        <v>89</v>
      </c>
      <c r="H811" s="320">
        <v>0.4</v>
      </c>
      <c r="I811" s="320">
        <v>157.5</v>
      </c>
    </row>
    <row r="812" spans="3:9" x14ac:dyDescent="0.25">
      <c r="C812" s="482" t="s">
        <v>1238</v>
      </c>
      <c r="D812" s="325">
        <v>456.7</v>
      </c>
      <c r="E812" s="325">
        <v>1</v>
      </c>
      <c r="F812" s="325">
        <v>1.7</v>
      </c>
      <c r="G812" s="325">
        <v>91</v>
      </c>
      <c r="H812" s="320">
        <v>0.9</v>
      </c>
      <c r="I812" s="320">
        <v>247.5</v>
      </c>
    </row>
    <row r="813" spans="3:9" x14ac:dyDescent="0.25">
      <c r="C813" s="482" t="s">
        <v>1239</v>
      </c>
      <c r="D813" s="325">
        <v>456.7</v>
      </c>
      <c r="E813" s="325">
        <v>0.8</v>
      </c>
      <c r="F813" s="325">
        <v>1.4</v>
      </c>
      <c r="G813" s="325">
        <v>91</v>
      </c>
      <c r="H813" s="320">
        <v>0.4</v>
      </c>
      <c r="I813" s="320">
        <v>247.5</v>
      </c>
    </row>
    <row r="814" spans="3:9" x14ac:dyDescent="0.25">
      <c r="C814" s="482" t="s">
        <v>1240</v>
      </c>
      <c r="D814" s="325">
        <v>457.3</v>
      </c>
      <c r="E814" s="325">
        <v>1</v>
      </c>
      <c r="F814" s="325">
        <v>1.3</v>
      </c>
      <c r="G814" s="325">
        <v>92</v>
      </c>
      <c r="H814" s="320">
        <v>0.4</v>
      </c>
      <c r="I814" s="320">
        <v>0</v>
      </c>
    </row>
    <row r="815" spans="3:9" x14ac:dyDescent="0.25">
      <c r="C815" s="482" t="s">
        <v>1241</v>
      </c>
      <c r="D815" s="325">
        <v>458.3</v>
      </c>
      <c r="E815" s="325">
        <v>1</v>
      </c>
      <c r="F815" s="325">
        <v>1.3</v>
      </c>
      <c r="G815" s="325">
        <v>92</v>
      </c>
      <c r="H815" s="320">
        <v>0</v>
      </c>
      <c r="I815" s="320">
        <v>0</v>
      </c>
    </row>
    <row r="816" spans="3:9" x14ac:dyDescent="0.25">
      <c r="C816" s="482" t="s">
        <v>1242</v>
      </c>
      <c r="D816" s="325">
        <v>458.9</v>
      </c>
      <c r="E816" s="325">
        <v>0.3</v>
      </c>
      <c r="F816" s="325">
        <v>1.5</v>
      </c>
      <c r="G816" s="325">
        <v>92</v>
      </c>
      <c r="H816" s="320">
        <v>0</v>
      </c>
      <c r="I816" s="320">
        <v>0</v>
      </c>
    </row>
    <row r="817" spans="3:9" x14ac:dyDescent="0.25">
      <c r="C817" s="482" t="s">
        <v>1243</v>
      </c>
      <c r="D817" s="325">
        <v>459.3</v>
      </c>
      <c r="E817" s="325">
        <v>0</v>
      </c>
      <c r="F817" s="325">
        <v>1.9</v>
      </c>
      <c r="G817" s="325">
        <v>93</v>
      </c>
      <c r="H817" s="320">
        <v>0.4</v>
      </c>
      <c r="I817" s="320">
        <v>202.5</v>
      </c>
    </row>
    <row r="818" spans="3:9" x14ac:dyDescent="0.25">
      <c r="C818" s="482" t="s">
        <v>1244</v>
      </c>
      <c r="D818" s="325">
        <v>459.2</v>
      </c>
      <c r="E818" s="325">
        <v>0</v>
      </c>
      <c r="F818" s="325">
        <v>2.8</v>
      </c>
      <c r="G818" s="325">
        <v>90</v>
      </c>
      <c r="H818" s="320">
        <v>0.4</v>
      </c>
      <c r="I818" s="320">
        <v>202.5</v>
      </c>
    </row>
    <row r="819" spans="3:9" x14ac:dyDescent="0.25">
      <c r="C819" s="482" t="s">
        <v>1245</v>
      </c>
      <c r="D819" s="325">
        <v>459.3</v>
      </c>
      <c r="E819" s="325">
        <v>0.3</v>
      </c>
      <c r="F819" s="325">
        <v>4.3</v>
      </c>
      <c r="G819" s="325">
        <v>86</v>
      </c>
      <c r="H819" s="320">
        <v>0.9</v>
      </c>
      <c r="I819" s="320">
        <v>225</v>
      </c>
    </row>
    <row r="820" spans="3:9" x14ac:dyDescent="0.25">
      <c r="C820" s="482" t="s">
        <v>1246</v>
      </c>
      <c r="D820" s="325">
        <v>459.1</v>
      </c>
      <c r="E820" s="325">
        <v>0</v>
      </c>
      <c r="F820" s="325">
        <v>5.9</v>
      </c>
      <c r="G820" s="325">
        <v>85</v>
      </c>
      <c r="H820" s="320">
        <v>0.9</v>
      </c>
      <c r="I820" s="320">
        <v>247.5</v>
      </c>
    </row>
    <row r="821" spans="3:9" x14ac:dyDescent="0.25">
      <c r="C821" s="482" t="s">
        <v>1247</v>
      </c>
      <c r="D821" s="325">
        <v>458.9</v>
      </c>
      <c r="E821" s="325">
        <v>0</v>
      </c>
      <c r="F821" s="325">
        <v>6.1</v>
      </c>
      <c r="G821" s="325">
        <v>78</v>
      </c>
      <c r="H821" s="320">
        <v>0.9</v>
      </c>
      <c r="I821" s="320">
        <v>315</v>
      </c>
    </row>
    <row r="822" spans="3:9" x14ac:dyDescent="0.25">
      <c r="C822" s="482" t="s">
        <v>1248</v>
      </c>
      <c r="D822" s="325">
        <v>458.5</v>
      </c>
      <c r="E822" s="325">
        <v>0</v>
      </c>
      <c r="F822" s="325">
        <v>7.9</v>
      </c>
      <c r="G822" s="325">
        <v>77</v>
      </c>
      <c r="H822" s="320">
        <v>2.2000000000000002</v>
      </c>
      <c r="I822" s="320">
        <v>0</v>
      </c>
    </row>
    <row r="823" spans="3:9" x14ac:dyDescent="0.25">
      <c r="C823" s="482" t="s">
        <v>1249</v>
      </c>
      <c r="D823" s="325">
        <v>458</v>
      </c>
      <c r="E823" s="325">
        <v>0</v>
      </c>
      <c r="F823" s="325">
        <v>8.6</v>
      </c>
      <c r="G823" s="325">
        <v>74</v>
      </c>
      <c r="H823" s="320">
        <v>1.8</v>
      </c>
      <c r="I823" s="320">
        <v>45</v>
      </c>
    </row>
    <row r="824" spans="3:9" x14ac:dyDescent="0.25">
      <c r="C824" s="482" t="s">
        <v>1250</v>
      </c>
      <c r="D824" s="325">
        <v>457.4</v>
      </c>
      <c r="E824" s="325">
        <v>0</v>
      </c>
      <c r="F824" s="325">
        <v>9.1</v>
      </c>
      <c r="G824" s="325">
        <v>75</v>
      </c>
      <c r="H824" s="320">
        <v>1.3</v>
      </c>
      <c r="I824" s="320">
        <v>45</v>
      </c>
    </row>
    <row r="825" spans="3:9" x14ac:dyDescent="0.25">
      <c r="C825" s="482" t="s">
        <v>1251</v>
      </c>
      <c r="D825" s="325">
        <v>456.7</v>
      </c>
      <c r="E825" s="325">
        <v>0</v>
      </c>
      <c r="F825" s="325">
        <v>9.8000000000000007</v>
      </c>
      <c r="G825" s="325">
        <v>65</v>
      </c>
      <c r="H825" s="320">
        <v>1.3</v>
      </c>
      <c r="I825" s="320">
        <v>67.5</v>
      </c>
    </row>
    <row r="826" spans="3:9" x14ac:dyDescent="0.25">
      <c r="C826" s="482" t="s">
        <v>1252</v>
      </c>
      <c r="D826" s="325">
        <v>456.7</v>
      </c>
      <c r="E826" s="325">
        <v>0</v>
      </c>
      <c r="F826" s="325">
        <v>9.5</v>
      </c>
      <c r="G826" s="325">
        <v>75</v>
      </c>
      <c r="H826" s="320">
        <v>1.3</v>
      </c>
      <c r="I826" s="320">
        <v>0</v>
      </c>
    </row>
    <row r="827" spans="3:9" x14ac:dyDescent="0.25">
      <c r="C827" s="482" t="s">
        <v>1253</v>
      </c>
      <c r="D827" s="325">
        <v>457.2</v>
      </c>
      <c r="E827" s="325">
        <v>0</v>
      </c>
      <c r="F827" s="325">
        <v>7.9</v>
      </c>
      <c r="G827" s="325">
        <v>82</v>
      </c>
      <c r="H827" s="320">
        <v>1.3</v>
      </c>
      <c r="I827" s="320">
        <v>22.5</v>
      </c>
    </row>
    <row r="828" spans="3:9" x14ac:dyDescent="0.25">
      <c r="C828" s="482" t="s">
        <v>1254</v>
      </c>
      <c r="D828" s="325">
        <v>458.2</v>
      </c>
      <c r="E828" s="325">
        <v>0</v>
      </c>
      <c r="F828" s="325">
        <v>6.5</v>
      </c>
      <c r="G828" s="325">
        <v>82</v>
      </c>
      <c r="H828" s="320">
        <v>0.4</v>
      </c>
      <c r="I828" s="320">
        <v>90</v>
      </c>
    </row>
    <row r="829" spans="3:9" x14ac:dyDescent="0.25">
      <c r="C829" s="482" t="s">
        <v>1255</v>
      </c>
      <c r="D829" s="325">
        <v>459.4</v>
      </c>
      <c r="E829" s="325">
        <v>0</v>
      </c>
      <c r="F829" s="325">
        <v>6.1</v>
      </c>
      <c r="G829" s="325">
        <v>86</v>
      </c>
      <c r="H829" s="320">
        <v>0.9</v>
      </c>
      <c r="I829" s="320">
        <v>247.5</v>
      </c>
    </row>
    <row r="830" spans="3:9" x14ac:dyDescent="0.25">
      <c r="C830" s="482" t="s">
        <v>1256</v>
      </c>
      <c r="D830" s="325">
        <v>459.6</v>
      </c>
      <c r="E830" s="325">
        <v>0</v>
      </c>
      <c r="F830" s="325">
        <v>5.7</v>
      </c>
      <c r="G830" s="325">
        <v>87</v>
      </c>
      <c r="H830" s="320">
        <v>0.9</v>
      </c>
      <c r="I830" s="320">
        <v>247.5</v>
      </c>
    </row>
    <row r="831" spans="3:9" x14ac:dyDescent="0.25">
      <c r="C831" s="482" t="s">
        <v>1257</v>
      </c>
      <c r="D831" s="325">
        <v>460.1</v>
      </c>
      <c r="E831" s="325">
        <v>0</v>
      </c>
      <c r="F831" s="325">
        <v>5.8</v>
      </c>
      <c r="G831" s="325">
        <v>86</v>
      </c>
      <c r="H831" s="320">
        <v>0.4</v>
      </c>
      <c r="I831" s="320">
        <v>315</v>
      </c>
    </row>
    <row r="832" spans="3:9" x14ac:dyDescent="0.25">
      <c r="C832" s="482" t="s">
        <v>1258</v>
      </c>
      <c r="D832" s="325">
        <v>460.2</v>
      </c>
      <c r="E832" s="325">
        <v>0</v>
      </c>
      <c r="F832" s="325">
        <v>5.8</v>
      </c>
      <c r="G832" s="325">
        <v>86</v>
      </c>
      <c r="H832" s="320">
        <v>0.4</v>
      </c>
      <c r="I832" s="320">
        <v>247.5</v>
      </c>
    </row>
    <row r="833" spans="3:9" x14ac:dyDescent="0.25">
      <c r="C833" s="482" t="s">
        <v>1259</v>
      </c>
      <c r="D833" s="325">
        <v>459.5</v>
      </c>
      <c r="E833" s="325">
        <v>0</v>
      </c>
      <c r="F833" s="325">
        <v>5.6</v>
      </c>
      <c r="G833" s="325">
        <v>87</v>
      </c>
      <c r="H833" s="320">
        <v>0</v>
      </c>
      <c r="I833" s="320">
        <v>292.5</v>
      </c>
    </row>
    <row r="834" spans="3:9" x14ac:dyDescent="0.25">
      <c r="C834" s="482" t="s">
        <v>1260</v>
      </c>
      <c r="D834" s="325">
        <v>458.7</v>
      </c>
      <c r="E834" s="325">
        <v>0</v>
      </c>
      <c r="F834" s="325">
        <v>5</v>
      </c>
      <c r="G834" s="325">
        <v>88</v>
      </c>
      <c r="H834" s="320">
        <v>0</v>
      </c>
      <c r="I834" s="320">
        <v>292.5</v>
      </c>
    </row>
    <row r="835" spans="3:9" x14ac:dyDescent="0.25">
      <c r="C835" s="482" t="s">
        <v>1261</v>
      </c>
      <c r="D835" s="325">
        <v>458</v>
      </c>
      <c r="E835" s="325">
        <v>0</v>
      </c>
      <c r="F835" s="325">
        <v>4.2</v>
      </c>
      <c r="G835" s="325">
        <v>88</v>
      </c>
      <c r="H835" s="320">
        <v>0</v>
      </c>
      <c r="I835" s="320">
        <v>292.5</v>
      </c>
    </row>
    <row r="836" spans="3:9" x14ac:dyDescent="0.25">
      <c r="C836" s="482" t="s">
        <v>1262</v>
      </c>
      <c r="D836" s="325">
        <v>457.6</v>
      </c>
      <c r="E836" s="325">
        <v>0</v>
      </c>
      <c r="F836" s="325">
        <v>3.6</v>
      </c>
      <c r="G836" s="325">
        <v>92</v>
      </c>
      <c r="H836" s="320">
        <v>0</v>
      </c>
      <c r="I836" s="320">
        <v>292.5</v>
      </c>
    </row>
    <row r="837" spans="3:9" x14ac:dyDescent="0.25">
      <c r="C837" s="482" t="s">
        <v>1263</v>
      </c>
      <c r="D837" s="325">
        <v>457.7</v>
      </c>
      <c r="E837" s="325">
        <v>0</v>
      </c>
      <c r="F837" s="325">
        <v>4.0999999999999996</v>
      </c>
      <c r="G837" s="325">
        <v>91</v>
      </c>
      <c r="H837" s="320">
        <v>0.4</v>
      </c>
      <c r="I837" s="320">
        <v>67.5</v>
      </c>
    </row>
    <row r="838" spans="3:9" x14ac:dyDescent="0.25">
      <c r="C838" s="482" t="s">
        <v>1264</v>
      </c>
      <c r="D838" s="325">
        <v>457.3</v>
      </c>
      <c r="E838" s="325">
        <v>0</v>
      </c>
      <c r="F838" s="325">
        <v>4.4000000000000004</v>
      </c>
      <c r="G838" s="325">
        <v>87</v>
      </c>
      <c r="H838" s="320">
        <v>0</v>
      </c>
      <c r="I838" s="320">
        <v>292.5</v>
      </c>
    </row>
    <row r="839" spans="3:9" x14ac:dyDescent="0.25">
      <c r="C839" s="482" t="s">
        <v>1265</v>
      </c>
      <c r="D839" s="325">
        <v>457.4</v>
      </c>
      <c r="E839" s="325">
        <v>0</v>
      </c>
      <c r="F839" s="325">
        <v>4.8</v>
      </c>
      <c r="G839" s="325">
        <v>88</v>
      </c>
      <c r="H839" s="320">
        <v>0.4</v>
      </c>
      <c r="I839" s="320">
        <v>67.5</v>
      </c>
    </row>
    <row r="840" spans="3:9" x14ac:dyDescent="0.25">
      <c r="C840" s="482" t="s">
        <v>1266</v>
      </c>
      <c r="D840" s="325">
        <v>457.8</v>
      </c>
      <c r="E840" s="325">
        <v>0</v>
      </c>
      <c r="F840" s="325">
        <v>4.9000000000000004</v>
      </c>
      <c r="G840" s="325">
        <v>87</v>
      </c>
      <c r="H840" s="320">
        <v>0.4</v>
      </c>
      <c r="I840" s="320">
        <v>67.5</v>
      </c>
    </row>
    <row r="841" spans="3:9" x14ac:dyDescent="0.25">
      <c r="C841" s="482" t="s">
        <v>1267</v>
      </c>
      <c r="D841" s="325">
        <v>458.3</v>
      </c>
      <c r="E841" s="325">
        <v>0</v>
      </c>
      <c r="F841" s="325">
        <v>5.2</v>
      </c>
      <c r="G841" s="325">
        <v>84</v>
      </c>
      <c r="H841" s="320">
        <v>0.4</v>
      </c>
      <c r="I841" s="320">
        <v>45</v>
      </c>
    </row>
    <row r="842" spans="3:9" x14ac:dyDescent="0.25">
      <c r="C842" s="482" t="s">
        <v>1268</v>
      </c>
      <c r="D842" s="325">
        <v>458.1</v>
      </c>
      <c r="E842" s="325">
        <v>0</v>
      </c>
      <c r="F842" s="325">
        <v>6.2</v>
      </c>
      <c r="G842" s="325">
        <v>73</v>
      </c>
      <c r="H842" s="320">
        <v>0.9</v>
      </c>
      <c r="I842" s="320">
        <v>67.5</v>
      </c>
    </row>
    <row r="843" spans="3:9" x14ac:dyDescent="0.25">
      <c r="C843" s="482" t="s">
        <v>1269</v>
      </c>
      <c r="D843" s="325">
        <v>458.2</v>
      </c>
      <c r="E843" s="325">
        <v>0</v>
      </c>
      <c r="F843" s="325">
        <v>9.1</v>
      </c>
      <c r="G843" s="325">
        <v>79</v>
      </c>
      <c r="H843" s="320">
        <v>0.4</v>
      </c>
      <c r="I843" s="320">
        <v>67.5</v>
      </c>
    </row>
    <row r="844" spans="3:9" x14ac:dyDescent="0.25">
      <c r="C844" s="482" t="s">
        <v>1270</v>
      </c>
      <c r="D844" s="325">
        <v>457.2</v>
      </c>
      <c r="E844" s="325">
        <v>0.3</v>
      </c>
      <c r="F844" s="325">
        <v>8.4</v>
      </c>
      <c r="G844" s="325">
        <v>69</v>
      </c>
      <c r="H844" s="320">
        <v>0.9</v>
      </c>
      <c r="I844" s="320">
        <v>22.5</v>
      </c>
    </row>
    <row r="845" spans="3:9" x14ac:dyDescent="0.25">
      <c r="C845" s="482" t="s">
        <v>1271</v>
      </c>
      <c r="D845" s="325">
        <v>456.7</v>
      </c>
      <c r="E845" s="325">
        <v>0</v>
      </c>
      <c r="F845" s="325">
        <v>9.9</v>
      </c>
      <c r="G845" s="325">
        <v>71</v>
      </c>
      <c r="H845" s="320">
        <v>1.3</v>
      </c>
      <c r="I845" s="320">
        <v>45</v>
      </c>
    </row>
    <row r="846" spans="3:9" x14ac:dyDescent="0.25">
      <c r="C846" s="482" t="s">
        <v>1272</v>
      </c>
      <c r="D846" s="325">
        <v>455.8</v>
      </c>
      <c r="E846" s="325">
        <v>0</v>
      </c>
      <c r="F846" s="325">
        <v>9.1</v>
      </c>
      <c r="G846" s="325">
        <v>73</v>
      </c>
      <c r="H846" s="320">
        <v>1.3</v>
      </c>
      <c r="I846" s="320">
        <v>67.5</v>
      </c>
    </row>
    <row r="847" spans="3:9" x14ac:dyDescent="0.25">
      <c r="C847" s="482" t="s">
        <v>1273</v>
      </c>
      <c r="D847" s="325">
        <v>454.9</v>
      </c>
      <c r="E847" s="325">
        <v>0</v>
      </c>
      <c r="F847" s="325">
        <v>9.1</v>
      </c>
      <c r="G847" s="325">
        <v>73</v>
      </c>
      <c r="H847" s="320">
        <v>0.9</v>
      </c>
      <c r="I847" s="320">
        <v>67.5</v>
      </c>
    </row>
    <row r="848" spans="3:9" x14ac:dyDescent="0.25">
      <c r="C848" s="482" t="s">
        <v>1274</v>
      </c>
      <c r="D848" s="325">
        <v>454</v>
      </c>
      <c r="E848" s="325">
        <v>1</v>
      </c>
      <c r="F848" s="325">
        <v>9.1999999999999993</v>
      </c>
      <c r="G848" s="325">
        <v>76</v>
      </c>
      <c r="H848" s="320">
        <v>1.3</v>
      </c>
      <c r="I848" s="320">
        <v>45</v>
      </c>
    </row>
    <row r="849" spans="3:9" x14ac:dyDescent="0.25">
      <c r="C849" s="482" t="s">
        <v>1275</v>
      </c>
      <c r="D849" s="325">
        <v>453.8</v>
      </c>
      <c r="E849" s="325">
        <v>0</v>
      </c>
      <c r="F849" s="325">
        <v>9.8000000000000007</v>
      </c>
      <c r="G849" s="325">
        <v>75</v>
      </c>
      <c r="H849" s="320">
        <v>1.8</v>
      </c>
      <c r="I849" s="320">
        <v>45</v>
      </c>
    </row>
    <row r="850" spans="3:9" x14ac:dyDescent="0.25">
      <c r="C850" s="482" t="s">
        <v>1276</v>
      </c>
      <c r="D850" s="325">
        <v>454.3</v>
      </c>
      <c r="E850" s="325">
        <v>0</v>
      </c>
      <c r="F850" s="325">
        <v>8.3000000000000007</v>
      </c>
      <c r="G850" s="325">
        <v>79</v>
      </c>
      <c r="H850" s="320">
        <v>1.8</v>
      </c>
      <c r="I850" s="320">
        <v>22.5</v>
      </c>
    </row>
    <row r="851" spans="3:9" x14ac:dyDescent="0.25">
      <c r="C851" s="482" t="s">
        <v>1277</v>
      </c>
      <c r="D851" s="325">
        <v>454.7</v>
      </c>
      <c r="E851" s="325">
        <v>0</v>
      </c>
      <c r="F851" s="325">
        <v>7.1</v>
      </c>
      <c r="G851" s="325">
        <v>81</v>
      </c>
      <c r="H851" s="320">
        <v>1.8</v>
      </c>
      <c r="I851" s="320">
        <v>0</v>
      </c>
    </row>
    <row r="852" spans="3:9" x14ac:dyDescent="0.25">
      <c r="C852" s="482" t="s">
        <v>1278</v>
      </c>
      <c r="D852" s="325">
        <v>455.5</v>
      </c>
      <c r="E852" s="325">
        <v>0</v>
      </c>
      <c r="F852" s="325">
        <v>6.9</v>
      </c>
      <c r="G852" s="325">
        <v>84</v>
      </c>
      <c r="H852" s="320">
        <v>0.9</v>
      </c>
      <c r="I852" s="320">
        <v>337.5</v>
      </c>
    </row>
    <row r="853" spans="3:9" x14ac:dyDescent="0.25">
      <c r="C853" s="482" t="s">
        <v>1279</v>
      </c>
      <c r="D853" s="325">
        <v>456.3</v>
      </c>
      <c r="E853" s="325">
        <v>0</v>
      </c>
      <c r="F853" s="325">
        <v>5.9</v>
      </c>
      <c r="G853" s="325">
        <v>85</v>
      </c>
      <c r="H853" s="320">
        <v>0.9</v>
      </c>
      <c r="I853" s="320">
        <v>225</v>
      </c>
    </row>
    <row r="854" spans="3:9" x14ac:dyDescent="0.25">
      <c r="C854" s="482" t="s">
        <v>1280</v>
      </c>
      <c r="D854" s="325">
        <v>456.9</v>
      </c>
      <c r="E854" s="325">
        <v>3.3</v>
      </c>
      <c r="F854" s="325">
        <v>4.4000000000000004</v>
      </c>
      <c r="G854" s="325">
        <v>88</v>
      </c>
      <c r="H854" s="320">
        <v>1.8</v>
      </c>
      <c r="I854" s="320">
        <v>180</v>
      </c>
    </row>
    <row r="855" spans="3:9" x14ac:dyDescent="0.25">
      <c r="C855" s="482" t="s">
        <v>1281</v>
      </c>
      <c r="D855" s="325">
        <v>457.1</v>
      </c>
      <c r="E855" s="325">
        <v>0.3</v>
      </c>
      <c r="F855" s="325">
        <v>4.4000000000000004</v>
      </c>
      <c r="G855" s="325">
        <v>86</v>
      </c>
      <c r="H855" s="320">
        <v>0</v>
      </c>
      <c r="I855" s="320">
        <v>90</v>
      </c>
    </row>
    <row r="856" spans="3:9" x14ac:dyDescent="0.25">
      <c r="C856" s="482" t="s">
        <v>1282</v>
      </c>
      <c r="D856" s="325">
        <v>456.9</v>
      </c>
      <c r="E856" s="325">
        <v>0</v>
      </c>
      <c r="F856" s="325">
        <v>4.8</v>
      </c>
      <c r="G856" s="325">
        <v>88</v>
      </c>
      <c r="H856" s="320">
        <v>0.4</v>
      </c>
      <c r="I856" s="320">
        <v>90</v>
      </c>
    </row>
    <row r="857" spans="3:9" x14ac:dyDescent="0.25">
      <c r="C857" s="482" t="s">
        <v>1283</v>
      </c>
      <c r="D857" s="325">
        <v>456.6</v>
      </c>
      <c r="E857" s="325">
        <v>0</v>
      </c>
      <c r="F857" s="325">
        <v>4.5999999999999996</v>
      </c>
      <c r="G857" s="325">
        <v>87</v>
      </c>
      <c r="H857" s="320">
        <v>0.4</v>
      </c>
      <c r="I857" s="320">
        <v>90</v>
      </c>
    </row>
    <row r="858" spans="3:9" x14ac:dyDescent="0.25">
      <c r="C858" s="482" t="s">
        <v>1284</v>
      </c>
      <c r="D858" s="325">
        <v>456</v>
      </c>
      <c r="E858" s="325">
        <v>0.3</v>
      </c>
      <c r="F858" s="325">
        <v>4.7</v>
      </c>
      <c r="G858" s="325">
        <v>87</v>
      </c>
      <c r="H858" s="320">
        <v>0</v>
      </c>
      <c r="I858" s="320">
        <v>67.5</v>
      </c>
    </row>
    <row r="859" spans="3:9" x14ac:dyDescent="0.25">
      <c r="C859" s="482" t="s">
        <v>1285</v>
      </c>
      <c r="D859" s="325">
        <v>455.5</v>
      </c>
      <c r="E859" s="325">
        <v>0</v>
      </c>
      <c r="F859" s="325">
        <v>4.5999999999999996</v>
      </c>
      <c r="G859" s="325">
        <v>89</v>
      </c>
      <c r="H859" s="320">
        <v>0.4</v>
      </c>
      <c r="I859" s="320">
        <v>67.5</v>
      </c>
    </row>
    <row r="860" spans="3:9" x14ac:dyDescent="0.25">
      <c r="C860" s="482" t="s">
        <v>1286</v>
      </c>
      <c r="D860" s="325">
        <v>455.2</v>
      </c>
      <c r="E860" s="325">
        <v>0</v>
      </c>
      <c r="F860" s="325">
        <v>4.4000000000000004</v>
      </c>
      <c r="G860" s="325">
        <v>90</v>
      </c>
      <c r="H860" s="320">
        <v>0</v>
      </c>
      <c r="I860" s="320">
        <v>337.5</v>
      </c>
    </row>
    <row r="861" spans="3:9" x14ac:dyDescent="0.25">
      <c r="C861" s="482" t="s">
        <v>1287</v>
      </c>
      <c r="D861" s="325">
        <v>454.8</v>
      </c>
      <c r="E861" s="325">
        <v>0</v>
      </c>
      <c r="F861" s="325">
        <v>4.2</v>
      </c>
      <c r="G861" s="325">
        <v>91</v>
      </c>
      <c r="H861" s="320">
        <v>0</v>
      </c>
      <c r="I861" s="320">
        <v>337.5</v>
      </c>
    </row>
    <row r="862" spans="3:9" x14ac:dyDescent="0.25">
      <c r="C862" s="482" t="s">
        <v>1288</v>
      </c>
      <c r="D862" s="325">
        <v>454.9</v>
      </c>
      <c r="E862" s="325">
        <v>0</v>
      </c>
      <c r="F862" s="325">
        <v>4.3</v>
      </c>
      <c r="G862" s="325">
        <v>88</v>
      </c>
      <c r="H862" s="320">
        <v>0</v>
      </c>
      <c r="I862" s="320">
        <v>337.5</v>
      </c>
    </row>
    <row r="863" spans="3:9" x14ac:dyDescent="0.25">
      <c r="C863" s="482" t="s">
        <v>1289</v>
      </c>
      <c r="D863" s="325">
        <v>455.3</v>
      </c>
      <c r="E863" s="325">
        <v>0</v>
      </c>
      <c r="F863" s="325">
        <v>4.5</v>
      </c>
      <c r="G863" s="325">
        <v>90</v>
      </c>
      <c r="H863" s="320">
        <v>0</v>
      </c>
      <c r="I863" s="320">
        <v>90</v>
      </c>
    </row>
    <row r="864" spans="3:9" x14ac:dyDescent="0.25">
      <c r="C864" s="482" t="s">
        <v>1290</v>
      </c>
      <c r="D864" s="325">
        <v>456.1</v>
      </c>
      <c r="E864" s="325">
        <v>0</v>
      </c>
      <c r="F864" s="325">
        <v>4.4000000000000004</v>
      </c>
      <c r="G864" s="325">
        <v>91</v>
      </c>
      <c r="H864" s="320">
        <v>0.4</v>
      </c>
      <c r="I864" s="320">
        <v>90</v>
      </c>
    </row>
    <row r="865" spans="3:9" x14ac:dyDescent="0.25">
      <c r="C865" s="482" t="s">
        <v>1291</v>
      </c>
      <c r="D865" s="325">
        <v>456.7</v>
      </c>
      <c r="E865" s="325">
        <v>0</v>
      </c>
      <c r="F865" s="325">
        <v>4.5999999999999996</v>
      </c>
      <c r="G865" s="325">
        <v>88</v>
      </c>
      <c r="H865" s="320">
        <v>0.4</v>
      </c>
      <c r="I865" s="320">
        <v>90</v>
      </c>
    </row>
    <row r="866" spans="3:9" x14ac:dyDescent="0.25">
      <c r="C866" s="482" t="s">
        <v>1292</v>
      </c>
      <c r="D866" s="325">
        <v>456.5</v>
      </c>
      <c r="E866" s="325">
        <v>0</v>
      </c>
      <c r="F866" s="325">
        <v>6</v>
      </c>
      <c r="G866" s="325">
        <v>78</v>
      </c>
      <c r="H866" s="320">
        <v>0.4</v>
      </c>
      <c r="I866" s="320">
        <v>67.5</v>
      </c>
    </row>
    <row r="867" spans="3:9" x14ac:dyDescent="0.25">
      <c r="C867" s="482" t="s">
        <v>1293</v>
      </c>
      <c r="D867" s="325">
        <v>456.5</v>
      </c>
      <c r="E867" s="325">
        <v>0</v>
      </c>
      <c r="F867" s="325">
        <v>7.8</v>
      </c>
      <c r="G867" s="325">
        <v>67</v>
      </c>
      <c r="H867" s="320">
        <v>0.4</v>
      </c>
      <c r="I867" s="320">
        <v>337.5</v>
      </c>
    </row>
    <row r="868" spans="3:9" x14ac:dyDescent="0.25">
      <c r="C868" s="482" t="s">
        <v>1294</v>
      </c>
      <c r="D868" s="325">
        <v>456</v>
      </c>
      <c r="E868" s="325">
        <v>0</v>
      </c>
      <c r="F868" s="325">
        <v>9.6999999999999993</v>
      </c>
      <c r="G868" s="325">
        <v>60</v>
      </c>
      <c r="H868" s="320">
        <v>0.4</v>
      </c>
      <c r="I868" s="320">
        <v>315</v>
      </c>
    </row>
    <row r="869" spans="3:9" x14ac:dyDescent="0.25">
      <c r="C869" s="482" t="s">
        <v>1295</v>
      </c>
      <c r="D869" s="325">
        <v>455.4</v>
      </c>
      <c r="E869" s="325">
        <v>0</v>
      </c>
      <c r="F869" s="325">
        <v>10.8</v>
      </c>
      <c r="G869" s="325">
        <v>66</v>
      </c>
      <c r="H869" s="320">
        <v>0.9</v>
      </c>
      <c r="I869" s="320">
        <v>0</v>
      </c>
    </row>
    <row r="870" spans="3:9" x14ac:dyDescent="0.25">
      <c r="C870" s="482" t="s">
        <v>1296</v>
      </c>
      <c r="D870" s="325">
        <v>454.3</v>
      </c>
      <c r="E870" s="325">
        <v>0</v>
      </c>
      <c r="F870" s="325">
        <v>10.9</v>
      </c>
      <c r="G870" s="325">
        <v>56</v>
      </c>
      <c r="H870" s="320">
        <v>1.3</v>
      </c>
      <c r="I870" s="320">
        <v>45</v>
      </c>
    </row>
    <row r="871" spans="3:9" x14ac:dyDescent="0.25">
      <c r="C871" s="482" t="s">
        <v>1297</v>
      </c>
      <c r="D871" s="325">
        <v>453.4</v>
      </c>
      <c r="E871" s="325">
        <v>0</v>
      </c>
      <c r="F871" s="325">
        <v>12.2</v>
      </c>
      <c r="G871" s="325">
        <v>59</v>
      </c>
      <c r="H871" s="320">
        <v>1.3</v>
      </c>
      <c r="I871" s="320">
        <v>0</v>
      </c>
    </row>
    <row r="872" spans="3:9" x14ac:dyDescent="0.25">
      <c r="C872" s="482" t="s">
        <v>1298</v>
      </c>
      <c r="D872" s="325">
        <v>451.7</v>
      </c>
      <c r="E872" s="325">
        <v>0</v>
      </c>
      <c r="F872" s="325">
        <v>13.5</v>
      </c>
      <c r="G872" s="325">
        <v>61</v>
      </c>
      <c r="H872" s="320">
        <v>1.3</v>
      </c>
      <c r="I872" s="320">
        <v>67.5</v>
      </c>
    </row>
    <row r="873" spans="3:9" x14ac:dyDescent="0.25">
      <c r="C873" s="482" t="s">
        <v>1299</v>
      </c>
      <c r="D873" s="325">
        <v>451.7</v>
      </c>
      <c r="E873" s="325">
        <v>2</v>
      </c>
      <c r="F873" s="325">
        <v>8</v>
      </c>
      <c r="G873" s="325">
        <v>82</v>
      </c>
      <c r="H873" s="320">
        <v>1.8</v>
      </c>
      <c r="I873" s="320">
        <v>0</v>
      </c>
    </row>
    <row r="874" spans="3:9" x14ac:dyDescent="0.25">
      <c r="C874" s="482" t="s">
        <v>1300</v>
      </c>
      <c r="D874" s="325">
        <v>451.5</v>
      </c>
      <c r="E874" s="325">
        <v>0.5</v>
      </c>
      <c r="F874" s="325">
        <v>8.1999999999999993</v>
      </c>
      <c r="G874" s="325">
        <v>81</v>
      </c>
      <c r="H874" s="320">
        <v>1.3</v>
      </c>
      <c r="I874" s="320">
        <v>247.5</v>
      </c>
    </row>
    <row r="875" spans="3:9" x14ac:dyDescent="0.25">
      <c r="C875" s="482" t="s">
        <v>1301</v>
      </c>
      <c r="D875" s="325">
        <v>452.3</v>
      </c>
      <c r="E875" s="325">
        <v>0</v>
      </c>
      <c r="F875" s="325">
        <v>8.3000000000000007</v>
      </c>
      <c r="G875" s="325">
        <v>79</v>
      </c>
      <c r="H875" s="320">
        <v>0.9</v>
      </c>
      <c r="I875" s="320">
        <v>225</v>
      </c>
    </row>
    <row r="876" spans="3:9" x14ac:dyDescent="0.25">
      <c r="C876" s="482" t="s">
        <v>1302</v>
      </c>
      <c r="D876" s="325">
        <v>453.1</v>
      </c>
      <c r="E876" s="325">
        <v>0</v>
      </c>
      <c r="F876" s="325">
        <v>7.8</v>
      </c>
      <c r="G876" s="325">
        <v>79</v>
      </c>
      <c r="H876" s="320">
        <v>0.9</v>
      </c>
      <c r="I876" s="320">
        <v>180</v>
      </c>
    </row>
    <row r="877" spans="3:9" x14ac:dyDescent="0.25">
      <c r="C877" s="482" t="s">
        <v>1303</v>
      </c>
      <c r="D877" s="325">
        <v>453.3</v>
      </c>
      <c r="E877" s="325">
        <v>0</v>
      </c>
      <c r="F877" s="325">
        <v>7.3</v>
      </c>
      <c r="G877" s="325">
        <v>82</v>
      </c>
      <c r="H877" s="320">
        <v>0.9</v>
      </c>
      <c r="I877" s="320">
        <v>247.5</v>
      </c>
    </row>
    <row r="878" spans="3:9" x14ac:dyDescent="0.25">
      <c r="C878" s="482" t="s">
        <v>1304</v>
      </c>
      <c r="D878" s="325">
        <v>454.2</v>
      </c>
      <c r="E878" s="325">
        <v>0</v>
      </c>
      <c r="F878" s="325">
        <v>6.8</v>
      </c>
      <c r="G878" s="325">
        <v>85</v>
      </c>
      <c r="H878" s="320">
        <v>0.4</v>
      </c>
      <c r="I878" s="320">
        <v>247.5</v>
      </c>
    </row>
    <row r="879" spans="3:9" x14ac:dyDescent="0.25">
      <c r="C879" s="482" t="s">
        <v>1305</v>
      </c>
      <c r="D879" s="325">
        <v>454.9</v>
      </c>
      <c r="E879" s="325">
        <v>0</v>
      </c>
      <c r="F879" s="325">
        <v>5.8</v>
      </c>
      <c r="G879" s="325">
        <v>89</v>
      </c>
      <c r="H879" s="320">
        <v>0.9</v>
      </c>
      <c r="I879" s="320">
        <v>45</v>
      </c>
    </row>
    <row r="880" spans="3:9" x14ac:dyDescent="0.25">
      <c r="C880" s="482" t="s">
        <v>1306</v>
      </c>
      <c r="D880" s="325">
        <v>454.9</v>
      </c>
      <c r="E880" s="325">
        <v>0.8</v>
      </c>
      <c r="F880" s="325">
        <v>5.3</v>
      </c>
      <c r="G880" s="325">
        <v>87</v>
      </c>
      <c r="H880" s="320">
        <v>0.4</v>
      </c>
      <c r="I880" s="320">
        <v>45</v>
      </c>
    </row>
    <row r="881" spans="3:9" x14ac:dyDescent="0.25">
      <c r="C881" s="482" t="s">
        <v>1307</v>
      </c>
      <c r="D881" s="325">
        <v>454.5</v>
      </c>
      <c r="E881" s="325">
        <v>0.5</v>
      </c>
      <c r="F881" s="325">
        <v>4.9000000000000004</v>
      </c>
      <c r="G881" s="325">
        <v>88</v>
      </c>
      <c r="H881" s="320">
        <v>0.4</v>
      </c>
      <c r="I881" s="320">
        <v>45</v>
      </c>
    </row>
    <row r="882" spans="3:9" x14ac:dyDescent="0.25">
      <c r="C882" s="482" t="s">
        <v>1308</v>
      </c>
      <c r="D882" s="325">
        <v>453.9</v>
      </c>
      <c r="E882" s="325">
        <v>1</v>
      </c>
      <c r="F882" s="325">
        <v>4.5999999999999996</v>
      </c>
      <c r="G882" s="325">
        <v>89</v>
      </c>
      <c r="H882" s="320">
        <v>0.4</v>
      </c>
      <c r="I882" s="320">
        <v>90</v>
      </c>
    </row>
    <row r="883" spans="3:9" x14ac:dyDescent="0.25">
      <c r="C883" s="482" t="s">
        <v>1309</v>
      </c>
      <c r="D883" s="325">
        <v>453.5</v>
      </c>
      <c r="E883" s="325">
        <v>0.5</v>
      </c>
      <c r="F883" s="325">
        <v>4.3</v>
      </c>
      <c r="G883" s="325">
        <v>90</v>
      </c>
      <c r="H883" s="320">
        <v>0.4</v>
      </c>
      <c r="I883" s="320">
        <v>67.5</v>
      </c>
    </row>
    <row r="884" spans="3:9" x14ac:dyDescent="0.25">
      <c r="C884" s="482" t="s">
        <v>1310</v>
      </c>
      <c r="D884" s="325">
        <v>453.1</v>
      </c>
      <c r="E884" s="325">
        <v>0.5</v>
      </c>
      <c r="F884" s="325">
        <v>4.3</v>
      </c>
      <c r="G884" s="325">
        <v>90</v>
      </c>
      <c r="H884" s="320">
        <v>0</v>
      </c>
      <c r="I884" s="320">
        <v>45</v>
      </c>
    </row>
    <row r="885" spans="3:9" x14ac:dyDescent="0.25">
      <c r="C885" s="482" t="s">
        <v>1311</v>
      </c>
      <c r="D885" s="325">
        <v>452.9</v>
      </c>
      <c r="E885" s="325">
        <v>1</v>
      </c>
      <c r="F885" s="325">
        <v>4.3</v>
      </c>
      <c r="G885" s="325">
        <v>89</v>
      </c>
      <c r="H885" s="320">
        <v>0</v>
      </c>
      <c r="I885" s="320">
        <v>22.5</v>
      </c>
    </row>
    <row r="886" spans="3:9" x14ac:dyDescent="0.25">
      <c r="C886" s="482" t="s">
        <v>1312</v>
      </c>
      <c r="D886" s="325">
        <v>453.1</v>
      </c>
      <c r="E886" s="325">
        <v>0</v>
      </c>
      <c r="F886" s="325">
        <v>4.0999999999999996</v>
      </c>
      <c r="G886" s="325">
        <v>89</v>
      </c>
      <c r="H886" s="320">
        <v>0.4</v>
      </c>
      <c r="I886" s="320">
        <v>135</v>
      </c>
    </row>
    <row r="887" spans="3:9" x14ac:dyDescent="0.25">
      <c r="C887" s="482" t="s">
        <v>1313</v>
      </c>
      <c r="D887" s="325">
        <v>453.7</v>
      </c>
      <c r="E887" s="325">
        <v>0</v>
      </c>
      <c r="F887" s="325">
        <v>4.0999999999999996</v>
      </c>
      <c r="G887" s="325">
        <v>90</v>
      </c>
      <c r="H887" s="320">
        <v>0.4</v>
      </c>
      <c r="I887" s="320">
        <v>67.5</v>
      </c>
    </row>
    <row r="888" spans="3:9" x14ac:dyDescent="0.25">
      <c r="C888" s="482" t="s">
        <v>1314</v>
      </c>
      <c r="D888" s="325">
        <v>454.4</v>
      </c>
      <c r="E888" s="325">
        <v>0</v>
      </c>
      <c r="F888" s="325">
        <v>4.0999999999999996</v>
      </c>
      <c r="G888" s="325">
        <v>90</v>
      </c>
      <c r="H888" s="320">
        <v>0</v>
      </c>
      <c r="I888" s="320">
        <v>67.5</v>
      </c>
    </row>
    <row r="889" spans="3:9" x14ac:dyDescent="0.25">
      <c r="C889" s="482" t="s">
        <v>1315</v>
      </c>
      <c r="D889" s="325">
        <v>455</v>
      </c>
      <c r="E889" s="325">
        <v>0</v>
      </c>
      <c r="F889" s="325">
        <v>4.3</v>
      </c>
      <c r="G889" s="325">
        <v>83</v>
      </c>
      <c r="H889" s="320">
        <v>0.4</v>
      </c>
      <c r="I889" s="320">
        <v>225</v>
      </c>
    </row>
    <row r="890" spans="3:9" x14ac:dyDescent="0.25">
      <c r="C890" s="482" t="s">
        <v>1316</v>
      </c>
      <c r="D890" s="325">
        <v>455.4</v>
      </c>
      <c r="E890" s="325">
        <v>0</v>
      </c>
      <c r="F890" s="325">
        <v>5.2</v>
      </c>
      <c r="G890" s="325">
        <v>76</v>
      </c>
      <c r="H890" s="320">
        <v>0.9</v>
      </c>
      <c r="I890" s="320">
        <v>247.5</v>
      </c>
    </row>
    <row r="891" spans="3:9" x14ac:dyDescent="0.25">
      <c r="C891" s="482" t="s">
        <v>1317</v>
      </c>
      <c r="D891" s="325">
        <v>455.7</v>
      </c>
      <c r="E891" s="325">
        <v>0.3</v>
      </c>
      <c r="F891" s="325">
        <v>6.3</v>
      </c>
      <c r="G891" s="325">
        <v>71</v>
      </c>
      <c r="H891" s="320">
        <v>0.4</v>
      </c>
      <c r="I891" s="320">
        <v>225</v>
      </c>
    </row>
    <row r="892" spans="3:9" x14ac:dyDescent="0.25">
      <c r="C892" s="482" t="s">
        <v>1318</v>
      </c>
      <c r="D892" s="325">
        <v>455.7</v>
      </c>
      <c r="E892" s="325">
        <v>0</v>
      </c>
      <c r="F892" s="325">
        <v>8.1999999999999993</v>
      </c>
      <c r="G892" s="325">
        <v>77</v>
      </c>
      <c r="H892" s="320">
        <v>0.9</v>
      </c>
      <c r="I892" s="320">
        <v>67.5</v>
      </c>
    </row>
    <row r="893" spans="3:9" x14ac:dyDescent="0.25">
      <c r="C893" s="482" t="s">
        <v>1319</v>
      </c>
      <c r="D893" s="325">
        <v>455.3</v>
      </c>
      <c r="E893" s="325">
        <v>0</v>
      </c>
      <c r="F893" s="325">
        <v>8.8000000000000007</v>
      </c>
      <c r="G893" s="325">
        <v>67</v>
      </c>
      <c r="H893" s="320">
        <v>0.9</v>
      </c>
      <c r="I893" s="320">
        <v>67.5</v>
      </c>
    </row>
    <row r="894" spans="3:9" x14ac:dyDescent="0.25">
      <c r="C894" s="482" t="s">
        <v>1320</v>
      </c>
      <c r="D894" s="325">
        <v>454.2</v>
      </c>
      <c r="E894" s="325">
        <v>0</v>
      </c>
      <c r="F894" s="325">
        <v>11.2</v>
      </c>
      <c r="G894" s="325">
        <v>66</v>
      </c>
      <c r="H894" s="320">
        <v>1.8</v>
      </c>
      <c r="I894" s="320">
        <v>45</v>
      </c>
    </row>
    <row r="895" spans="3:9" x14ac:dyDescent="0.25">
      <c r="C895" s="482" t="s">
        <v>1321</v>
      </c>
      <c r="D895" s="325">
        <v>453.3</v>
      </c>
      <c r="E895" s="325">
        <v>0</v>
      </c>
      <c r="F895" s="325">
        <v>12.5</v>
      </c>
      <c r="G895" s="325">
        <v>63</v>
      </c>
      <c r="H895" s="320">
        <v>1.8</v>
      </c>
      <c r="I895" s="320">
        <v>45</v>
      </c>
    </row>
    <row r="896" spans="3:9" x14ac:dyDescent="0.25">
      <c r="C896" s="482" t="s">
        <v>1322</v>
      </c>
      <c r="D896" s="325">
        <v>453.2</v>
      </c>
      <c r="E896" s="325">
        <v>0</v>
      </c>
      <c r="F896" s="325">
        <v>11.8</v>
      </c>
      <c r="G896" s="325">
        <v>66</v>
      </c>
      <c r="H896" s="320">
        <v>1.3</v>
      </c>
      <c r="I896" s="320">
        <v>45</v>
      </c>
    </row>
    <row r="897" spans="3:9" x14ac:dyDescent="0.25">
      <c r="C897" s="482" t="s">
        <v>1323</v>
      </c>
      <c r="D897" s="325">
        <v>453.2</v>
      </c>
      <c r="E897" s="325">
        <v>0</v>
      </c>
      <c r="F897" s="325">
        <v>7.4</v>
      </c>
      <c r="G897" s="325">
        <v>80</v>
      </c>
      <c r="H897" s="320">
        <v>1.8</v>
      </c>
      <c r="I897" s="320">
        <v>180</v>
      </c>
    </row>
    <row r="898" spans="3:9" x14ac:dyDescent="0.25">
      <c r="C898" s="482" t="s">
        <v>1324</v>
      </c>
      <c r="D898" s="325">
        <v>453.6</v>
      </c>
      <c r="E898" s="325">
        <v>0.3</v>
      </c>
      <c r="F898" s="325">
        <v>6.3</v>
      </c>
      <c r="G898" s="325">
        <v>87</v>
      </c>
      <c r="H898" s="320">
        <v>0.9</v>
      </c>
      <c r="I898" s="320">
        <v>270</v>
      </c>
    </row>
    <row r="899" spans="3:9" x14ac:dyDescent="0.25">
      <c r="C899" s="482" t="s">
        <v>1325</v>
      </c>
      <c r="D899" s="325">
        <v>453.6</v>
      </c>
      <c r="E899" s="325">
        <v>0.5</v>
      </c>
      <c r="F899" s="325">
        <v>6.2</v>
      </c>
      <c r="G899" s="325">
        <v>86</v>
      </c>
      <c r="H899" s="320">
        <v>0.9</v>
      </c>
      <c r="I899" s="320">
        <v>337.5</v>
      </c>
    </row>
    <row r="900" spans="3:9" x14ac:dyDescent="0.25">
      <c r="C900" s="482" t="s">
        <v>1326</v>
      </c>
      <c r="D900" s="325">
        <v>454.5</v>
      </c>
      <c r="E900" s="325">
        <v>0</v>
      </c>
      <c r="F900" s="325">
        <v>6.3</v>
      </c>
      <c r="G900" s="325">
        <v>84</v>
      </c>
      <c r="H900" s="320">
        <v>0.4</v>
      </c>
      <c r="I900" s="320">
        <v>0</v>
      </c>
    </row>
    <row r="901" spans="3:9" x14ac:dyDescent="0.25">
      <c r="C901" s="482" t="s">
        <v>1327</v>
      </c>
      <c r="D901" s="325">
        <v>455.6</v>
      </c>
      <c r="E901" s="325">
        <v>0</v>
      </c>
      <c r="F901" s="325">
        <v>6.3</v>
      </c>
      <c r="G901" s="325">
        <v>86</v>
      </c>
      <c r="H901" s="320">
        <v>0</v>
      </c>
      <c r="I901" s="320">
        <v>0</v>
      </c>
    </row>
    <row r="902" spans="3:9" x14ac:dyDescent="0.25">
      <c r="C902" s="482" t="s">
        <v>1328</v>
      </c>
      <c r="D902" s="325">
        <v>456.5</v>
      </c>
      <c r="E902" s="325">
        <v>0</v>
      </c>
      <c r="F902" s="325">
        <v>6.3</v>
      </c>
      <c r="G902" s="325">
        <v>89</v>
      </c>
      <c r="H902" s="320">
        <v>0.4</v>
      </c>
      <c r="I902" s="320">
        <v>45</v>
      </c>
    </row>
    <row r="903" spans="3:9" x14ac:dyDescent="0.25">
      <c r="C903" s="482" t="s">
        <v>1329</v>
      </c>
      <c r="D903" s="325">
        <v>456.8</v>
      </c>
      <c r="E903" s="325">
        <v>0</v>
      </c>
      <c r="F903" s="325">
        <v>6.2</v>
      </c>
      <c r="G903" s="325">
        <v>90</v>
      </c>
      <c r="H903" s="320">
        <v>0.4</v>
      </c>
      <c r="I903" s="320">
        <v>90</v>
      </c>
    </row>
    <row r="904" spans="3:9" x14ac:dyDescent="0.25">
      <c r="C904" s="482" t="s">
        <v>1330</v>
      </c>
      <c r="D904" s="325">
        <v>456.8</v>
      </c>
      <c r="E904" s="325">
        <v>0</v>
      </c>
      <c r="F904" s="325">
        <v>6.1</v>
      </c>
      <c r="G904" s="325">
        <v>90</v>
      </c>
      <c r="H904" s="320">
        <v>0.4</v>
      </c>
      <c r="I904" s="320">
        <v>90</v>
      </c>
    </row>
    <row r="905" spans="3:9" x14ac:dyDescent="0.25">
      <c r="C905" s="482" t="s">
        <v>1331</v>
      </c>
      <c r="D905" s="325">
        <v>456.7</v>
      </c>
      <c r="E905" s="325">
        <v>0.3</v>
      </c>
      <c r="F905" s="325">
        <v>5.3</v>
      </c>
      <c r="G905" s="325">
        <v>89</v>
      </c>
      <c r="H905" s="320">
        <v>0.4</v>
      </c>
      <c r="I905" s="320">
        <v>0</v>
      </c>
    </row>
    <row r="906" spans="3:9" x14ac:dyDescent="0.25">
      <c r="C906" s="482" t="s">
        <v>1332</v>
      </c>
      <c r="D906" s="325">
        <v>456.2</v>
      </c>
      <c r="E906" s="325">
        <v>0</v>
      </c>
      <c r="F906" s="325">
        <v>5.3</v>
      </c>
      <c r="G906" s="325">
        <v>88</v>
      </c>
      <c r="H906" s="320">
        <v>0.9</v>
      </c>
      <c r="I906" s="320">
        <v>22.5</v>
      </c>
    </row>
    <row r="907" spans="3:9" x14ac:dyDescent="0.25">
      <c r="C907" s="482" t="s">
        <v>1333</v>
      </c>
      <c r="D907" s="325">
        <v>455.7</v>
      </c>
      <c r="E907" s="325">
        <v>0</v>
      </c>
      <c r="F907" s="325">
        <v>4.8</v>
      </c>
      <c r="G907" s="325">
        <v>90</v>
      </c>
      <c r="H907" s="320">
        <v>0.4</v>
      </c>
      <c r="I907" s="320">
        <v>22.5</v>
      </c>
    </row>
    <row r="908" spans="3:9" x14ac:dyDescent="0.25">
      <c r="C908" s="482" t="s">
        <v>1334</v>
      </c>
      <c r="D908" s="325">
        <v>455.3</v>
      </c>
      <c r="E908" s="325">
        <v>0.3</v>
      </c>
      <c r="F908" s="325">
        <v>4.5</v>
      </c>
      <c r="G908" s="325">
        <v>91</v>
      </c>
      <c r="H908" s="320">
        <v>0.9</v>
      </c>
      <c r="I908" s="320">
        <v>22.5</v>
      </c>
    </row>
    <row r="909" spans="3:9" x14ac:dyDescent="0.25">
      <c r="C909" s="482" t="s">
        <v>1335</v>
      </c>
      <c r="D909" s="325">
        <v>455.1</v>
      </c>
      <c r="E909" s="325">
        <v>0</v>
      </c>
      <c r="F909" s="325">
        <v>4.4000000000000004</v>
      </c>
      <c r="G909" s="325">
        <v>90</v>
      </c>
      <c r="H909" s="320">
        <v>0.9</v>
      </c>
      <c r="I909" s="320">
        <v>45</v>
      </c>
    </row>
    <row r="910" spans="3:9" x14ac:dyDescent="0.25">
      <c r="C910" s="482" t="s">
        <v>1336</v>
      </c>
      <c r="D910" s="325">
        <v>455.2</v>
      </c>
      <c r="E910" s="325">
        <v>0</v>
      </c>
      <c r="F910" s="325">
        <v>4.4000000000000004</v>
      </c>
      <c r="G910" s="325">
        <v>90</v>
      </c>
      <c r="H910" s="320">
        <v>0.4</v>
      </c>
      <c r="I910" s="320">
        <v>22.5</v>
      </c>
    </row>
    <row r="911" spans="3:9" x14ac:dyDescent="0.25">
      <c r="C911" s="482" t="s">
        <v>1337</v>
      </c>
      <c r="D911" s="325">
        <v>455.8</v>
      </c>
      <c r="E911" s="325">
        <v>0</v>
      </c>
      <c r="F911" s="325">
        <v>4.2</v>
      </c>
      <c r="G911" s="325">
        <v>89</v>
      </c>
      <c r="H911" s="320">
        <v>0.4</v>
      </c>
      <c r="I911" s="320">
        <v>45</v>
      </c>
    </row>
    <row r="912" spans="3:9" x14ac:dyDescent="0.25">
      <c r="C912" s="482" t="s">
        <v>1338</v>
      </c>
      <c r="D912" s="325">
        <v>456.6</v>
      </c>
      <c r="E912" s="325">
        <v>0.3</v>
      </c>
      <c r="F912" s="325">
        <v>4.2</v>
      </c>
      <c r="G912" s="325">
        <v>90</v>
      </c>
      <c r="H912" s="320">
        <v>0</v>
      </c>
      <c r="I912" s="320">
        <v>22.5</v>
      </c>
    </row>
    <row r="913" spans="3:9" x14ac:dyDescent="0.25">
      <c r="C913" s="482" t="s">
        <v>1339</v>
      </c>
      <c r="D913" s="325">
        <v>457.4</v>
      </c>
      <c r="E913" s="325">
        <v>0</v>
      </c>
      <c r="F913" s="325">
        <v>4.3</v>
      </c>
      <c r="G913" s="325">
        <v>91</v>
      </c>
      <c r="H913" s="320">
        <v>0.4</v>
      </c>
      <c r="I913" s="320">
        <v>45</v>
      </c>
    </row>
    <row r="914" spans="3:9" x14ac:dyDescent="0.25">
      <c r="C914" s="482" t="s">
        <v>1340</v>
      </c>
      <c r="D914" s="325">
        <v>457.4</v>
      </c>
      <c r="E914" s="325">
        <v>0</v>
      </c>
      <c r="F914" s="325">
        <v>4.8</v>
      </c>
      <c r="G914" s="325">
        <v>85</v>
      </c>
      <c r="H914" s="320">
        <v>0.9</v>
      </c>
      <c r="I914" s="320">
        <v>67.5</v>
      </c>
    </row>
    <row r="915" spans="3:9" x14ac:dyDescent="0.25">
      <c r="C915" s="482" t="s">
        <v>1341</v>
      </c>
      <c r="D915" s="325">
        <v>457.1</v>
      </c>
      <c r="E915" s="325">
        <v>0</v>
      </c>
      <c r="F915" s="325">
        <v>6.6</v>
      </c>
      <c r="G915" s="325">
        <v>84</v>
      </c>
      <c r="H915" s="320">
        <v>1.3</v>
      </c>
      <c r="I915" s="320">
        <v>45</v>
      </c>
    </row>
    <row r="916" spans="3:9" x14ac:dyDescent="0.25">
      <c r="C916" s="482" t="s">
        <v>1342</v>
      </c>
      <c r="D916" s="325">
        <v>456.4</v>
      </c>
      <c r="E916" s="325">
        <v>0</v>
      </c>
      <c r="F916" s="325">
        <v>6.7</v>
      </c>
      <c r="G916" s="325">
        <v>68</v>
      </c>
      <c r="H916" s="320">
        <v>1.3</v>
      </c>
      <c r="I916" s="320">
        <v>45</v>
      </c>
    </row>
    <row r="917" spans="3:9" x14ac:dyDescent="0.25">
      <c r="C917" s="482" t="s">
        <v>1343</v>
      </c>
      <c r="D917" s="325">
        <v>456</v>
      </c>
      <c r="E917" s="325">
        <v>0</v>
      </c>
      <c r="F917" s="325">
        <v>10.199999999999999</v>
      </c>
      <c r="G917" s="325">
        <v>69</v>
      </c>
      <c r="H917" s="320">
        <v>1.3</v>
      </c>
      <c r="I917" s="320">
        <v>67.5</v>
      </c>
    </row>
    <row r="918" spans="3:9" x14ac:dyDescent="0.25">
      <c r="C918" s="482" t="s">
        <v>1344</v>
      </c>
      <c r="D918" s="325">
        <v>455.2</v>
      </c>
      <c r="E918" s="325">
        <v>0</v>
      </c>
      <c r="F918" s="325">
        <v>10.3</v>
      </c>
      <c r="G918" s="325">
        <v>64</v>
      </c>
      <c r="H918" s="320">
        <v>1.8</v>
      </c>
      <c r="I918" s="320">
        <v>0</v>
      </c>
    </row>
    <row r="919" spans="3:9" x14ac:dyDescent="0.25">
      <c r="C919" s="482" t="s">
        <v>1345</v>
      </c>
      <c r="D919" s="325">
        <v>454.9</v>
      </c>
      <c r="E919" s="325">
        <v>0.8</v>
      </c>
      <c r="F919" s="325">
        <v>8.1999999999999993</v>
      </c>
      <c r="G919" s="325">
        <v>83</v>
      </c>
      <c r="H919" s="320">
        <v>1.3</v>
      </c>
      <c r="I919" s="320">
        <v>45</v>
      </c>
    </row>
    <row r="920" spans="3:9" x14ac:dyDescent="0.25">
      <c r="C920" s="482" t="s">
        <v>1346</v>
      </c>
      <c r="D920" s="325">
        <v>455</v>
      </c>
      <c r="E920" s="325">
        <v>3.1</v>
      </c>
      <c r="F920" s="325">
        <v>6.9</v>
      </c>
      <c r="G920" s="325">
        <v>86</v>
      </c>
      <c r="H920" s="320">
        <v>1.3</v>
      </c>
      <c r="I920" s="320">
        <v>45</v>
      </c>
    </row>
    <row r="921" spans="3:9" x14ac:dyDescent="0.25">
      <c r="C921" s="482" t="s">
        <v>1347</v>
      </c>
      <c r="D921" s="325">
        <v>454.3</v>
      </c>
      <c r="E921" s="325">
        <v>0.3</v>
      </c>
      <c r="F921" s="325">
        <v>7.1</v>
      </c>
      <c r="G921" s="325">
        <v>82</v>
      </c>
      <c r="H921" s="320">
        <v>0.9</v>
      </c>
      <c r="I921" s="320">
        <v>45</v>
      </c>
    </row>
    <row r="922" spans="3:9" x14ac:dyDescent="0.25">
      <c r="C922" s="482" t="s">
        <v>1348</v>
      </c>
      <c r="D922" s="325">
        <v>454.2</v>
      </c>
      <c r="E922" s="325">
        <v>0</v>
      </c>
      <c r="F922" s="325">
        <v>8.6999999999999993</v>
      </c>
      <c r="G922" s="325">
        <v>78</v>
      </c>
      <c r="H922" s="320">
        <v>1.3</v>
      </c>
      <c r="I922" s="320">
        <v>45</v>
      </c>
    </row>
    <row r="923" spans="3:9" x14ac:dyDescent="0.25">
      <c r="C923" s="482" t="s">
        <v>1349</v>
      </c>
      <c r="D923" s="325">
        <v>454.7</v>
      </c>
      <c r="E923" s="325">
        <v>0</v>
      </c>
      <c r="F923" s="325">
        <v>7.6</v>
      </c>
      <c r="G923" s="325">
        <v>80</v>
      </c>
      <c r="H923" s="320">
        <v>1.3</v>
      </c>
      <c r="I923" s="320">
        <v>45</v>
      </c>
    </row>
    <row r="924" spans="3:9" x14ac:dyDescent="0.25">
      <c r="C924" s="482" t="s">
        <v>1350</v>
      </c>
      <c r="D924" s="325">
        <v>455.5</v>
      </c>
      <c r="E924" s="325">
        <v>0</v>
      </c>
      <c r="F924" s="325">
        <v>6.3</v>
      </c>
      <c r="G924" s="325">
        <v>88</v>
      </c>
      <c r="H924" s="320">
        <v>0.4</v>
      </c>
      <c r="I924" s="320">
        <v>67.5</v>
      </c>
    </row>
    <row r="925" spans="3:9" x14ac:dyDescent="0.25">
      <c r="C925" s="482" t="s">
        <v>1351</v>
      </c>
      <c r="D925" s="325">
        <v>455.9</v>
      </c>
      <c r="E925" s="325">
        <v>0</v>
      </c>
      <c r="F925" s="325">
        <v>6.1</v>
      </c>
      <c r="G925" s="325">
        <v>88</v>
      </c>
      <c r="H925" s="320">
        <v>0.4</v>
      </c>
      <c r="I925" s="320">
        <v>67.5</v>
      </c>
    </row>
    <row r="926" spans="3:9" x14ac:dyDescent="0.25">
      <c r="C926" s="482" t="s">
        <v>1352</v>
      </c>
      <c r="D926" s="325">
        <v>456.4</v>
      </c>
      <c r="E926" s="325">
        <v>0</v>
      </c>
      <c r="F926" s="325">
        <v>6.2</v>
      </c>
      <c r="G926" s="325">
        <v>88</v>
      </c>
      <c r="H926" s="320">
        <v>0.4</v>
      </c>
      <c r="I926" s="320">
        <v>112.5</v>
      </c>
    </row>
    <row r="927" spans="3:9" x14ac:dyDescent="0.25">
      <c r="C927" s="482" t="s">
        <v>1353</v>
      </c>
      <c r="D927" s="325">
        <v>456.8</v>
      </c>
      <c r="E927" s="325">
        <v>0</v>
      </c>
      <c r="F927" s="325">
        <v>6.2</v>
      </c>
      <c r="G927" s="325">
        <v>89</v>
      </c>
      <c r="H927" s="320">
        <v>0.4</v>
      </c>
      <c r="I927" s="320">
        <v>90</v>
      </c>
    </row>
    <row r="928" spans="3:9" x14ac:dyDescent="0.25">
      <c r="C928" s="482" t="s">
        <v>1354</v>
      </c>
      <c r="D928" s="325">
        <v>457.2</v>
      </c>
      <c r="E928" s="325">
        <v>0</v>
      </c>
      <c r="F928" s="325">
        <v>5.9</v>
      </c>
      <c r="G928" s="325">
        <v>90</v>
      </c>
      <c r="H928" s="320">
        <v>0.4</v>
      </c>
      <c r="I928" s="320">
        <v>67.5</v>
      </c>
    </row>
    <row r="929" spans="3:9" x14ac:dyDescent="0.25">
      <c r="C929" s="482" t="s">
        <v>1355</v>
      </c>
      <c r="D929" s="325">
        <v>456.7</v>
      </c>
      <c r="E929" s="325">
        <v>0</v>
      </c>
      <c r="F929" s="325">
        <v>6</v>
      </c>
      <c r="G929" s="325">
        <v>90</v>
      </c>
      <c r="H929" s="320">
        <v>0.4</v>
      </c>
      <c r="I929" s="320">
        <v>45</v>
      </c>
    </row>
    <row r="930" spans="3:9" x14ac:dyDescent="0.25">
      <c r="C930" s="482" t="s">
        <v>1356</v>
      </c>
      <c r="D930" s="325">
        <v>456.1</v>
      </c>
      <c r="E930" s="325">
        <v>0</v>
      </c>
      <c r="F930" s="325">
        <v>5.5</v>
      </c>
      <c r="G930" s="325">
        <v>91</v>
      </c>
      <c r="H930" s="320">
        <v>0.4</v>
      </c>
      <c r="I930" s="320">
        <v>45</v>
      </c>
    </row>
    <row r="931" spans="3:9" x14ac:dyDescent="0.25">
      <c r="C931" s="482" t="s">
        <v>1357</v>
      </c>
      <c r="D931" s="325">
        <v>455.5</v>
      </c>
      <c r="E931" s="325">
        <v>0</v>
      </c>
      <c r="F931" s="325">
        <v>5.6</v>
      </c>
      <c r="G931" s="325">
        <v>90</v>
      </c>
      <c r="H931" s="320">
        <v>0</v>
      </c>
      <c r="I931" s="320">
        <v>0</v>
      </c>
    </row>
    <row r="932" spans="3:9" x14ac:dyDescent="0.25">
      <c r="C932" s="482" t="s">
        <v>1358</v>
      </c>
      <c r="D932" s="325">
        <v>455.3</v>
      </c>
      <c r="E932" s="325">
        <v>0</v>
      </c>
      <c r="F932" s="325">
        <v>5.7</v>
      </c>
      <c r="G932" s="325">
        <v>89</v>
      </c>
      <c r="H932" s="320">
        <v>0</v>
      </c>
      <c r="I932" s="320">
        <v>22.5</v>
      </c>
    </row>
    <row r="933" spans="3:9" x14ac:dyDescent="0.25">
      <c r="C933" s="482" t="s">
        <v>1359</v>
      </c>
      <c r="D933" s="325">
        <v>455.1</v>
      </c>
      <c r="E933" s="325">
        <v>0</v>
      </c>
      <c r="F933" s="325">
        <v>5.7</v>
      </c>
      <c r="G933" s="325">
        <v>89</v>
      </c>
      <c r="H933" s="320">
        <v>0</v>
      </c>
      <c r="I933" s="320">
        <v>67.5</v>
      </c>
    </row>
    <row r="934" spans="3:9" x14ac:dyDescent="0.25">
      <c r="C934" s="482" t="s">
        <v>1360</v>
      </c>
      <c r="D934" s="325">
        <v>455.4</v>
      </c>
      <c r="E934" s="325">
        <v>0</v>
      </c>
      <c r="F934" s="325">
        <v>5.3</v>
      </c>
      <c r="G934" s="325">
        <v>90</v>
      </c>
      <c r="H934" s="320">
        <v>0.4</v>
      </c>
      <c r="I934" s="320">
        <v>0</v>
      </c>
    </row>
    <row r="935" spans="3:9" x14ac:dyDescent="0.25">
      <c r="C935" s="482" t="s">
        <v>1361</v>
      </c>
      <c r="D935" s="325">
        <v>455.9</v>
      </c>
      <c r="E935" s="325">
        <v>0.3</v>
      </c>
      <c r="F935" s="325">
        <v>5.3</v>
      </c>
      <c r="G935" s="325">
        <v>90</v>
      </c>
      <c r="H935" s="320">
        <v>0.4</v>
      </c>
      <c r="I935" s="320">
        <v>315</v>
      </c>
    </row>
    <row r="936" spans="3:9" x14ac:dyDescent="0.25">
      <c r="C936" s="482" t="s">
        <v>1362</v>
      </c>
      <c r="D936" s="325">
        <v>455.7</v>
      </c>
      <c r="E936" s="325">
        <v>1.3</v>
      </c>
      <c r="F936" s="325">
        <v>5.2</v>
      </c>
      <c r="G936" s="325">
        <v>91</v>
      </c>
      <c r="H936" s="320">
        <v>0</v>
      </c>
      <c r="I936" s="320">
        <v>67.5</v>
      </c>
    </row>
    <row r="937" spans="3:9" x14ac:dyDescent="0.25">
      <c r="C937" s="482" t="s">
        <v>1363</v>
      </c>
      <c r="D937" s="325">
        <v>455.9</v>
      </c>
      <c r="E937" s="325">
        <v>0</v>
      </c>
      <c r="F937" s="325">
        <v>5.3</v>
      </c>
      <c r="G937" s="325">
        <v>78</v>
      </c>
      <c r="H937" s="320">
        <v>0.9</v>
      </c>
      <c r="I937" s="320">
        <v>45</v>
      </c>
    </row>
    <row r="938" spans="3:9" x14ac:dyDescent="0.25">
      <c r="C938" s="482" t="s">
        <v>1364</v>
      </c>
      <c r="D938" s="325">
        <v>456.1</v>
      </c>
      <c r="E938" s="325">
        <v>0</v>
      </c>
      <c r="F938" s="325">
        <v>7.4</v>
      </c>
      <c r="G938" s="325">
        <v>82</v>
      </c>
      <c r="H938" s="320">
        <v>1.8</v>
      </c>
      <c r="I938" s="320">
        <v>0</v>
      </c>
    </row>
    <row r="939" spans="3:9" x14ac:dyDescent="0.25">
      <c r="C939" s="482" t="s">
        <v>1365</v>
      </c>
      <c r="D939" s="325">
        <v>456</v>
      </c>
      <c r="E939" s="325">
        <v>0</v>
      </c>
      <c r="F939" s="325">
        <v>7.4</v>
      </c>
      <c r="G939" s="325">
        <v>77</v>
      </c>
      <c r="H939" s="320">
        <v>0.9</v>
      </c>
      <c r="I939" s="320">
        <v>45</v>
      </c>
    </row>
    <row r="940" spans="3:9" x14ac:dyDescent="0.25">
      <c r="C940" s="482" t="s">
        <v>1366</v>
      </c>
      <c r="D940" s="325">
        <v>455.3</v>
      </c>
      <c r="E940" s="325">
        <v>0</v>
      </c>
      <c r="F940" s="325">
        <v>8.6</v>
      </c>
      <c r="G940" s="325">
        <v>74</v>
      </c>
      <c r="H940" s="320">
        <v>0.9</v>
      </c>
      <c r="I940" s="320">
        <v>67.5</v>
      </c>
    </row>
    <row r="941" spans="3:9" x14ac:dyDescent="0.25">
      <c r="C941" s="482" t="s">
        <v>1367</v>
      </c>
      <c r="D941" s="325">
        <v>455.2</v>
      </c>
      <c r="E941" s="325">
        <v>0</v>
      </c>
      <c r="F941" s="325">
        <v>8.1</v>
      </c>
      <c r="G941" s="325">
        <v>79</v>
      </c>
      <c r="H941" s="320">
        <v>0.9</v>
      </c>
      <c r="I941" s="320">
        <v>180</v>
      </c>
    </row>
    <row r="942" spans="3:9" x14ac:dyDescent="0.25">
      <c r="C942" s="482" t="s">
        <v>1368</v>
      </c>
      <c r="D942" s="325">
        <v>455.2</v>
      </c>
      <c r="E942" s="325">
        <v>0</v>
      </c>
      <c r="F942" s="325">
        <v>6.8</v>
      </c>
      <c r="G942" s="325">
        <v>82</v>
      </c>
      <c r="H942" s="320">
        <v>1.3</v>
      </c>
      <c r="I942" s="320">
        <v>67.5</v>
      </c>
    </row>
    <row r="943" spans="3:9" x14ac:dyDescent="0.25">
      <c r="C943" s="482" t="s">
        <v>1369</v>
      </c>
      <c r="D943" s="325">
        <v>454.5</v>
      </c>
      <c r="E943" s="325">
        <v>0</v>
      </c>
      <c r="F943" s="325">
        <v>6.8</v>
      </c>
      <c r="G943" s="325">
        <v>77</v>
      </c>
      <c r="H943" s="320">
        <v>1.3</v>
      </c>
      <c r="I943" s="320">
        <v>45</v>
      </c>
    </row>
    <row r="944" spans="3:9" x14ac:dyDescent="0.25">
      <c r="C944" s="482" t="s">
        <v>1370</v>
      </c>
      <c r="D944" s="325">
        <v>454.1</v>
      </c>
      <c r="E944" s="325">
        <v>0</v>
      </c>
      <c r="F944" s="325">
        <v>7.6</v>
      </c>
      <c r="G944" s="325">
        <v>80</v>
      </c>
      <c r="H944" s="320">
        <v>1.3</v>
      </c>
      <c r="I944" s="320">
        <v>0</v>
      </c>
    </row>
    <row r="945" spans="3:9" x14ac:dyDescent="0.25">
      <c r="C945" s="482" t="s">
        <v>1371</v>
      </c>
      <c r="D945" s="325">
        <v>454.6</v>
      </c>
      <c r="E945" s="325">
        <v>1.5</v>
      </c>
      <c r="F945" s="325">
        <v>4.2</v>
      </c>
      <c r="G945" s="325">
        <v>87</v>
      </c>
      <c r="H945" s="320">
        <v>2.2000000000000002</v>
      </c>
      <c r="I945" s="320">
        <v>22.5</v>
      </c>
    </row>
    <row r="946" spans="3:9" x14ac:dyDescent="0.25">
      <c r="C946" s="482" t="s">
        <v>1372</v>
      </c>
      <c r="D946" s="325">
        <v>455.3</v>
      </c>
      <c r="E946" s="325">
        <v>2</v>
      </c>
      <c r="F946" s="325">
        <v>4.2</v>
      </c>
      <c r="G946" s="325">
        <v>88</v>
      </c>
      <c r="H946" s="320">
        <v>1.8</v>
      </c>
      <c r="I946" s="320">
        <v>180</v>
      </c>
    </row>
    <row r="947" spans="3:9" x14ac:dyDescent="0.25">
      <c r="C947" s="482" t="s">
        <v>1373</v>
      </c>
      <c r="D947" s="325">
        <v>455.8</v>
      </c>
      <c r="E947" s="325">
        <v>0.3</v>
      </c>
      <c r="F947" s="325">
        <v>4</v>
      </c>
      <c r="G947" s="325">
        <v>86</v>
      </c>
      <c r="H947" s="320">
        <v>0.9</v>
      </c>
      <c r="I947" s="320">
        <v>157.5</v>
      </c>
    </row>
    <row r="948" spans="3:9" x14ac:dyDescent="0.25">
      <c r="C948" s="482" t="s">
        <v>1374</v>
      </c>
      <c r="D948" s="325">
        <v>456.4</v>
      </c>
      <c r="E948" s="325">
        <v>0</v>
      </c>
      <c r="F948" s="325">
        <v>4.2</v>
      </c>
      <c r="G948" s="325">
        <v>86</v>
      </c>
      <c r="H948" s="320">
        <v>0.4</v>
      </c>
      <c r="I948" s="320">
        <v>90</v>
      </c>
    </row>
    <row r="949" spans="3:9" x14ac:dyDescent="0.25">
      <c r="C949" s="482" t="s">
        <v>1375</v>
      </c>
      <c r="D949" s="325">
        <v>456.9</v>
      </c>
      <c r="E949" s="325">
        <v>0</v>
      </c>
      <c r="F949" s="325">
        <v>4.4000000000000004</v>
      </c>
      <c r="G949" s="325">
        <v>88</v>
      </c>
      <c r="H949" s="320">
        <v>0.4</v>
      </c>
      <c r="I949" s="320">
        <v>90</v>
      </c>
    </row>
    <row r="950" spans="3:9" x14ac:dyDescent="0.25">
      <c r="C950" s="482" t="s">
        <v>1376</v>
      </c>
      <c r="D950" s="325">
        <v>457.2</v>
      </c>
      <c r="E950" s="325">
        <v>0</v>
      </c>
      <c r="F950" s="325">
        <v>4.3</v>
      </c>
      <c r="G950" s="325">
        <v>87</v>
      </c>
      <c r="H950" s="320">
        <v>0.4</v>
      </c>
      <c r="I950" s="320">
        <v>202.5</v>
      </c>
    </row>
    <row r="951" spans="3:9" x14ac:dyDescent="0.25">
      <c r="C951" s="482" t="s">
        <v>1377</v>
      </c>
      <c r="D951" s="325">
        <v>457.7</v>
      </c>
      <c r="E951" s="325">
        <v>0</v>
      </c>
      <c r="F951" s="325">
        <v>4.3</v>
      </c>
      <c r="G951" s="325">
        <v>90</v>
      </c>
      <c r="H951" s="320">
        <v>0.4</v>
      </c>
      <c r="I951" s="320">
        <v>225</v>
      </c>
    </row>
    <row r="952" spans="3:9" x14ac:dyDescent="0.25">
      <c r="C952" s="482" t="s">
        <v>1378</v>
      </c>
      <c r="D952" s="325">
        <v>457.9</v>
      </c>
      <c r="E952" s="325">
        <v>0</v>
      </c>
      <c r="F952" s="325">
        <v>4.2</v>
      </c>
      <c r="G952" s="325">
        <v>91</v>
      </c>
      <c r="H952" s="320">
        <v>0.4</v>
      </c>
      <c r="I952" s="320">
        <v>247.5</v>
      </c>
    </row>
    <row r="953" spans="3:9" x14ac:dyDescent="0.25">
      <c r="C953" s="482" t="s">
        <v>1379</v>
      </c>
      <c r="D953" s="325">
        <v>457.7</v>
      </c>
      <c r="E953" s="325">
        <v>0</v>
      </c>
      <c r="F953" s="325">
        <v>4.3</v>
      </c>
      <c r="G953" s="325">
        <v>90</v>
      </c>
      <c r="H953" s="320">
        <v>0</v>
      </c>
      <c r="I953" s="320">
        <v>247.5</v>
      </c>
    </row>
    <row r="954" spans="3:9" x14ac:dyDescent="0.25">
      <c r="C954" s="482" t="s">
        <v>1380</v>
      </c>
      <c r="D954" s="325">
        <v>457</v>
      </c>
      <c r="E954" s="325">
        <v>0</v>
      </c>
      <c r="F954" s="325">
        <v>4.4000000000000004</v>
      </c>
      <c r="G954" s="325">
        <v>92</v>
      </c>
      <c r="H954" s="320">
        <v>0.4</v>
      </c>
      <c r="I954" s="320">
        <v>247.5</v>
      </c>
    </row>
    <row r="955" spans="3:9" x14ac:dyDescent="0.25">
      <c r="C955" s="482" t="s">
        <v>1381</v>
      </c>
      <c r="D955" s="325">
        <v>456.2</v>
      </c>
      <c r="E955" s="325">
        <v>0</v>
      </c>
      <c r="F955" s="325">
        <v>4.0999999999999996</v>
      </c>
      <c r="G955" s="325">
        <v>92</v>
      </c>
      <c r="H955" s="320">
        <v>0.4</v>
      </c>
      <c r="I955" s="320">
        <v>225</v>
      </c>
    </row>
    <row r="956" spans="3:9" x14ac:dyDescent="0.25">
      <c r="C956" s="482" t="s">
        <v>1382</v>
      </c>
      <c r="D956" s="325">
        <v>456.1</v>
      </c>
      <c r="E956" s="325">
        <v>0</v>
      </c>
      <c r="F956" s="325">
        <v>3.9</v>
      </c>
      <c r="G956" s="325">
        <v>92</v>
      </c>
      <c r="H956" s="320">
        <v>0.4</v>
      </c>
      <c r="I956" s="320">
        <v>225</v>
      </c>
    </row>
    <row r="957" spans="3:9" x14ac:dyDescent="0.25">
      <c r="C957" s="482" t="s">
        <v>1383</v>
      </c>
      <c r="D957" s="325">
        <v>456.3</v>
      </c>
      <c r="E957" s="325">
        <v>0</v>
      </c>
      <c r="F957" s="325">
        <v>3.9</v>
      </c>
      <c r="G957" s="325">
        <v>92</v>
      </c>
      <c r="H957" s="320">
        <v>0</v>
      </c>
      <c r="I957" s="320">
        <v>225</v>
      </c>
    </row>
    <row r="958" spans="3:9" x14ac:dyDescent="0.25">
      <c r="C958" s="482" t="s">
        <v>1384</v>
      </c>
      <c r="D958" s="325">
        <v>456.7</v>
      </c>
      <c r="E958" s="325">
        <v>0</v>
      </c>
      <c r="F958" s="325">
        <v>4</v>
      </c>
      <c r="G958" s="325">
        <v>91</v>
      </c>
      <c r="H958" s="320">
        <v>0</v>
      </c>
      <c r="I958" s="320">
        <v>225</v>
      </c>
    </row>
    <row r="959" spans="3:9" x14ac:dyDescent="0.25">
      <c r="C959" s="482" t="s">
        <v>1385</v>
      </c>
      <c r="D959" s="325">
        <v>457.3</v>
      </c>
      <c r="E959" s="325">
        <v>0</v>
      </c>
      <c r="F959" s="325">
        <v>4.3</v>
      </c>
      <c r="G959" s="325">
        <v>91</v>
      </c>
      <c r="H959" s="320">
        <v>0.4</v>
      </c>
      <c r="I959" s="320">
        <v>225</v>
      </c>
    </row>
    <row r="960" spans="3:9" x14ac:dyDescent="0.25">
      <c r="C960" s="482" t="s">
        <v>1386</v>
      </c>
      <c r="D960" s="325">
        <v>457.8</v>
      </c>
      <c r="E960" s="325">
        <v>0</v>
      </c>
      <c r="F960" s="325">
        <v>4.2</v>
      </c>
      <c r="G960" s="325">
        <v>91</v>
      </c>
      <c r="H960" s="320">
        <v>0.4</v>
      </c>
      <c r="I960" s="320">
        <v>247.5</v>
      </c>
    </row>
    <row r="961" spans="3:9" x14ac:dyDescent="0.25">
      <c r="C961" s="482" t="s">
        <v>1387</v>
      </c>
      <c r="D961" s="325">
        <v>458.4</v>
      </c>
      <c r="E961" s="325">
        <v>0</v>
      </c>
      <c r="F961" s="325">
        <v>4.3</v>
      </c>
      <c r="G961" s="325">
        <v>88</v>
      </c>
      <c r="H961" s="320">
        <v>0.4</v>
      </c>
      <c r="I961" s="320">
        <v>247.5</v>
      </c>
    </row>
    <row r="962" spans="3:9" x14ac:dyDescent="0.25">
      <c r="C962" s="482" t="s">
        <v>1388</v>
      </c>
      <c r="D962" s="325">
        <v>458.3</v>
      </c>
      <c r="E962" s="325">
        <v>0</v>
      </c>
      <c r="F962" s="325">
        <v>5.5</v>
      </c>
      <c r="G962" s="325">
        <v>83</v>
      </c>
      <c r="H962" s="320">
        <v>0.4</v>
      </c>
      <c r="I962" s="320">
        <v>67.5</v>
      </c>
    </row>
    <row r="963" spans="3:9" x14ac:dyDescent="0.25">
      <c r="C963" s="482" t="s">
        <v>1389</v>
      </c>
      <c r="D963" s="325">
        <v>458.5</v>
      </c>
      <c r="E963" s="325">
        <v>0</v>
      </c>
      <c r="F963" s="325">
        <v>6.6</v>
      </c>
      <c r="G963" s="325">
        <v>79</v>
      </c>
      <c r="H963" s="320">
        <v>0.4</v>
      </c>
      <c r="I963" s="320">
        <v>202.5</v>
      </c>
    </row>
    <row r="964" spans="3:9" x14ac:dyDescent="0.25">
      <c r="C964" s="482" t="s">
        <v>1390</v>
      </c>
      <c r="D964" s="325">
        <v>458.3</v>
      </c>
      <c r="E964" s="325">
        <v>0</v>
      </c>
      <c r="F964" s="325">
        <v>7.4</v>
      </c>
      <c r="G964" s="325">
        <v>76</v>
      </c>
      <c r="H964" s="320">
        <v>0.9</v>
      </c>
      <c r="I964" s="320">
        <v>45</v>
      </c>
    </row>
    <row r="965" spans="3:9" x14ac:dyDescent="0.25">
      <c r="C965" s="482" t="s">
        <v>1391</v>
      </c>
      <c r="D965" s="325">
        <v>457.6</v>
      </c>
      <c r="E965" s="325">
        <v>0</v>
      </c>
      <c r="F965" s="325">
        <v>8.6999999999999993</v>
      </c>
      <c r="G965" s="325">
        <v>70</v>
      </c>
      <c r="H965" s="320">
        <v>0.9</v>
      </c>
      <c r="I965" s="320">
        <v>45</v>
      </c>
    </row>
    <row r="966" spans="3:9" x14ac:dyDescent="0.25">
      <c r="C966" s="482" t="s">
        <v>1392</v>
      </c>
      <c r="D966" s="325">
        <v>457.1</v>
      </c>
      <c r="E966" s="325">
        <v>0</v>
      </c>
      <c r="F966" s="325">
        <v>10</v>
      </c>
      <c r="G966" s="325">
        <v>72</v>
      </c>
      <c r="H966" s="320">
        <v>0.9</v>
      </c>
      <c r="I966" s="320">
        <v>67.5</v>
      </c>
    </row>
    <row r="967" spans="3:9" x14ac:dyDescent="0.25">
      <c r="C967" s="482" t="s">
        <v>1393</v>
      </c>
      <c r="D967" s="325">
        <v>456.3</v>
      </c>
      <c r="E967" s="325">
        <v>0</v>
      </c>
      <c r="F967" s="325">
        <v>9.8000000000000007</v>
      </c>
      <c r="G967" s="325">
        <v>68</v>
      </c>
      <c r="H967" s="320">
        <v>0.9</v>
      </c>
      <c r="I967" s="320">
        <v>90</v>
      </c>
    </row>
    <row r="968" spans="3:9" x14ac:dyDescent="0.25">
      <c r="C968" s="482" t="s">
        <v>1394</v>
      </c>
      <c r="D968" s="325">
        <v>455.4</v>
      </c>
      <c r="E968" s="325">
        <v>0</v>
      </c>
      <c r="F968" s="325">
        <v>9</v>
      </c>
      <c r="G968" s="325">
        <v>77</v>
      </c>
      <c r="H968" s="320">
        <v>0.9</v>
      </c>
      <c r="I968" s="320">
        <v>67.5</v>
      </c>
    </row>
    <row r="969" spans="3:9" x14ac:dyDescent="0.25">
      <c r="C969" s="482" t="s">
        <v>1395</v>
      </c>
      <c r="D969" s="325">
        <v>455.9</v>
      </c>
      <c r="E969" s="325">
        <v>0.3</v>
      </c>
      <c r="F969" s="325">
        <v>6.5</v>
      </c>
      <c r="G969" s="325">
        <v>84</v>
      </c>
      <c r="H969" s="320">
        <v>0.9</v>
      </c>
      <c r="I969" s="320">
        <v>157.5</v>
      </c>
    </row>
    <row r="970" spans="3:9" x14ac:dyDescent="0.25">
      <c r="C970" s="482" t="s">
        <v>1396</v>
      </c>
      <c r="D970" s="325">
        <v>455.9</v>
      </c>
      <c r="E970" s="325">
        <v>3.3</v>
      </c>
      <c r="F970" s="325">
        <v>5.2</v>
      </c>
      <c r="G970" s="325">
        <v>87</v>
      </c>
      <c r="H970" s="320">
        <v>0.4</v>
      </c>
      <c r="I970" s="320">
        <v>135</v>
      </c>
    </row>
    <row r="971" spans="3:9" x14ac:dyDescent="0.25">
      <c r="C971" s="482" t="s">
        <v>1397</v>
      </c>
      <c r="D971" s="325">
        <v>455.9</v>
      </c>
      <c r="E971" s="325">
        <v>0</v>
      </c>
      <c r="F971" s="325">
        <v>5.7</v>
      </c>
      <c r="G971" s="325">
        <v>81</v>
      </c>
      <c r="H971" s="320">
        <v>0.4</v>
      </c>
      <c r="I971" s="320">
        <v>135</v>
      </c>
    </row>
    <row r="972" spans="3:9" x14ac:dyDescent="0.25">
      <c r="C972" s="482" t="s">
        <v>1398</v>
      </c>
      <c r="D972" s="325">
        <v>456.4</v>
      </c>
      <c r="E972" s="325">
        <v>0</v>
      </c>
      <c r="F972" s="325">
        <v>4.9000000000000004</v>
      </c>
      <c r="G972" s="325">
        <v>85</v>
      </c>
      <c r="H972" s="320">
        <v>1.3</v>
      </c>
      <c r="I972" s="320">
        <v>247.5</v>
      </c>
    </row>
    <row r="973" spans="3:9" x14ac:dyDescent="0.25">
      <c r="C973" s="482" t="s">
        <v>1399</v>
      </c>
      <c r="D973" s="325">
        <v>457.1</v>
      </c>
      <c r="E973" s="325">
        <v>0</v>
      </c>
      <c r="F973" s="325">
        <v>4.9000000000000004</v>
      </c>
      <c r="G973" s="325">
        <v>87</v>
      </c>
      <c r="H973" s="320">
        <v>0.4</v>
      </c>
      <c r="I973" s="320">
        <v>270</v>
      </c>
    </row>
    <row r="974" spans="3:9" x14ac:dyDescent="0.25">
      <c r="C974" s="482" t="s">
        <v>1400</v>
      </c>
      <c r="D974" s="325">
        <v>457.9</v>
      </c>
      <c r="E974" s="325">
        <v>0.5</v>
      </c>
      <c r="F974" s="325">
        <v>4.9000000000000004</v>
      </c>
      <c r="G974" s="325">
        <v>90</v>
      </c>
      <c r="H974" s="320">
        <v>0.4</v>
      </c>
      <c r="I974" s="320">
        <v>0</v>
      </c>
    </row>
    <row r="975" spans="3:9" x14ac:dyDescent="0.25">
      <c r="C975" s="482" t="s">
        <v>1401</v>
      </c>
      <c r="D975" s="325">
        <v>458.1</v>
      </c>
      <c r="E975" s="325">
        <v>1.3</v>
      </c>
      <c r="F975" s="325">
        <v>4.5999999999999996</v>
      </c>
      <c r="G975" s="325">
        <v>89</v>
      </c>
      <c r="H975" s="320">
        <v>0.4</v>
      </c>
      <c r="I975" s="320">
        <v>90</v>
      </c>
    </row>
    <row r="976" spans="3:9" x14ac:dyDescent="0.25">
      <c r="C976" s="482" t="s">
        <v>1402</v>
      </c>
      <c r="D976" s="325">
        <v>458.1</v>
      </c>
      <c r="E976" s="325">
        <v>2</v>
      </c>
      <c r="F976" s="325">
        <v>4.2</v>
      </c>
      <c r="G976" s="325">
        <v>89</v>
      </c>
      <c r="H976" s="320">
        <v>0.4</v>
      </c>
      <c r="I976" s="320">
        <v>67.5</v>
      </c>
    </row>
    <row r="977" spans="3:9" x14ac:dyDescent="0.25">
      <c r="C977" s="482" t="s">
        <v>1403</v>
      </c>
      <c r="D977" s="325">
        <v>457.9</v>
      </c>
      <c r="E977" s="325">
        <v>2.5</v>
      </c>
      <c r="F977" s="325">
        <v>3.8</v>
      </c>
      <c r="G977" s="325">
        <v>90</v>
      </c>
      <c r="H977" s="320">
        <v>0.4</v>
      </c>
      <c r="I977" s="320">
        <v>45</v>
      </c>
    </row>
    <row r="978" spans="3:9" x14ac:dyDescent="0.25">
      <c r="C978" s="482" t="s">
        <v>1404</v>
      </c>
      <c r="D978" s="325">
        <v>457.4</v>
      </c>
      <c r="E978" s="325">
        <v>1.3</v>
      </c>
      <c r="F978" s="325">
        <v>3.4</v>
      </c>
      <c r="G978" s="325">
        <v>91</v>
      </c>
      <c r="H978" s="320">
        <v>0.4</v>
      </c>
      <c r="I978" s="320">
        <v>90</v>
      </c>
    </row>
    <row r="979" spans="3:9" x14ac:dyDescent="0.25">
      <c r="C979" s="482" t="s">
        <v>1405</v>
      </c>
      <c r="D979" s="325">
        <v>457</v>
      </c>
      <c r="E979" s="325">
        <v>0</v>
      </c>
      <c r="F979" s="325">
        <v>3.4</v>
      </c>
      <c r="G979" s="325">
        <v>91</v>
      </c>
      <c r="H979" s="320">
        <v>0.4</v>
      </c>
      <c r="I979" s="320">
        <v>67.5</v>
      </c>
    </row>
    <row r="980" spans="3:9" x14ac:dyDescent="0.25">
      <c r="C980" s="482" t="s">
        <v>1406</v>
      </c>
      <c r="D980" s="325">
        <v>456.6</v>
      </c>
      <c r="E980" s="325">
        <v>0</v>
      </c>
      <c r="F980" s="325">
        <v>3.5</v>
      </c>
      <c r="G980" s="325">
        <v>91</v>
      </c>
      <c r="H980" s="320">
        <v>0</v>
      </c>
      <c r="I980" s="320">
        <v>45</v>
      </c>
    </row>
    <row r="981" spans="3:9" x14ac:dyDescent="0.25">
      <c r="C981" s="482" t="s">
        <v>1407</v>
      </c>
      <c r="D981" s="325">
        <v>456.2</v>
      </c>
      <c r="E981" s="325">
        <v>0</v>
      </c>
      <c r="F981" s="325">
        <v>3.7</v>
      </c>
      <c r="G981" s="325">
        <v>91</v>
      </c>
      <c r="H981" s="320">
        <v>0</v>
      </c>
      <c r="I981" s="320">
        <v>45</v>
      </c>
    </row>
    <row r="982" spans="3:9" x14ac:dyDescent="0.25">
      <c r="C982" s="482" t="s">
        <v>1408</v>
      </c>
      <c r="D982" s="325">
        <v>456.3</v>
      </c>
      <c r="E982" s="325">
        <v>0</v>
      </c>
      <c r="F982" s="325">
        <v>4</v>
      </c>
      <c r="G982" s="325">
        <v>91</v>
      </c>
      <c r="H982" s="320">
        <v>0</v>
      </c>
      <c r="I982" s="320">
        <v>45</v>
      </c>
    </row>
    <row r="983" spans="3:9" x14ac:dyDescent="0.25">
      <c r="C983" s="482" t="s">
        <v>1409</v>
      </c>
      <c r="D983" s="325">
        <v>456.5</v>
      </c>
      <c r="E983" s="325">
        <v>0</v>
      </c>
      <c r="F983" s="325">
        <v>4.2</v>
      </c>
      <c r="G983" s="325">
        <v>90</v>
      </c>
      <c r="H983" s="320">
        <v>0.4</v>
      </c>
      <c r="I983" s="320">
        <v>45</v>
      </c>
    </row>
    <row r="984" spans="3:9" x14ac:dyDescent="0.25">
      <c r="C984" s="482" t="s">
        <v>1410</v>
      </c>
      <c r="D984" s="325">
        <v>457.2</v>
      </c>
      <c r="E984" s="325">
        <v>1</v>
      </c>
      <c r="F984" s="325">
        <v>4.2</v>
      </c>
      <c r="G984" s="325">
        <v>92</v>
      </c>
      <c r="H984" s="320">
        <v>0.4</v>
      </c>
      <c r="I984" s="320">
        <v>45</v>
      </c>
    </row>
    <row r="985" spans="3:9" x14ac:dyDescent="0.25">
      <c r="C985" s="482" t="s">
        <v>1411</v>
      </c>
      <c r="D985" s="325">
        <v>457.8</v>
      </c>
      <c r="E985" s="325">
        <v>0</v>
      </c>
      <c r="F985" s="325">
        <v>4.0999999999999996</v>
      </c>
      <c r="G985" s="325">
        <v>90</v>
      </c>
      <c r="H985" s="320">
        <v>0.9</v>
      </c>
      <c r="I985" s="320">
        <v>45</v>
      </c>
    </row>
    <row r="986" spans="3:9" x14ac:dyDescent="0.25">
      <c r="C986" s="482" t="s">
        <v>1412</v>
      </c>
      <c r="D986" s="325">
        <v>458.4</v>
      </c>
      <c r="E986" s="325">
        <v>0.3</v>
      </c>
      <c r="F986" s="325">
        <v>4.3</v>
      </c>
      <c r="G986" s="325">
        <v>89</v>
      </c>
      <c r="H986" s="320">
        <v>0.9</v>
      </c>
      <c r="I986" s="320">
        <v>22.5</v>
      </c>
    </row>
    <row r="987" spans="3:9" x14ac:dyDescent="0.25">
      <c r="C987" s="482" t="s">
        <v>1413</v>
      </c>
      <c r="D987" s="325">
        <v>459</v>
      </c>
      <c r="E987" s="325">
        <v>0</v>
      </c>
      <c r="F987" s="325">
        <v>5.0999999999999996</v>
      </c>
      <c r="G987" s="325">
        <v>89</v>
      </c>
      <c r="H987" s="320">
        <v>0.9</v>
      </c>
      <c r="I987" s="320">
        <v>22.5</v>
      </c>
    </row>
    <row r="988" spans="3:9" x14ac:dyDescent="0.25">
      <c r="C988" s="482" t="s">
        <v>1414</v>
      </c>
      <c r="D988" s="325">
        <v>458.5</v>
      </c>
      <c r="E988" s="325">
        <v>0</v>
      </c>
      <c r="F988" s="325">
        <v>5.7</v>
      </c>
      <c r="G988" s="325">
        <v>85</v>
      </c>
      <c r="H988" s="320">
        <v>0.9</v>
      </c>
      <c r="I988" s="320">
        <v>67.5</v>
      </c>
    </row>
    <row r="989" spans="3:9" x14ac:dyDescent="0.25">
      <c r="C989" s="482" t="s">
        <v>1415</v>
      </c>
      <c r="D989" s="325">
        <v>458.5</v>
      </c>
      <c r="E989" s="325">
        <v>0</v>
      </c>
      <c r="F989" s="325">
        <v>7.1</v>
      </c>
      <c r="G989" s="325">
        <v>82</v>
      </c>
      <c r="H989" s="320">
        <v>1.8</v>
      </c>
      <c r="I989" s="320">
        <v>45</v>
      </c>
    </row>
    <row r="990" spans="3:9" x14ac:dyDescent="0.25">
      <c r="C990" s="482" t="s">
        <v>1416</v>
      </c>
      <c r="D990" s="325">
        <v>457.6</v>
      </c>
      <c r="E990" s="325">
        <v>0</v>
      </c>
      <c r="F990" s="325">
        <v>7.5</v>
      </c>
      <c r="G990" s="325">
        <v>76</v>
      </c>
      <c r="H990" s="320">
        <v>1.8</v>
      </c>
      <c r="I990" s="320">
        <v>45</v>
      </c>
    </row>
    <row r="991" spans="3:9" x14ac:dyDescent="0.25">
      <c r="C991" s="482" t="s">
        <v>1417</v>
      </c>
      <c r="D991" s="325">
        <v>457.2</v>
      </c>
      <c r="E991" s="325">
        <v>0</v>
      </c>
      <c r="F991" s="325">
        <v>8.6</v>
      </c>
      <c r="G991" s="325">
        <v>80</v>
      </c>
      <c r="H991" s="320">
        <v>1.3</v>
      </c>
      <c r="I991" s="320">
        <v>45</v>
      </c>
    </row>
    <row r="992" spans="3:9" x14ac:dyDescent="0.25">
      <c r="C992" s="482" t="s">
        <v>1418</v>
      </c>
      <c r="D992" s="325">
        <v>456.5</v>
      </c>
      <c r="E992" s="325">
        <v>0</v>
      </c>
      <c r="F992" s="325">
        <v>9</v>
      </c>
      <c r="G992" s="325">
        <v>75</v>
      </c>
      <c r="H992" s="320">
        <v>1.8</v>
      </c>
      <c r="I992" s="320">
        <v>22.5</v>
      </c>
    </row>
    <row r="993" spans="3:9" x14ac:dyDescent="0.25">
      <c r="C993" s="482" t="s">
        <v>1419</v>
      </c>
      <c r="D993" s="325">
        <v>456</v>
      </c>
      <c r="E993" s="325">
        <v>0</v>
      </c>
      <c r="F993" s="325">
        <v>8.5</v>
      </c>
      <c r="G993" s="325">
        <v>74</v>
      </c>
      <c r="H993" s="320">
        <v>1.8</v>
      </c>
      <c r="I993" s="320">
        <v>45</v>
      </c>
    </row>
    <row r="994" spans="3:9" x14ac:dyDescent="0.25">
      <c r="C994" s="482" t="s">
        <v>1420</v>
      </c>
      <c r="D994" s="325">
        <v>455.8</v>
      </c>
      <c r="E994" s="325">
        <v>0</v>
      </c>
      <c r="F994" s="325">
        <v>8.8000000000000007</v>
      </c>
      <c r="G994" s="325">
        <v>75</v>
      </c>
      <c r="H994" s="320">
        <v>1.8</v>
      </c>
      <c r="I994" s="320">
        <v>45</v>
      </c>
    </row>
    <row r="995" spans="3:9" x14ac:dyDescent="0.25">
      <c r="C995" s="482" t="s">
        <v>1421</v>
      </c>
      <c r="D995" s="325">
        <v>455.6</v>
      </c>
      <c r="E995" s="325">
        <v>0</v>
      </c>
      <c r="F995" s="325">
        <v>8.4</v>
      </c>
      <c r="G995" s="325">
        <v>78</v>
      </c>
      <c r="H995" s="320">
        <v>2.2000000000000002</v>
      </c>
      <c r="I995" s="320">
        <v>22.5</v>
      </c>
    </row>
    <row r="996" spans="3:9" x14ac:dyDescent="0.25">
      <c r="C996" s="482" t="s">
        <v>1422</v>
      </c>
      <c r="D996" s="325">
        <v>456.5</v>
      </c>
      <c r="E996" s="325">
        <v>0</v>
      </c>
      <c r="F996" s="325">
        <v>6.4</v>
      </c>
      <c r="G996" s="325">
        <v>84</v>
      </c>
      <c r="H996" s="320">
        <v>1.8</v>
      </c>
      <c r="I996" s="320">
        <v>45</v>
      </c>
    </row>
    <row r="997" spans="3:9" x14ac:dyDescent="0.25">
      <c r="C997" s="482" t="s">
        <v>1423</v>
      </c>
      <c r="D997" s="325">
        <v>457.5</v>
      </c>
      <c r="E997" s="325">
        <v>0</v>
      </c>
      <c r="F997" s="325">
        <v>6.1</v>
      </c>
      <c r="G997" s="325">
        <v>87</v>
      </c>
      <c r="H997" s="320">
        <v>1.3</v>
      </c>
      <c r="I997" s="320">
        <v>22.5</v>
      </c>
    </row>
    <row r="998" spans="3:9" x14ac:dyDescent="0.25">
      <c r="C998" s="482" t="s">
        <v>1424</v>
      </c>
      <c r="D998" s="325">
        <v>458</v>
      </c>
      <c r="E998" s="325">
        <v>0</v>
      </c>
      <c r="F998" s="325">
        <v>5.9</v>
      </c>
      <c r="G998" s="325">
        <v>87</v>
      </c>
      <c r="H998" s="320">
        <v>1.3</v>
      </c>
      <c r="I998" s="320">
        <v>22.5</v>
      </c>
    </row>
    <row r="999" spans="3:9" x14ac:dyDescent="0.25">
      <c r="C999" s="482" t="s">
        <v>1425</v>
      </c>
      <c r="D999" s="325">
        <v>458.6</v>
      </c>
      <c r="E999" s="325">
        <v>0</v>
      </c>
      <c r="F999" s="325">
        <v>5.6</v>
      </c>
      <c r="G999" s="325">
        <v>87</v>
      </c>
      <c r="H999" s="320">
        <v>0.9</v>
      </c>
      <c r="I999" s="320">
        <v>22.5</v>
      </c>
    </row>
    <row r="1000" spans="3:9" x14ac:dyDescent="0.25">
      <c r="C1000" s="482" t="s">
        <v>1426</v>
      </c>
      <c r="D1000" s="325">
        <v>458.9</v>
      </c>
      <c r="E1000" s="325">
        <v>0</v>
      </c>
      <c r="F1000" s="325">
        <v>5.6</v>
      </c>
      <c r="G1000" s="325">
        <v>88</v>
      </c>
      <c r="H1000" s="320">
        <v>0.9</v>
      </c>
      <c r="I1000" s="320">
        <v>22.5</v>
      </c>
    </row>
    <row r="1001" spans="3:9" x14ac:dyDescent="0.25">
      <c r="C1001" s="482" t="s">
        <v>1427</v>
      </c>
      <c r="D1001" s="325">
        <v>458.3</v>
      </c>
      <c r="E1001" s="325">
        <v>0</v>
      </c>
      <c r="F1001" s="325">
        <v>5.3</v>
      </c>
      <c r="G1001" s="325">
        <v>88</v>
      </c>
      <c r="H1001" s="320">
        <v>0.4</v>
      </c>
      <c r="I1001" s="320">
        <v>67.5</v>
      </c>
    </row>
    <row r="1002" spans="3:9" x14ac:dyDescent="0.25">
      <c r="C1002" s="482" t="s">
        <v>1428</v>
      </c>
      <c r="D1002" s="325">
        <v>457.7</v>
      </c>
      <c r="E1002" s="325">
        <v>0</v>
      </c>
      <c r="F1002" s="325">
        <v>5.0999999999999996</v>
      </c>
      <c r="G1002" s="325">
        <v>89</v>
      </c>
      <c r="H1002" s="320">
        <v>0.4</v>
      </c>
      <c r="I1002" s="320">
        <v>45</v>
      </c>
    </row>
    <row r="1003" spans="3:9" x14ac:dyDescent="0.25">
      <c r="C1003" s="482" t="s">
        <v>1429</v>
      </c>
      <c r="D1003" s="325">
        <v>457.1</v>
      </c>
      <c r="E1003" s="325">
        <v>0.3</v>
      </c>
      <c r="F1003" s="325">
        <v>4.9000000000000004</v>
      </c>
      <c r="G1003" s="325">
        <v>91</v>
      </c>
      <c r="H1003" s="320">
        <v>0.4</v>
      </c>
      <c r="I1003" s="320">
        <v>45</v>
      </c>
    </row>
    <row r="1004" spans="3:9" x14ac:dyDescent="0.25">
      <c r="C1004" s="482" t="s">
        <v>1430</v>
      </c>
      <c r="D1004" s="325">
        <v>456.7</v>
      </c>
      <c r="E1004" s="325">
        <v>1</v>
      </c>
      <c r="F1004" s="325">
        <v>4.5999999999999996</v>
      </c>
      <c r="G1004" s="325">
        <v>90</v>
      </c>
      <c r="H1004" s="320">
        <v>0.4</v>
      </c>
      <c r="I1004" s="320">
        <v>67.5</v>
      </c>
    </row>
    <row r="1005" spans="3:9" x14ac:dyDescent="0.25">
      <c r="C1005" s="482" t="s">
        <v>1431</v>
      </c>
      <c r="D1005" s="325">
        <v>456.5</v>
      </c>
      <c r="E1005" s="325">
        <v>0.3</v>
      </c>
      <c r="F1005" s="325">
        <v>4.3</v>
      </c>
      <c r="G1005" s="325">
        <v>91</v>
      </c>
      <c r="H1005" s="320">
        <v>0.9</v>
      </c>
      <c r="I1005" s="320">
        <v>45</v>
      </c>
    </row>
    <row r="1006" spans="3:9" x14ac:dyDescent="0.25">
      <c r="C1006" s="482" t="s">
        <v>1432</v>
      </c>
      <c r="D1006" s="325">
        <v>456.9</v>
      </c>
      <c r="E1006" s="325">
        <v>0</v>
      </c>
      <c r="F1006" s="325">
        <v>4.3</v>
      </c>
      <c r="G1006" s="325">
        <v>90</v>
      </c>
      <c r="H1006" s="320">
        <v>0.9</v>
      </c>
      <c r="I1006" s="320">
        <v>45</v>
      </c>
    </row>
    <row r="1007" spans="3:9" x14ac:dyDescent="0.25">
      <c r="C1007" s="482" t="s">
        <v>1433</v>
      </c>
      <c r="D1007" s="325">
        <v>457.2</v>
      </c>
      <c r="E1007" s="325">
        <v>0.3</v>
      </c>
      <c r="F1007" s="325">
        <v>4.3</v>
      </c>
      <c r="G1007" s="325">
        <v>91</v>
      </c>
      <c r="H1007" s="320">
        <v>0.4</v>
      </c>
      <c r="I1007" s="320">
        <v>45</v>
      </c>
    </row>
    <row r="1008" spans="3:9" x14ac:dyDescent="0.25">
      <c r="C1008" s="482" t="s">
        <v>1434</v>
      </c>
      <c r="D1008" s="325">
        <v>457.8</v>
      </c>
      <c r="E1008" s="325">
        <v>0.3</v>
      </c>
      <c r="F1008" s="325">
        <v>4.2</v>
      </c>
      <c r="G1008" s="325">
        <v>92</v>
      </c>
      <c r="H1008" s="320">
        <v>0.4</v>
      </c>
      <c r="I1008" s="320">
        <v>45</v>
      </c>
    </row>
    <row r="1009" spans="3:9" x14ac:dyDescent="0.25">
      <c r="C1009" s="482" t="s">
        <v>1435</v>
      </c>
      <c r="D1009" s="325">
        <v>458.4</v>
      </c>
      <c r="E1009" s="325">
        <v>0</v>
      </c>
      <c r="F1009" s="325">
        <v>4.4000000000000004</v>
      </c>
      <c r="G1009" s="325">
        <v>90</v>
      </c>
      <c r="H1009" s="320">
        <v>0.9</v>
      </c>
      <c r="I1009" s="320">
        <v>22.5</v>
      </c>
    </row>
    <row r="1010" spans="3:9" x14ac:dyDescent="0.25">
      <c r="C1010" s="482" t="s">
        <v>1436</v>
      </c>
      <c r="D1010" s="325">
        <v>459</v>
      </c>
      <c r="E1010" s="325">
        <v>0</v>
      </c>
      <c r="F1010" s="325">
        <v>4.9000000000000004</v>
      </c>
      <c r="G1010" s="325">
        <v>89</v>
      </c>
      <c r="H1010" s="320">
        <v>0.9</v>
      </c>
      <c r="I1010" s="320">
        <v>45</v>
      </c>
    </row>
    <row r="1011" spans="3:9" x14ac:dyDescent="0.25">
      <c r="C1011" s="482" t="s">
        <v>1437</v>
      </c>
      <c r="D1011" s="325">
        <v>458.4</v>
      </c>
      <c r="E1011" s="325">
        <v>0</v>
      </c>
      <c r="F1011" s="325">
        <v>5.6</v>
      </c>
      <c r="G1011" s="325">
        <v>87</v>
      </c>
      <c r="H1011" s="320">
        <v>1.3</v>
      </c>
      <c r="I1011" s="320">
        <v>45</v>
      </c>
    </row>
    <row r="1012" spans="3:9" x14ac:dyDescent="0.25">
      <c r="C1012" s="482" t="s">
        <v>1438</v>
      </c>
      <c r="D1012" s="325">
        <v>457.8</v>
      </c>
      <c r="E1012" s="325">
        <v>0</v>
      </c>
      <c r="F1012" s="325">
        <v>6.5</v>
      </c>
      <c r="G1012" s="325">
        <v>77</v>
      </c>
      <c r="H1012" s="320">
        <v>1.8</v>
      </c>
      <c r="I1012" s="320">
        <v>45</v>
      </c>
    </row>
    <row r="1013" spans="3:9" x14ac:dyDescent="0.25">
      <c r="C1013" s="482" t="s">
        <v>1439</v>
      </c>
      <c r="D1013" s="325">
        <v>457.3</v>
      </c>
      <c r="E1013" s="325">
        <v>0</v>
      </c>
      <c r="F1013" s="325">
        <v>8.6</v>
      </c>
      <c r="G1013" s="325">
        <v>81</v>
      </c>
      <c r="H1013" s="320">
        <v>1.3</v>
      </c>
      <c r="I1013" s="320">
        <v>45</v>
      </c>
    </row>
    <row r="1014" spans="3:9" x14ac:dyDescent="0.25">
      <c r="C1014" s="482" t="s">
        <v>1440</v>
      </c>
      <c r="D1014" s="325">
        <v>457</v>
      </c>
      <c r="E1014" s="325">
        <v>3.1</v>
      </c>
      <c r="F1014" s="325">
        <v>6.4</v>
      </c>
      <c r="G1014" s="325">
        <v>88</v>
      </c>
      <c r="H1014" s="320">
        <v>1.8</v>
      </c>
      <c r="I1014" s="320">
        <v>45</v>
      </c>
    </row>
    <row r="1015" spans="3:9" x14ac:dyDescent="0.25">
      <c r="C1015" s="482" t="s">
        <v>1441</v>
      </c>
      <c r="D1015" s="325">
        <v>456.2</v>
      </c>
      <c r="E1015" s="325">
        <v>1.5</v>
      </c>
      <c r="F1015" s="325">
        <v>6.3</v>
      </c>
      <c r="G1015" s="325">
        <v>89</v>
      </c>
      <c r="H1015" s="320">
        <v>1.3</v>
      </c>
      <c r="I1015" s="320">
        <v>45</v>
      </c>
    </row>
    <row r="1016" spans="3:9" x14ac:dyDescent="0.25">
      <c r="C1016" s="482" t="s">
        <v>1442</v>
      </c>
      <c r="D1016" s="325">
        <v>455.5</v>
      </c>
      <c r="E1016" s="325">
        <v>0.3</v>
      </c>
      <c r="F1016" s="325">
        <v>6.4</v>
      </c>
      <c r="G1016" s="325">
        <v>79</v>
      </c>
      <c r="H1016" s="320">
        <v>1.3</v>
      </c>
      <c r="I1016" s="320">
        <v>45</v>
      </c>
    </row>
    <row r="1017" spans="3:9" x14ac:dyDescent="0.25">
      <c r="C1017" s="482" t="s">
        <v>1443</v>
      </c>
      <c r="D1017" s="325">
        <v>454.8</v>
      </c>
      <c r="E1017" s="325">
        <v>0</v>
      </c>
      <c r="F1017" s="325">
        <v>9.1999999999999993</v>
      </c>
      <c r="G1017" s="325">
        <v>78</v>
      </c>
      <c r="H1017" s="320">
        <v>1.3</v>
      </c>
      <c r="I1017" s="320">
        <v>45</v>
      </c>
    </row>
    <row r="1018" spans="3:9" x14ac:dyDescent="0.25">
      <c r="C1018" s="482" t="s">
        <v>1444</v>
      </c>
      <c r="D1018" s="325">
        <v>454.7</v>
      </c>
      <c r="E1018" s="325">
        <v>0</v>
      </c>
      <c r="F1018" s="325">
        <v>8.6999999999999993</v>
      </c>
      <c r="G1018" s="325">
        <v>75</v>
      </c>
      <c r="H1018" s="320">
        <v>1.8</v>
      </c>
      <c r="I1018" s="320">
        <v>45</v>
      </c>
    </row>
    <row r="1019" spans="3:9" x14ac:dyDescent="0.25">
      <c r="C1019" s="482" t="s">
        <v>1445</v>
      </c>
      <c r="D1019" s="325">
        <v>454.8</v>
      </c>
      <c r="E1019" s="325">
        <v>0</v>
      </c>
      <c r="F1019" s="325">
        <v>8.8000000000000007</v>
      </c>
      <c r="G1019" s="325">
        <v>78</v>
      </c>
      <c r="H1019" s="320">
        <v>1.8</v>
      </c>
      <c r="I1019" s="320">
        <v>67.5</v>
      </c>
    </row>
    <row r="1020" spans="3:9" x14ac:dyDescent="0.25">
      <c r="C1020" s="482" t="s">
        <v>1446</v>
      </c>
      <c r="D1020" s="325">
        <v>455.8</v>
      </c>
      <c r="E1020" s="325">
        <v>0</v>
      </c>
      <c r="F1020" s="325">
        <v>6.2</v>
      </c>
      <c r="G1020" s="325">
        <v>86</v>
      </c>
      <c r="H1020" s="320">
        <v>0.9</v>
      </c>
      <c r="I1020" s="320">
        <v>45</v>
      </c>
    </row>
    <row r="1021" spans="3:9" x14ac:dyDescent="0.25">
      <c r="C1021" s="482" t="s">
        <v>1447</v>
      </c>
      <c r="D1021" s="325">
        <v>457</v>
      </c>
      <c r="E1021" s="325">
        <v>0</v>
      </c>
      <c r="F1021" s="325">
        <v>5.8</v>
      </c>
      <c r="G1021" s="325">
        <v>87</v>
      </c>
      <c r="H1021" s="320">
        <v>0.9</v>
      </c>
      <c r="I1021" s="320">
        <v>45</v>
      </c>
    </row>
    <row r="1022" spans="3:9" x14ac:dyDescent="0.25">
      <c r="C1022" s="482" t="s">
        <v>1448</v>
      </c>
      <c r="D1022" s="325">
        <v>458</v>
      </c>
      <c r="E1022" s="325">
        <v>0</v>
      </c>
      <c r="F1022" s="325">
        <v>5.8</v>
      </c>
      <c r="G1022" s="325">
        <v>87</v>
      </c>
      <c r="H1022" s="320">
        <v>0.4</v>
      </c>
      <c r="I1022" s="320">
        <v>90</v>
      </c>
    </row>
    <row r="1023" spans="3:9" x14ac:dyDescent="0.25">
      <c r="C1023" s="482" t="s">
        <v>1449</v>
      </c>
      <c r="D1023" s="325">
        <v>458.2</v>
      </c>
      <c r="E1023" s="325">
        <v>0</v>
      </c>
      <c r="F1023" s="325">
        <v>5.8</v>
      </c>
      <c r="G1023" s="325">
        <v>90</v>
      </c>
      <c r="H1023" s="320">
        <v>0.4</v>
      </c>
      <c r="I1023" s="320">
        <v>67.5</v>
      </c>
    </row>
    <row r="1024" spans="3:9" x14ac:dyDescent="0.25">
      <c r="C1024" s="482" t="s">
        <v>1450</v>
      </c>
      <c r="D1024" s="325">
        <v>458.5</v>
      </c>
      <c r="E1024" s="325">
        <v>0</v>
      </c>
      <c r="F1024" s="325">
        <v>5.4</v>
      </c>
      <c r="G1024" s="325">
        <v>89</v>
      </c>
      <c r="H1024" s="320">
        <v>0.4</v>
      </c>
      <c r="I1024" s="320">
        <v>67.5</v>
      </c>
    </row>
    <row r="1025" spans="3:9" x14ac:dyDescent="0.25">
      <c r="C1025" s="482" t="s">
        <v>1451</v>
      </c>
      <c r="D1025" s="325">
        <v>458.3</v>
      </c>
      <c r="E1025" s="325">
        <v>0</v>
      </c>
      <c r="F1025" s="325">
        <v>5.4</v>
      </c>
      <c r="G1025" s="325">
        <v>89</v>
      </c>
      <c r="H1025" s="320">
        <v>0.4</v>
      </c>
      <c r="I1025" s="320">
        <v>67.5</v>
      </c>
    </row>
    <row r="1026" spans="3:9" x14ac:dyDescent="0.25">
      <c r="C1026" s="482" t="s">
        <v>1452</v>
      </c>
      <c r="D1026" s="325">
        <v>457.9</v>
      </c>
      <c r="E1026" s="325">
        <v>0</v>
      </c>
      <c r="F1026" s="325">
        <v>5.6</v>
      </c>
      <c r="G1026" s="325">
        <v>88</v>
      </c>
      <c r="H1026" s="320">
        <v>0.4</v>
      </c>
      <c r="I1026" s="320">
        <v>67.5</v>
      </c>
    </row>
    <row r="1027" spans="3:9" x14ac:dyDescent="0.25">
      <c r="C1027" s="482" t="s">
        <v>1453</v>
      </c>
      <c r="D1027" s="325">
        <v>456.6</v>
      </c>
      <c r="E1027" s="325">
        <v>0</v>
      </c>
      <c r="F1027" s="325">
        <v>5.6</v>
      </c>
      <c r="G1027" s="325">
        <v>85</v>
      </c>
      <c r="H1027" s="320">
        <v>0.4</v>
      </c>
      <c r="I1027" s="320">
        <v>22.5</v>
      </c>
    </row>
    <row r="1028" spans="3:9" x14ac:dyDescent="0.25">
      <c r="C1028" s="482" t="s">
        <v>1454</v>
      </c>
      <c r="D1028" s="325">
        <v>456.1</v>
      </c>
      <c r="E1028" s="325">
        <v>0</v>
      </c>
      <c r="F1028" s="325">
        <v>4.9000000000000004</v>
      </c>
      <c r="G1028" s="325">
        <v>89</v>
      </c>
      <c r="H1028" s="320">
        <v>0.4</v>
      </c>
      <c r="I1028" s="320">
        <v>67.5</v>
      </c>
    </row>
    <row r="1029" spans="3:9" x14ac:dyDescent="0.25">
      <c r="C1029" s="482" t="s">
        <v>1455</v>
      </c>
      <c r="D1029" s="325">
        <v>455.8</v>
      </c>
      <c r="E1029" s="325">
        <v>0</v>
      </c>
      <c r="F1029" s="325">
        <v>4.8</v>
      </c>
      <c r="G1029" s="325">
        <v>90</v>
      </c>
      <c r="H1029" s="320">
        <v>0.4</v>
      </c>
      <c r="I1029" s="320">
        <v>67.5</v>
      </c>
    </row>
    <row r="1030" spans="3:9" x14ac:dyDescent="0.25">
      <c r="C1030" s="482" t="s">
        <v>1456</v>
      </c>
      <c r="D1030" s="325">
        <v>456</v>
      </c>
      <c r="E1030" s="325">
        <v>0</v>
      </c>
      <c r="F1030" s="325">
        <v>4.8</v>
      </c>
      <c r="G1030" s="325">
        <v>90</v>
      </c>
      <c r="H1030" s="320">
        <v>0.4</v>
      </c>
      <c r="I1030" s="320">
        <v>45</v>
      </c>
    </row>
    <row r="1031" spans="3:9" x14ac:dyDescent="0.25">
      <c r="C1031" s="482" t="s">
        <v>1457</v>
      </c>
      <c r="D1031" s="325">
        <v>456</v>
      </c>
      <c r="E1031" s="325">
        <v>0</v>
      </c>
      <c r="F1031" s="325">
        <v>4.4000000000000004</v>
      </c>
      <c r="G1031" s="325">
        <v>90</v>
      </c>
      <c r="H1031" s="320">
        <v>0.4</v>
      </c>
      <c r="I1031" s="320">
        <v>45</v>
      </c>
    </row>
    <row r="1032" spans="3:9" x14ac:dyDescent="0.25">
      <c r="C1032" s="482" t="s">
        <v>1458</v>
      </c>
      <c r="D1032" s="325">
        <v>456.7</v>
      </c>
      <c r="E1032" s="325">
        <v>0</v>
      </c>
      <c r="F1032" s="325">
        <v>4.4000000000000004</v>
      </c>
      <c r="G1032" s="325">
        <v>86</v>
      </c>
      <c r="H1032" s="320">
        <v>0</v>
      </c>
      <c r="I1032" s="320">
        <v>67.5</v>
      </c>
    </row>
    <row r="1033" spans="3:9" x14ac:dyDescent="0.25">
      <c r="C1033" s="482" t="s">
        <v>1459</v>
      </c>
      <c r="D1033" s="325">
        <v>457.3</v>
      </c>
      <c r="E1033" s="325">
        <v>0</v>
      </c>
      <c r="F1033" s="325">
        <v>4.7</v>
      </c>
      <c r="G1033" s="325">
        <v>85</v>
      </c>
      <c r="H1033" s="320">
        <v>0.4</v>
      </c>
      <c r="I1033" s="320">
        <v>67.5</v>
      </c>
    </row>
    <row r="1034" spans="3:9" x14ac:dyDescent="0.25">
      <c r="C1034" s="482" t="s">
        <v>1460</v>
      </c>
      <c r="D1034" s="325">
        <v>457.6</v>
      </c>
      <c r="E1034" s="325">
        <v>0</v>
      </c>
      <c r="F1034" s="325">
        <v>6</v>
      </c>
      <c r="G1034" s="325">
        <v>77</v>
      </c>
      <c r="H1034" s="320">
        <v>0.4</v>
      </c>
      <c r="I1034" s="320">
        <v>45</v>
      </c>
    </row>
    <row r="1035" spans="3:9" x14ac:dyDescent="0.25">
      <c r="C1035" s="482" t="s">
        <v>1461</v>
      </c>
      <c r="D1035" s="325">
        <v>457.7</v>
      </c>
      <c r="E1035" s="325">
        <v>0</v>
      </c>
      <c r="F1035" s="325">
        <v>8</v>
      </c>
      <c r="G1035" s="325">
        <v>66</v>
      </c>
      <c r="H1035" s="320">
        <v>0.9</v>
      </c>
      <c r="I1035" s="320">
        <v>225</v>
      </c>
    </row>
    <row r="1036" spans="3:9" x14ac:dyDescent="0.25">
      <c r="C1036" s="482" t="s">
        <v>1462</v>
      </c>
      <c r="D1036" s="325">
        <v>457</v>
      </c>
      <c r="E1036" s="325">
        <v>0</v>
      </c>
      <c r="F1036" s="325">
        <v>9.1999999999999993</v>
      </c>
      <c r="G1036" s="325">
        <v>71</v>
      </c>
      <c r="H1036" s="320">
        <v>1.8</v>
      </c>
      <c r="I1036" s="320">
        <v>22.5</v>
      </c>
    </row>
    <row r="1037" spans="3:9" x14ac:dyDescent="0.25">
      <c r="C1037" s="482" t="s">
        <v>1463</v>
      </c>
      <c r="D1037" s="325">
        <v>456.3</v>
      </c>
      <c r="E1037" s="325">
        <v>0</v>
      </c>
      <c r="F1037" s="325">
        <v>9.3000000000000007</v>
      </c>
      <c r="G1037" s="325">
        <v>51</v>
      </c>
      <c r="H1037" s="320">
        <v>1.3</v>
      </c>
      <c r="I1037" s="320">
        <v>45</v>
      </c>
    </row>
    <row r="1038" spans="3:9" x14ac:dyDescent="0.25">
      <c r="C1038" s="482" t="s">
        <v>1464</v>
      </c>
      <c r="D1038" s="325">
        <v>455.3</v>
      </c>
      <c r="E1038" s="325">
        <v>0</v>
      </c>
      <c r="F1038" s="325">
        <v>12.9</v>
      </c>
      <c r="G1038" s="325">
        <v>51</v>
      </c>
      <c r="H1038" s="320">
        <v>1.8</v>
      </c>
      <c r="I1038" s="320">
        <v>45</v>
      </c>
    </row>
    <row r="1039" spans="3:9" x14ac:dyDescent="0.25">
      <c r="C1039" s="482" t="s">
        <v>1465</v>
      </c>
      <c r="D1039" s="325">
        <v>454.3</v>
      </c>
      <c r="E1039" s="325">
        <v>0</v>
      </c>
      <c r="F1039" s="325">
        <v>10.1</v>
      </c>
      <c r="G1039" s="325">
        <v>70</v>
      </c>
      <c r="H1039" s="320">
        <v>1.8</v>
      </c>
      <c r="I1039" s="320">
        <v>67.5</v>
      </c>
    </row>
    <row r="1040" spans="3:9" x14ac:dyDescent="0.25">
      <c r="C1040" s="482" t="s">
        <v>1466</v>
      </c>
      <c r="D1040" s="325">
        <v>453.6</v>
      </c>
      <c r="E1040" s="325">
        <v>0</v>
      </c>
      <c r="F1040" s="325">
        <v>8.4</v>
      </c>
      <c r="G1040" s="325">
        <v>78</v>
      </c>
      <c r="H1040" s="320">
        <v>1.3</v>
      </c>
      <c r="I1040" s="320">
        <v>90</v>
      </c>
    </row>
    <row r="1041" spans="3:9" x14ac:dyDescent="0.25">
      <c r="C1041" s="482" t="s">
        <v>1467</v>
      </c>
      <c r="D1041" s="325">
        <v>453</v>
      </c>
      <c r="E1041" s="325">
        <v>0</v>
      </c>
      <c r="F1041" s="325">
        <v>8.4</v>
      </c>
      <c r="G1041" s="325">
        <v>71</v>
      </c>
      <c r="H1041" s="320">
        <v>1.3</v>
      </c>
      <c r="I1041" s="320">
        <v>45</v>
      </c>
    </row>
    <row r="1042" spans="3:9" x14ac:dyDescent="0.25">
      <c r="C1042" s="482" t="s">
        <v>1468</v>
      </c>
      <c r="D1042" s="325">
        <v>452.7</v>
      </c>
      <c r="E1042" s="325">
        <v>0</v>
      </c>
      <c r="F1042" s="325">
        <v>9.4</v>
      </c>
      <c r="G1042" s="325">
        <v>71</v>
      </c>
      <c r="H1042" s="320">
        <v>1.3</v>
      </c>
      <c r="I1042" s="320">
        <v>67.5</v>
      </c>
    </row>
    <row r="1043" spans="3:9" x14ac:dyDescent="0.25">
      <c r="C1043" s="482" t="s">
        <v>1469</v>
      </c>
      <c r="D1043" s="325">
        <v>453.2</v>
      </c>
      <c r="E1043" s="325">
        <v>0</v>
      </c>
      <c r="F1043" s="325">
        <v>9.1</v>
      </c>
      <c r="G1043" s="325">
        <v>72</v>
      </c>
      <c r="H1043" s="320">
        <v>0.9</v>
      </c>
      <c r="I1043" s="320">
        <v>90</v>
      </c>
    </row>
    <row r="1044" spans="3:9" x14ac:dyDescent="0.25">
      <c r="C1044" s="482" t="s">
        <v>1470</v>
      </c>
      <c r="D1044" s="325">
        <v>454.6</v>
      </c>
      <c r="E1044" s="325">
        <v>0</v>
      </c>
      <c r="F1044" s="325">
        <v>7.6</v>
      </c>
      <c r="G1044" s="325">
        <v>79</v>
      </c>
      <c r="H1044" s="320">
        <v>0.9</v>
      </c>
      <c r="I1044" s="320">
        <v>67.5</v>
      </c>
    </row>
    <row r="1045" spans="3:9" x14ac:dyDescent="0.25">
      <c r="C1045" s="482" t="s">
        <v>1471</v>
      </c>
      <c r="D1045" s="325">
        <v>455.7</v>
      </c>
      <c r="E1045" s="325">
        <v>0</v>
      </c>
      <c r="F1045" s="325">
        <v>5.0999999999999996</v>
      </c>
      <c r="G1045" s="325">
        <v>84</v>
      </c>
      <c r="H1045" s="320">
        <v>1.8</v>
      </c>
      <c r="I1045" s="320">
        <v>180</v>
      </c>
    </row>
    <row r="1046" spans="3:9" x14ac:dyDescent="0.25">
      <c r="C1046" s="482" t="s">
        <v>1472</v>
      </c>
      <c r="D1046" s="325">
        <v>456.2</v>
      </c>
      <c r="E1046" s="325">
        <v>0</v>
      </c>
      <c r="F1046" s="325">
        <v>4.7</v>
      </c>
      <c r="G1046" s="325">
        <v>88</v>
      </c>
      <c r="H1046" s="320">
        <v>1.3</v>
      </c>
      <c r="I1046" s="320">
        <v>225</v>
      </c>
    </row>
    <row r="1047" spans="3:9" x14ac:dyDescent="0.25">
      <c r="C1047" s="482" t="s">
        <v>1473</v>
      </c>
      <c r="D1047" s="325">
        <v>456.3</v>
      </c>
      <c r="E1047" s="325">
        <v>0</v>
      </c>
      <c r="F1047" s="325">
        <v>4.7</v>
      </c>
      <c r="G1047" s="325">
        <v>86</v>
      </c>
      <c r="H1047" s="320">
        <v>0.4</v>
      </c>
      <c r="I1047" s="320">
        <v>337.5</v>
      </c>
    </row>
    <row r="1048" spans="3:9" x14ac:dyDescent="0.25">
      <c r="C1048" s="482" t="s">
        <v>1474</v>
      </c>
      <c r="D1048" s="325">
        <v>456.3</v>
      </c>
      <c r="E1048" s="325">
        <v>0</v>
      </c>
      <c r="F1048" s="325">
        <v>4.7</v>
      </c>
      <c r="G1048" s="325">
        <v>85</v>
      </c>
      <c r="H1048" s="320">
        <v>0.4</v>
      </c>
      <c r="I1048" s="320">
        <v>112.5</v>
      </c>
    </row>
    <row r="1049" spans="3:9" x14ac:dyDescent="0.25">
      <c r="C1049" s="482" t="s">
        <v>1475</v>
      </c>
      <c r="D1049" s="325">
        <v>455.2</v>
      </c>
      <c r="E1049" s="325">
        <v>0</v>
      </c>
      <c r="F1049" s="325">
        <v>4.7</v>
      </c>
      <c r="G1049" s="325">
        <v>87</v>
      </c>
      <c r="H1049" s="320">
        <v>0.4</v>
      </c>
      <c r="I1049" s="320">
        <v>112.5</v>
      </c>
    </row>
    <row r="1050" spans="3:9" x14ac:dyDescent="0.25">
      <c r="C1050" s="482" t="s">
        <v>1476</v>
      </c>
      <c r="D1050" s="325">
        <v>455.1</v>
      </c>
      <c r="E1050" s="325">
        <v>0</v>
      </c>
      <c r="F1050" s="325">
        <v>4.2</v>
      </c>
      <c r="G1050" s="325">
        <v>88</v>
      </c>
      <c r="H1050" s="320">
        <v>0.4</v>
      </c>
      <c r="I1050" s="320">
        <v>67.5</v>
      </c>
    </row>
    <row r="1051" spans="3:9" x14ac:dyDescent="0.25">
      <c r="C1051" s="482" t="s">
        <v>1477</v>
      </c>
      <c r="D1051" s="325">
        <v>454.5</v>
      </c>
      <c r="E1051" s="325">
        <v>0</v>
      </c>
      <c r="F1051" s="325">
        <v>3.8</v>
      </c>
      <c r="G1051" s="325">
        <v>90</v>
      </c>
      <c r="H1051" s="320">
        <v>0.9</v>
      </c>
      <c r="I1051" s="320">
        <v>225</v>
      </c>
    </row>
    <row r="1052" spans="3:9" x14ac:dyDescent="0.25">
      <c r="C1052" s="482" t="s">
        <v>1478</v>
      </c>
      <c r="D1052" s="325">
        <v>453.9</v>
      </c>
      <c r="E1052" s="325">
        <v>0</v>
      </c>
      <c r="F1052" s="325">
        <v>3.7</v>
      </c>
      <c r="G1052" s="325">
        <v>91</v>
      </c>
      <c r="H1052" s="320">
        <v>0</v>
      </c>
      <c r="I1052" s="320">
        <v>225</v>
      </c>
    </row>
    <row r="1053" spans="3:9" x14ac:dyDescent="0.25">
      <c r="C1053" s="482" t="s">
        <v>1479</v>
      </c>
      <c r="D1053" s="325">
        <v>453.6</v>
      </c>
      <c r="E1053" s="325">
        <v>0</v>
      </c>
      <c r="F1053" s="325">
        <v>3.9</v>
      </c>
      <c r="G1053" s="325">
        <v>89</v>
      </c>
      <c r="H1053" s="320">
        <v>0</v>
      </c>
      <c r="I1053" s="320">
        <v>315</v>
      </c>
    </row>
    <row r="1054" spans="3:9" x14ac:dyDescent="0.25">
      <c r="C1054" s="482" t="s">
        <v>1480</v>
      </c>
      <c r="D1054" s="325">
        <v>453.9</v>
      </c>
      <c r="E1054" s="325">
        <v>0</v>
      </c>
      <c r="F1054" s="325">
        <v>4.2</v>
      </c>
      <c r="G1054" s="325">
        <v>91</v>
      </c>
      <c r="H1054" s="320">
        <v>0.4</v>
      </c>
      <c r="I1054" s="320">
        <v>247.5</v>
      </c>
    </row>
    <row r="1055" spans="3:9" x14ac:dyDescent="0.25">
      <c r="C1055" s="482" t="s">
        <v>1481</v>
      </c>
      <c r="D1055" s="325">
        <v>454</v>
      </c>
      <c r="E1055" s="325">
        <v>0</v>
      </c>
      <c r="F1055" s="325">
        <v>4.3</v>
      </c>
      <c r="G1055" s="325">
        <v>89</v>
      </c>
      <c r="H1055" s="320">
        <v>0</v>
      </c>
      <c r="I1055" s="320">
        <v>157.5</v>
      </c>
    </row>
    <row r="1056" spans="3:9" x14ac:dyDescent="0.25">
      <c r="C1056" s="482" t="s">
        <v>1482</v>
      </c>
      <c r="D1056" s="325">
        <v>454.5</v>
      </c>
      <c r="E1056" s="325">
        <v>0</v>
      </c>
      <c r="F1056" s="325">
        <v>4.5999999999999996</v>
      </c>
      <c r="G1056" s="325">
        <v>86</v>
      </c>
      <c r="H1056" s="320">
        <v>0.4</v>
      </c>
      <c r="I1056" s="320">
        <v>112.5</v>
      </c>
    </row>
    <row r="1057" spans="3:9" x14ac:dyDescent="0.25">
      <c r="C1057" s="482" t="s">
        <v>1483</v>
      </c>
      <c r="D1057" s="325">
        <v>455.4</v>
      </c>
      <c r="E1057" s="325">
        <v>0</v>
      </c>
      <c r="F1057" s="325">
        <v>5.0999999999999996</v>
      </c>
      <c r="G1057" s="325">
        <v>84</v>
      </c>
      <c r="H1057" s="320">
        <v>0.4</v>
      </c>
      <c r="I1057" s="320">
        <v>45</v>
      </c>
    </row>
    <row r="1058" spans="3:9" x14ac:dyDescent="0.25">
      <c r="C1058" s="482" t="s">
        <v>1484</v>
      </c>
      <c r="D1058" s="325">
        <v>456</v>
      </c>
      <c r="E1058" s="325">
        <v>0</v>
      </c>
      <c r="F1058" s="325">
        <v>6</v>
      </c>
      <c r="G1058" s="325">
        <v>86</v>
      </c>
      <c r="H1058" s="320">
        <v>0.4</v>
      </c>
      <c r="I1058" s="320">
        <v>45</v>
      </c>
    </row>
    <row r="1059" spans="3:9" x14ac:dyDescent="0.25">
      <c r="C1059" s="482" t="s">
        <v>1485</v>
      </c>
      <c r="D1059" s="325">
        <v>456.1</v>
      </c>
      <c r="E1059" s="325">
        <v>0.3</v>
      </c>
      <c r="F1059" s="325">
        <v>6</v>
      </c>
      <c r="G1059" s="325">
        <v>83</v>
      </c>
      <c r="H1059" s="320">
        <v>0.9</v>
      </c>
      <c r="I1059" s="320">
        <v>45</v>
      </c>
    </row>
    <row r="1060" spans="3:9" x14ac:dyDescent="0.25">
      <c r="C1060" s="482" t="s">
        <v>1486</v>
      </c>
      <c r="D1060" s="325">
        <v>456.4</v>
      </c>
      <c r="E1060" s="325">
        <v>2</v>
      </c>
      <c r="F1060" s="325">
        <v>6.8</v>
      </c>
      <c r="G1060" s="325">
        <v>82</v>
      </c>
      <c r="H1060" s="320">
        <v>0.9</v>
      </c>
      <c r="I1060" s="320">
        <v>67.5</v>
      </c>
    </row>
    <row r="1061" spans="3:9" x14ac:dyDescent="0.25">
      <c r="C1061" s="482" t="s">
        <v>1487</v>
      </c>
      <c r="D1061" s="325">
        <v>456.2</v>
      </c>
      <c r="E1061" s="325">
        <v>0</v>
      </c>
      <c r="F1061" s="325">
        <v>7.8</v>
      </c>
      <c r="G1061" s="325">
        <v>79</v>
      </c>
      <c r="H1061" s="320">
        <v>1.3</v>
      </c>
      <c r="I1061" s="320">
        <v>45</v>
      </c>
    </row>
    <row r="1062" spans="3:9" x14ac:dyDescent="0.25">
      <c r="C1062" s="482" t="s">
        <v>1488</v>
      </c>
      <c r="D1062" s="325">
        <v>455.4</v>
      </c>
      <c r="E1062" s="325">
        <v>0</v>
      </c>
      <c r="F1062" s="325">
        <v>8.1</v>
      </c>
      <c r="G1062" s="325">
        <v>72</v>
      </c>
      <c r="H1062" s="320">
        <v>1.3</v>
      </c>
      <c r="I1062" s="320">
        <v>45</v>
      </c>
    </row>
    <row r="1063" spans="3:9" x14ac:dyDescent="0.25">
      <c r="C1063" s="482" t="s">
        <v>1489</v>
      </c>
      <c r="D1063" s="325">
        <v>454.7</v>
      </c>
      <c r="E1063" s="325">
        <v>0</v>
      </c>
      <c r="F1063" s="325">
        <v>9.1</v>
      </c>
      <c r="G1063" s="325">
        <v>76</v>
      </c>
      <c r="H1063" s="320">
        <v>1.8</v>
      </c>
      <c r="I1063" s="320">
        <v>45</v>
      </c>
    </row>
    <row r="1064" spans="3:9" x14ac:dyDescent="0.25">
      <c r="C1064" s="482" t="s">
        <v>1490</v>
      </c>
      <c r="D1064" s="325">
        <v>453.7</v>
      </c>
      <c r="E1064" s="325">
        <v>0</v>
      </c>
      <c r="F1064" s="325">
        <v>8.6999999999999993</v>
      </c>
      <c r="G1064" s="325">
        <v>74</v>
      </c>
      <c r="H1064" s="320">
        <v>2.7</v>
      </c>
      <c r="I1064" s="320">
        <v>0</v>
      </c>
    </row>
    <row r="1065" spans="3:9" x14ac:dyDescent="0.25">
      <c r="C1065" s="482" t="s">
        <v>1491</v>
      </c>
      <c r="D1065" s="325">
        <v>453.1</v>
      </c>
      <c r="E1065" s="325">
        <v>0</v>
      </c>
      <c r="F1065" s="325">
        <v>9.1999999999999993</v>
      </c>
      <c r="G1065" s="325">
        <v>81</v>
      </c>
      <c r="H1065" s="320">
        <v>1.3</v>
      </c>
      <c r="I1065" s="320">
        <v>67.5</v>
      </c>
    </row>
    <row r="1066" spans="3:9" x14ac:dyDescent="0.25">
      <c r="C1066" s="482" t="s">
        <v>1492</v>
      </c>
      <c r="D1066" s="325">
        <v>453.7</v>
      </c>
      <c r="E1066" s="325">
        <v>3.3</v>
      </c>
      <c r="F1066" s="325">
        <v>6.6</v>
      </c>
      <c r="G1066" s="325">
        <v>86</v>
      </c>
      <c r="H1066" s="320">
        <v>0.4</v>
      </c>
      <c r="I1066" s="320">
        <v>67.5</v>
      </c>
    </row>
    <row r="1067" spans="3:9" x14ac:dyDescent="0.25">
      <c r="C1067" s="482" t="s">
        <v>1493</v>
      </c>
      <c r="D1067" s="325">
        <v>454.9</v>
      </c>
      <c r="E1067" s="325">
        <v>0.5</v>
      </c>
      <c r="F1067" s="325">
        <v>5.6</v>
      </c>
      <c r="G1067" s="325">
        <v>89</v>
      </c>
      <c r="H1067" s="320">
        <v>1.3</v>
      </c>
      <c r="I1067" s="320">
        <v>247.5</v>
      </c>
    </row>
    <row r="1068" spans="3:9" x14ac:dyDescent="0.25">
      <c r="C1068" s="482" t="s">
        <v>1494</v>
      </c>
      <c r="D1068" s="325">
        <v>456.1</v>
      </c>
      <c r="E1068" s="325">
        <v>0.5</v>
      </c>
      <c r="F1068" s="325">
        <v>5.2</v>
      </c>
      <c r="G1068" s="325">
        <v>90</v>
      </c>
      <c r="H1068" s="320">
        <v>0.9</v>
      </c>
      <c r="I1068" s="320">
        <v>247.5</v>
      </c>
    </row>
    <row r="1069" spans="3:9" x14ac:dyDescent="0.25">
      <c r="C1069" s="482" t="s">
        <v>1495</v>
      </c>
      <c r="D1069" s="325">
        <v>457.3</v>
      </c>
      <c r="E1069" s="325">
        <v>3.3</v>
      </c>
      <c r="F1069" s="325">
        <v>4.7</v>
      </c>
      <c r="G1069" s="325">
        <v>87</v>
      </c>
      <c r="H1069" s="320">
        <v>0.4</v>
      </c>
      <c r="I1069" s="320">
        <v>0</v>
      </c>
    </row>
    <row r="1070" spans="3:9" x14ac:dyDescent="0.25">
      <c r="C1070" s="482" t="s">
        <v>1496</v>
      </c>
      <c r="D1070" s="325">
        <v>457.8</v>
      </c>
      <c r="E1070" s="325">
        <v>4.8</v>
      </c>
      <c r="F1070" s="325">
        <v>4.2</v>
      </c>
      <c r="G1070" s="325">
        <v>86</v>
      </c>
      <c r="H1070" s="320">
        <v>0.4</v>
      </c>
      <c r="I1070" s="320">
        <v>0</v>
      </c>
    </row>
    <row r="1071" spans="3:9" x14ac:dyDescent="0.25">
      <c r="C1071" s="482" t="s">
        <v>1497</v>
      </c>
      <c r="D1071" s="325">
        <v>458</v>
      </c>
      <c r="E1071" s="325">
        <v>1.3</v>
      </c>
      <c r="F1071" s="325">
        <v>3.8</v>
      </c>
      <c r="G1071" s="325">
        <v>89</v>
      </c>
      <c r="H1071" s="320">
        <v>0.4</v>
      </c>
      <c r="I1071" s="320">
        <v>247.5</v>
      </c>
    </row>
    <row r="1072" spans="3:9" x14ac:dyDescent="0.25">
      <c r="C1072" s="482" t="s">
        <v>1498</v>
      </c>
      <c r="D1072" s="325">
        <v>457.8</v>
      </c>
      <c r="E1072" s="325">
        <v>1</v>
      </c>
      <c r="F1072" s="325">
        <v>4.0999999999999996</v>
      </c>
      <c r="G1072" s="325">
        <v>89</v>
      </c>
      <c r="H1072" s="320">
        <v>0.4</v>
      </c>
      <c r="I1072" s="320">
        <v>247.5</v>
      </c>
    </row>
    <row r="1073" spans="3:9" x14ac:dyDescent="0.25">
      <c r="C1073" s="482" t="s">
        <v>1499</v>
      </c>
      <c r="D1073" s="325">
        <v>457.5</v>
      </c>
      <c r="E1073" s="325">
        <v>0</v>
      </c>
      <c r="F1073" s="325">
        <v>4.4000000000000004</v>
      </c>
      <c r="G1073" s="325">
        <v>87</v>
      </c>
      <c r="H1073" s="320">
        <v>0</v>
      </c>
      <c r="I1073" s="320">
        <v>202.5</v>
      </c>
    </row>
    <row r="1074" spans="3:9" x14ac:dyDescent="0.25">
      <c r="C1074" s="482" t="s">
        <v>1500</v>
      </c>
      <c r="D1074" s="325">
        <v>457</v>
      </c>
      <c r="E1074" s="325">
        <v>0.3</v>
      </c>
      <c r="F1074" s="325">
        <v>4.8</v>
      </c>
      <c r="G1074" s="325">
        <v>88</v>
      </c>
      <c r="H1074" s="320">
        <v>0</v>
      </c>
      <c r="I1074" s="320">
        <v>202.5</v>
      </c>
    </row>
    <row r="1075" spans="3:9" x14ac:dyDescent="0.25">
      <c r="C1075" s="482" t="s">
        <v>1501</v>
      </c>
      <c r="D1075" s="325">
        <v>456.5</v>
      </c>
      <c r="E1075" s="325">
        <v>0.5</v>
      </c>
      <c r="F1075" s="325">
        <v>4.2</v>
      </c>
      <c r="G1075" s="325">
        <v>91</v>
      </c>
      <c r="H1075" s="320">
        <v>0.4</v>
      </c>
      <c r="I1075" s="320">
        <v>247.5</v>
      </c>
    </row>
    <row r="1076" spans="3:9" x14ac:dyDescent="0.25">
      <c r="C1076" s="482" t="s">
        <v>1502</v>
      </c>
      <c r="D1076" s="325">
        <v>456</v>
      </c>
      <c r="E1076" s="325">
        <v>0</v>
      </c>
      <c r="F1076" s="325">
        <v>4</v>
      </c>
      <c r="G1076" s="325">
        <v>92</v>
      </c>
      <c r="H1076" s="320">
        <v>0.4</v>
      </c>
      <c r="I1076" s="320">
        <v>202.5</v>
      </c>
    </row>
    <row r="1077" spans="3:9" x14ac:dyDescent="0.25">
      <c r="C1077" s="482" t="s">
        <v>1503</v>
      </c>
      <c r="D1077" s="325">
        <v>456</v>
      </c>
      <c r="E1077" s="325">
        <v>0</v>
      </c>
      <c r="F1077" s="325">
        <v>4.3</v>
      </c>
      <c r="G1077" s="325">
        <v>90</v>
      </c>
      <c r="H1077" s="320">
        <v>0</v>
      </c>
      <c r="I1077" s="320">
        <v>202.5</v>
      </c>
    </row>
    <row r="1078" spans="3:9" x14ac:dyDescent="0.25">
      <c r="C1078" s="482" t="s">
        <v>1504</v>
      </c>
      <c r="D1078" s="325">
        <v>456.3</v>
      </c>
      <c r="E1078" s="325">
        <v>1</v>
      </c>
      <c r="F1078" s="325">
        <v>4.2</v>
      </c>
      <c r="G1078" s="325">
        <v>91</v>
      </c>
      <c r="H1078" s="320">
        <v>0.4</v>
      </c>
      <c r="I1078" s="320">
        <v>202.5</v>
      </c>
    </row>
    <row r="1079" spans="3:9" x14ac:dyDescent="0.25">
      <c r="C1079" s="482" t="s">
        <v>1505</v>
      </c>
      <c r="D1079" s="325">
        <v>457</v>
      </c>
      <c r="E1079" s="325">
        <v>0.3</v>
      </c>
      <c r="F1079" s="325">
        <v>3.4</v>
      </c>
      <c r="G1079" s="325">
        <v>89</v>
      </c>
      <c r="H1079" s="320">
        <v>1.3</v>
      </c>
      <c r="I1079" s="320">
        <v>0</v>
      </c>
    </row>
    <row r="1080" spans="3:9" x14ac:dyDescent="0.25">
      <c r="C1080" s="482" t="s">
        <v>1506</v>
      </c>
      <c r="D1080" s="325">
        <v>457.9</v>
      </c>
      <c r="E1080" s="325">
        <v>0</v>
      </c>
      <c r="F1080" s="325">
        <v>3.3</v>
      </c>
      <c r="G1080" s="325">
        <v>90</v>
      </c>
      <c r="H1080" s="320">
        <v>0.4</v>
      </c>
      <c r="I1080" s="320">
        <v>337.5</v>
      </c>
    </row>
    <row r="1081" spans="3:9" x14ac:dyDescent="0.25">
      <c r="C1081" s="482" t="s">
        <v>1507</v>
      </c>
      <c r="D1081" s="325">
        <v>458.4</v>
      </c>
      <c r="E1081" s="325">
        <v>0</v>
      </c>
      <c r="F1081" s="325">
        <v>3.6</v>
      </c>
      <c r="G1081" s="325">
        <v>88</v>
      </c>
      <c r="H1081" s="320">
        <v>0.4</v>
      </c>
      <c r="I1081" s="320">
        <v>22.5</v>
      </c>
    </row>
    <row r="1082" spans="3:9" x14ac:dyDescent="0.25">
      <c r="C1082" s="482" t="s">
        <v>1508</v>
      </c>
      <c r="D1082" s="325">
        <v>459</v>
      </c>
      <c r="E1082" s="325">
        <v>0</v>
      </c>
      <c r="F1082" s="325">
        <v>4.5999999999999996</v>
      </c>
      <c r="G1082" s="325">
        <v>86</v>
      </c>
      <c r="H1082" s="320">
        <v>0.9</v>
      </c>
      <c r="I1082" s="320">
        <v>67.5</v>
      </c>
    </row>
    <row r="1083" spans="3:9" x14ac:dyDescent="0.25">
      <c r="C1083" s="482" t="s">
        <v>1509</v>
      </c>
      <c r="D1083" s="325">
        <v>458.9</v>
      </c>
      <c r="E1083" s="325">
        <v>0</v>
      </c>
      <c r="F1083" s="325">
        <v>5.8</v>
      </c>
      <c r="G1083" s="325">
        <v>84</v>
      </c>
      <c r="H1083" s="320">
        <v>1.3</v>
      </c>
      <c r="I1083" s="320">
        <v>22.5</v>
      </c>
    </row>
    <row r="1084" spans="3:9" x14ac:dyDescent="0.25">
      <c r="C1084" s="482" t="s">
        <v>1510</v>
      </c>
      <c r="D1084" s="325">
        <v>457.9</v>
      </c>
      <c r="E1084" s="325">
        <v>0</v>
      </c>
      <c r="F1084" s="325">
        <v>6.7</v>
      </c>
      <c r="G1084" s="325">
        <v>75</v>
      </c>
      <c r="H1084" s="320">
        <v>1.3</v>
      </c>
      <c r="I1084" s="320">
        <v>45</v>
      </c>
    </row>
    <row r="1085" spans="3:9" x14ac:dyDescent="0.25">
      <c r="C1085" s="482" t="s">
        <v>1511</v>
      </c>
      <c r="D1085" s="325">
        <v>457.4</v>
      </c>
      <c r="E1085" s="325">
        <v>0</v>
      </c>
      <c r="F1085" s="325">
        <v>9.4</v>
      </c>
      <c r="G1085" s="325">
        <v>65</v>
      </c>
      <c r="H1085" s="320">
        <v>1.8</v>
      </c>
      <c r="I1085" s="320">
        <v>67.5</v>
      </c>
    </row>
    <row r="1086" spans="3:9" x14ac:dyDescent="0.25">
      <c r="C1086" s="482" t="s">
        <v>1512</v>
      </c>
      <c r="D1086" s="325">
        <v>456.8</v>
      </c>
      <c r="E1086" s="325">
        <v>0</v>
      </c>
      <c r="F1086" s="325">
        <v>9.5</v>
      </c>
      <c r="G1086" s="325">
        <v>66</v>
      </c>
      <c r="H1086" s="320">
        <v>1.8</v>
      </c>
      <c r="I1086" s="320">
        <v>22.5</v>
      </c>
    </row>
    <row r="1087" spans="3:9" x14ac:dyDescent="0.25">
      <c r="C1087" s="482" t="s">
        <v>1513</v>
      </c>
      <c r="D1087" s="325">
        <v>456.3</v>
      </c>
      <c r="E1087" s="325">
        <v>0</v>
      </c>
      <c r="F1087" s="325">
        <v>9.9</v>
      </c>
      <c r="G1087" s="325">
        <v>67</v>
      </c>
      <c r="H1087" s="320">
        <v>2.7</v>
      </c>
      <c r="I1087" s="320">
        <v>22.5</v>
      </c>
    </row>
    <row r="1088" spans="3:9" x14ac:dyDescent="0.25">
      <c r="C1088" s="482" t="s">
        <v>1514</v>
      </c>
      <c r="D1088" s="325">
        <v>455.3</v>
      </c>
      <c r="E1088" s="325">
        <v>0</v>
      </c>
      <c r="F1088" s="325">
        <v>10.6</v>
      </c>
      <c r="G1088" s="325">
        <v>70</v>
      </c>
      <c r="H1088" s="320">
        <v>1.8</v>
      </c>
      <c r="I1088" s="320">
        <v>67.5</v>
      </c>
    </row>
    <row r="1089" spans="3:9" x14ac:dyDescent="0.25">
      <c r="C1089" s="482" t="s">
        <v>1515</v>
      </c>
      <c r="D1089" s="325">
        <v>455.2</v>
      </c>
      <c r="E1089" s="325">
        <v>0.8</v>
      </c>
      <c r="F1089" s="325">
        <v>6.8</v>
      </c>
      <c r="G1089" s="325">
        <v>81</v>
      </c>
      <c r="H1089" s="320">
        <v>1.8</v>
      </c>
      <c r="I1089" s="320">
        <v>22.5</v>
      </c>
    </row>
    <row r="1090" spans="3:9" x14ac:dyDescent="0.25">
      <c r="C1090" s="482" t="s">
        <v>1516</v>
      </c>
      <c r="D1090" s="325">
        <v>455.1</v>
      </c>
      <c r="E1090" s="325">
        <v>0</v>
      </c>
      <c r="F1090" s="325">
        <v>7.8</v>
      </c>
      <c r="G1090" s="325">
        <v>78</v>
      </c>
      <c r="H1090" s="320">
        <v>1.8</v>
      </c>
      <c r="I1090" s="320">
        <v>45</v>
      </c>
    </row>
    <row r="1091" spans="3:9" x14ac:dyDescent="0.25">
      <c r="C1091" s="482" t="s">
        <v>1517</v>
      </c>
      <c r="D1091" s="325">
        <v>455.8</v>
      </c>
      <c r="E1091" s="325">
        <v>0</v>
      </c>
      <c r="F1091" s="325">
        <v>7</v>
      </c>
      <c r="G1091" s="325">
        <v>83</v>
      </c>
      <c r="H1091" s="320">
        <v>1.8</v>
      </c>
      <c r="I1091" s="320">
        <v>22.5</v>
      </c>
    </row>
    <row r="1092" spans="3:9" x14ac:dyDescent="0.25">
      <c r="C1092" s="482" t="s">
        <v>1518</v>
      </c>
      <c r="D1092" s="325">
        <v>456.3</v>
      </c>
      <c r="E1092" s="325">
        <v>0</v>
      </c>
      <c r="F1092" s="325">
        <v>5.9</v>
      </c>
      <c r="G1092" s="325">
        <v>86</v>
      </c>
      <c r="H1092" s="320">
        <v>1.3</v>
      </c>
      <c r="I1092" s="320">
        <v>45</v>
      </c>
    </row>
    <row r="1093" spans="3:9" x14ac:dyDescent="0.25">
      <c r="C1093" s="482" t="s">
        <v>1519</v>
      </c>
      <c r="D1093" s="325">
        <v>457.5</v>
      </c>
      <c r="E1093" s="325">
        <v>0</v>
      </c>
      <c r="F1093" s="325">
        <v>5.0999999999999996</v>
      </c>
      <c r="G1093" s="325">
        <v>90</v>
      </c>
      <c r="H1093" s="320">
        <v>0.9</v>
      </c>
      <c r="I1093" s="320">
        <v>45</v>
      </c>
    </row>
    <row r="1094" spans="3:9" x14ac:dyDescent="0.25">
      <c r="C1094" s="482" t="s">
        <v>1520</v>
      </c>
      <c r="D1094" s="325">
        <v>458</v>
      </c>
      <c r="E1094" s="325">
        <v>0</v>
      </c>
      <c r="F1094" s="325">
        <v>5.0999999999999996</v>
      </c>
      <c r="G1094" s="325">
        <v>88</v>
      </c>
      <c r="H1094" s="320">
        <v>0.4</v>
      </c>
      <c r="I1094" s="320">
        <v>45</v>
      </c>
    </row>
    <row r="1095" spans="3:9" x14ac:dyDescent="0.25">
      <c r="C1095" s="482" t="s">
        <v>1521</v>
      </c>
      <c r="D1095" s="325">
        <v>458.5</v>
      </c>
      <c r="E1095" s="325">
        <v>0</v>
      </c>
      <c r="F1095" s="325">
        <v>5.2</v>
      </c>
      <c r="G1095" s="325">
        <v>87</v>
      </c>
      <c r="H1095" s="320">
        <v>0.4</v>
      </c>
      <c r="I1095" s="320">
        <v>90</v>
      </c>
    </row>
    <row r="1096" spans="3:9" x14ac:dyDescent="0.25">
      <c r="C1096" s="482" t="s">
        <v>1522</v>
      </c>
      <c r="D1096" s="325">
        <v>457.8</v>
      </c>
      <c r="E1096" s="325">
        <v>0</v>
      </c>
      <c r="F1096" s="325">
        <v>5</v>
      </c>
      <c r="G1096" s="325">
        <v>87</v>
      </c>
      <c r="H1096" s="320">
        <v>0.4</v>
      </c>
      <c r="I1096" s="320">
        <v>67.5</v>
      </c>
    </row>
    <row r="1097" spans="3:9" x14ac:dyDescent="0.25">
      <c r="C1097" s="482" t="s">
        <v>1523</v>
      </c>
      <c r="D1097" s="325">
        <v>457.1</v>
      </c>
      <c r="E1097" s="325">
        <v>0</v>
      </c>
      <c r="F1097" s="325">
        <v>4.3</v>
      </c>
      <c r="G1097" s="325">
        <v>89</v>
      </c>
      <c r="H1097" s="320">
        <v>0.4</v>
      </c>
      <c r="I1097" s="320">
        <v>67.5</v>
      </c>
    </row>
    <row r="1098" spans="3:9" x14ac:dyDescent="0.25">
      <c r="C1098" s="482" t="s">
        <v>1524</v>
      </c>
      <c r="D1098" s="325">
        <v>456.4</v>
      </c>
      <c r="E1098" s="325">
        <v>0</v>
      </c>
      <c r="F1098" s="325">
        <v>4.0999999999999996</v>
      </c>
      <c r="G1098" s="325">
        <v>90</v>
      </c>
      <c r="H1098" s="320">
        <v>0.4</v>
      </c>
      <c r="I1098" s="320">
        <v>247.5</v>
      </c>
    </row>
    <row r="1099" spans="3:9" x14ac:dyDescent="0.25">
      <c r="C1099" s="482" t="s">
        <v>1525</v>
      </c>
      <c r="D1099" s="325">
        <v>456.4</v>
      </c>
      <c r="E1099" s="325">
        <v>0</v>
      </c>
      <c r="F1099" s="325">
        <v>3.9</v>
      </c>
      <c r="G1099" s="325">
        <v>91</v>
      </c>
      <c r="H1099" s="320">
        <v>0.4</v>
      </c>
      <c r="I1099" s="320">
        <v>247.5</v>
      </c>
    </row>
    <row r="1100" spans="3:9" x14ac:dyDescent="0.25">
      <c r="C1100" s="482" t="s">
        <v>1526</v>
      </c>
      <c r="D1100" s="325">
        <v>456.8</v>
      </c>
      <c r="E1100" s="325">
        <v>0</v>
      </c>
      <c r="F1100" s="325">
        <v>3.4</v>
      </c>
      <c r="G1100" s="325">
        <v>92</v>
      </c>
      <c r="H1100" s="320">
        <v>0.4</v>
      </c>
      <c r="I1100" s="320">
        <v>202.5</v>
      </c>
    </row>
    <row r="1101" spans="3:9" x14ac:dyDescent="0.25">
      <c r="C1101" s="482" t="s">
        <v>1527</v>
      </c>
      <c r="D1101" s="325">
        <v>456.9</v>
      </c>
      <c r="E1101" s="325">
        <v>0</v>
      </c>
      <c r="F1101" s="325">
        <v>2.9</v>
      </c>
      <c r="G1101" s="325">
        <v>94</v>
      </c>
      <c r="H1101" s="320">
        <v>0</v>
      </c>
      <c r="I1101" s="320">
        <v>135</v>
      </c>
    </row>
    <row r="1102" spans="3:9" x14ac:dyDescent="0.25">
      <c r="C1102" s="482" t="s">
        <v>1528</v>
      </c>
      <c r="D1102" s="325">
        <v>457.4</v>
      </c>
      <c r="E1102" s="325">
        <v>0</v>
      </c>
      <c r="F1102" s="325">
        <v>2.9</v>
      </c>
      <c r="G1102" s="325">
        <v>94</v>
      </c>
      <c r="H1102" s="320">
        <v>0</v>
      </c>
      <c r="I1102" s="320">
        <v>135</v>
      </c>
    </row>
    <row r="1103" spans="3:9" x14ac:dyDescent="0.25">
      <c r="C1103" s="482" t="s">
        <v>1529</v>
      </c>
      <c r="D1103" s="325">
        <v>457.6</v>
      </c>
      <c r="E1103" s="325">
        <v>0</v>
      </c>
      <c r="F1103" s="325">
        <v>3.1</v>
      </c>
      <c r="G1103" s="325">
        <v>94</v>
      </c>
      <c r="H1103" s="320">
        <v>0</v>
      </c>
      <c r="I1103" s="320">
        <v>135</v>
      </c>
    </row>
    <row r="1104" spans="3:9" x14ac:dyDescent="0.25">
      <c r="C1104" s="482" t="s">
        <v>1530</v>
      </c>
      <c r="D1104" s="325">
        <v>458.1</v>
      </c>
      <c r="E1104" s="325">
        <v>0</v>
      </c>
      <c r="F1104" s="325">
        <v>3.4</v>
      </c>
      <c r="G1104" s="325">
        <v>92</v>
      </c>
      <c r="H1104" s="320">
        <v>0.4</v>
      </c>
      <c r="I1104" s="320">
        <v>45</v>
      </c>
    </row>
    <row r="1105" spans="3:9" x14ac:dyDescent="0.25">
      <c r="C1105" s="482" t="s">
        <v>1531</v>
      </c>
      <c r="D1105" s="325">
        <v>458.6</v>
      </c>
      <c r="E1105" s="325">
        <v>0</v>
      </c>
      <c r="F1105" s="325">
        <v>3.7</v>
      </c>
      <c r="G1105" s="325">
        <v>88</v>
      </c>
      <c r="H1105" s="320">
        <v>0.4</v>
      </c>
      <c r="I1105" s="320">
        <v>45</v>
      </c>
    </row>
    <row r="1106" spans="3:9" x14ac:dyDescent="0.25">
      <c r="C1106" s="482" t="s">
        <v>1532</v>
      </c>
      <c r="D1106" s="325">
        <v>459.4</v>
      </c>
      <c r="E1106" s="325">
        <v>0</v>
      </c>
      <c r="F1106" s="325">
        <v>4.8</v>
      </c>
      <c r="G1106" s="325">
        <v>74</v>
      </c>
      <c r="H1106" s="320">
        <v>0.9</v>
      </c>
      <c r="I1106" s="320">
        <v>45</v>
      </c>
    </row>
    <row r="1107" spans="3:9" x14ac:dyDescent="0.25">
      <c r="C1107" s="482" t="s">
        <v>1533</v>
      </c>
      <c r="D1107" s="325">
        <v>458.9</v>
      </c>
      <c r="E1107" s="325">
        <v>0</v>
      </c>
      <c r="F1107" s="325">
        <v>7.6</v>
      </c>
      <c r="G1107" s="325">
        <v>69</v>
      </c>
      <c r="H1107" s="320">
        <v>1.3</v>
      </c>
      <c r="I1107" s="320">
        <v>0</v>
      </c>
    </row>
    <row r="1108" spans="3:9" x14ac:dyDescent="0.25">
      <c r="C1108" s="482" t="s">
        <v>1534</v>
      </c>
      <c r="D1108" s="325">
        <v>458.3</v>
      </c>
      <c r="E1108" s="325">
        <v>0</v>
      </c>
      <c r="F1108" s="325">
        <v>9.3000000000000007</v>
      </c>
      <c r="G1108" s="325">
        <v>64</v>
      </c>
      <c r="H1108" s="320">
        <v>1.3</v>
      </c>
      <c r="I1108" s="320">
        <v>22.5</v>
      </c>
    </row>
    <row r="1109" spans="3:9" x14ac:dyDescent="0.25">
      <c r="C1109" s="482" t="s">
        <v>1535</v>
      </c>
      <c r="D1109" s="325">
        <v>457.8</v>
      </c>
      <c r="E1109" s="325">
        <v>0</v>
      </c>
      <c r="F1109" s="325">
        <v>10.4</v>
      </c>
      <c r="G1109" s="325">
        <v>65</v>
      </c>
      <c r="H1109" s="320">
        <v>1.3</v>
      </c>
      <c r="I1109" s="320">
        <v>45</v>
      </c>
    </row>
    <row r="1110" spans="3:9" x14ac:dyDescent="0.25">
      <c r="C1110" s="482" t="s">
        <v>1536</v>
      </c>
      <c r="D1110" s="325">
        <v>456.9</v>
      </c>
      <c r="E1110" s="325">
        <v>0</v>
      </c>
      <c r="F1110" s="325">
        <v>10.1</v>
      </c>
      <c r="G1110" s="325">
        <v>72</v>
      </c>
      <c r="H1110" s="320">
        <v>1.8</v>
      </c>
      <c r="I1110" s="320">
        <v>22.5</v>
      </c>
    </row>
    <row r="1111" spans="3:9" x14ac:dyDescent="0.25">
      <c r="C1111" s="482" t="s">
        <v>1537</v>
      </c>
      <c r="D1111" s="325">
        <v>456</v>
      </c>
      <c r="E1111" s="325">
        <v>0</v>
      </c>
      <c r="F1111" s="325">
        <v>9.6</v>
      </c>
      <c r="G1111" s="325">
        <v>68</v>
      </c>
      <c r="H1111" s="320">
        <v>1.3</v>
      </c>
      <c r="I1111" s="320">
        <v>45</v>
      </c>
    </row>
    <row r="1112" spans="3:9" x14ac:dyDescent="0.25">
      <c r="C1112" s="482" t="s">
        <v>1538</v>
      </c>
      <c r="D1112" s="325">
        <v>455.9</v>
      </c>
      <c r="E1112" s="325">
        <v>1.3</v>
      </c>
      <c r="F1112" s="325">
        <v>6.8</v>
      </c>
      <c r="G1112" s="325">
        <v>86</v>
      </c>
      <c r="H1112" s="320">
        <v>1.8</v>
      </c>
      <c r="I1112" s="320">
        <v>67.5</v>
      </c>
    </row>
    <row r="1113" spans="3:9" x14ac:dyDescent="0.25">
      <c r="C1113" s="482" t="s">
        <v>1539</v>
      </c>
      <c r="D1113" s="325">
        <v>455.2</v>
      </c>
      <c r="E1113" s="325">
        <v>0.5</v>
      </c>
      <c r="F1113" s="325">
        <v>7.1</v>
      </c>
      <c r="G1113" s="325">
        <v>70</v>
      </c>
      <c r="H1113" s="320">
        <v>0.9</v>
      </c>
      <c r="I1113" s="320">
        <v>45</v>
      </c>
    </row>
    <row r="1114" spans="3:9" x14ac:dyDescent="0.25">
      <c r="C1114" s="482" t="s">
        <v>1540</v>
      </c>
      <c r="D1114" s="325">
        <v>454.6</v>
      </c>
      <c r="E1114" s="325">
        <v>0</v>
      </c>
      <c r="F1114" s="325">
        <v>9.1999999999999993</v>
      </c>
      <c r="G1114" s="325">
        <v>78</v>
      </c>
      <c r="H1114" s="320">
        <v>2.2000000000000002</v>
      </c>
      <c r="I1114" s="320">
        <v>45</v>
      </c>
    </row>
    <row r="1115" spans="3:9" x14ac:dyDescent="0.25">
      <c r="C1115" s="482" t="s">
        <v>1541</v>
      </c>
      <c r="D1115" s="325">
        <v>454.8</v>
      </c>
      <c r="E1115" s="325">
        <v>0</v>
      </c>
      <c r="F1115" s="325">
        <v>9.9</v>
      </c>
      <c r="G1115" s="325">
        <v>73</v>
      </c>
      <c r="H1115" s="320">
        <v>0.9</v>
      </c>
      <c r="I1115" s="320">
        <v>45</v>
      </c>
    </row>
    <row r="1116" spans="3:9" x14ac:dyDescent="0.25">
      <c r="C1116" s="482" t="s">
        <v>1542</v>
      </c>
      <c r="D1116" s="325">
        <v>455.4</v>
      </c>
      <c r="E1116" s="325">
        <v>0</v>
      </c>
      <c r="F1116" s="325">
        <v>7.4</v>
      </c>
      <c r="G1116" s="325">
        <v>83</v>
      </c>
      <c r="H1116" s="320">
        <v>1.3</v>
      </c>
      <c r="I1116" s="320">
        <v>45</v>
      </c>
    </row>
    <row r="1117" spans="3:9" x14ac:dyDescent="0.25">
      <c r="C1117" s="482" t="s">
        <v>1543</v>
      </c>
      <c r="D1117" s="325">
        <v>455.9</v>
      </c>
      <c r="E1117" s="325">
        <v>0</v>
      </c>
      <c r="F1117" s="325">
        <v>6.5</v>
      </c>
      <c r="G1117" s="325">
        <v>86</v>
      </c>
      <c r="H1117" s="320">
        <v>1.3</v>
      </c>
      <c r="I1117" s="320">
        <v>45</v>
      </c>
    </row>
    <row r="1118" spans="3:9" x14ac:dyDescent="0.25">
      <c r="C1118" s="482" t="s">
        <v>1544</v>
      </c>
      <c r="D1118" s="325">
        <v>456.5</v>
      </c>
      <c r="E1118" s="325">
        <v>0</v>
      </c>
      <c r="F1118" s="325">
        <v>5.9</v>
      </c>
      <c r="G1118" s="325">
        <v>90</v>
      </c>
      <c r="H1118" s="320">
        <v>0.9</v>
      </c>
      <c r="I1118" s="320">
        <v>22.5</v>
      </c>
    </row>
    <row r="1119" spans="3:9" x14ac:dyDescent="0.25">
      <c r="C1119" s="482" t="s">
        <v>1545</v>
      </c>
      <c r="D1119" s="325">
        <v>456.8</v>
      </c>
      <c r="E1119" s="325">
        <v>0</v>
      </c>
      <c r="F1119" s="325">
        <v>5.8</v>
      </c>
      <c r="G1119" s="325">
        <v>89</v>
      </c>
      <c r="H1119" s="320">
        <v>0.9</v>
      </c>
      <c r="I1119" s="320">
        <v>45</v>
      </c>
    </row>
    <row r="1120" spans="3:9" x14ac:dyDescent="0.25">
      <c r="C1120" s="482" t="s">
        <v>1546</v>
      </c>
      <c r="D1120" s="325">
        <v>456.9</v>
      </c>
      <c r="E1120" s="325">
        <v>0</v>
      </c>
      <c r="F1120" s="325">
        <v>5.4</v>
      </c>
      <c r="G1120" s="325">
        <v>90</v>
      </c>
      <c r="H1120" s="320">
        <v>0.9</v>
      </c>
      <c r="I1120" s="320">
        <v>22.5</v>
      </c>
    </row>
    <row r="1121" spans="3:9" x14ac:dyDescent="0.25">
      <c r="C1121" s="482" t="s">
        <v>1547</v>
      </c>
      <c r="D1121" s="325">
        <v>456.8</v>
      </c>
      <c r="E1121" s="325">
        <v>0</v>
      </c>
      <c r="F1121" s="325">
        <v>5.4</v>
      </c>
      <c r="G1121" s="325">
        <v>89</v>
      </c>
      <c r="H1121" s="320">
        <v>0.4</v>
      </c>
      <c r="I1121" s="320">
        <v>22.5</v>
      </c>
    </row>
    <row r="1122" spans="3:9" x14ac:dyDescent="0.25">
      <c r="C1122" s="482" t="s">
        <v>1548</v>
      </c>
      <c r="D1122" s="325">
        <v>456.3</v>
      </c>
      <c r="E1122" s="325">
        <v>0</v>
      </c>
      <c r="F1122" s="325">
        <v>5.7</v>
      </c>
      <c r="G1122" s="325">
        <v>89</v>
      </c>
      <c r="H1122" s="320">
        <v>0.4</v>
      </c>
      <c r="I1122" s="320">
        <v>67.5</v>
      </c>
    </row>
    <row r="1123" spans="3:9" x14ac:dyDescent="0.25">
      <c r="C1123" s="482" t="s">
        <v>1549</v>
      </c>
      <c r="D1123" s="325">
        <v>455.9</v>
      </c>
      <c r="E1123" s="325">
        <v>0</v>
      </c>
      <c r="F1123" s="325">
        <v>5.5</v>
      </c>
      <c r="G1123" s="325">
        <v>89</v>
      </c>
      <c r="H1123" s="320">
        <v>0.4</v>
      </c>
      <c r="I1123" s="320">
        <v>67.5</v>
      </c>
    </row>
    <row r="1124" spans="3:9" x14ac:dyDescent="0.25">
      <c r="C1124" s="482" t="s">
        <v>1550</v>
      </c>
      <c r="D1124" s="325">
        <v>455.6</v>
      </c>
      <c r="E1124" s="325">
        <v>0</v>
      </c>
      <c r="F1124" s="325">
        <v>5.2</v>
      </c>
      <c r="G1124" s="325">
        <v>89</v>
      </c>
      <c r="H1124" s="320">
        <v>0.9</v>
      </c>
      <c r="I1124" s="320">
        <v>67.5</v>
      </c>
    </row>
    <row r="1125" spans="3:9" x14ac:dyDescent="0.25">
      <c r="C1125" s="482" t="s">
        <v>1551</v>
      </c>
      <c r="D1125" s="325">
        <v>455.5</v>
      </c>
      <c r="E1125" s="325">
        <v>1.5</v>
      </c>
      <c r="F1125" s="325">
        <v>3.8</v>
      </c>
      <c r="G1125" s="325">
        <v>89</v>
      </c>
      <c r="H1125" s="320">
        <v>0.9</v>
      </c>
      <c r="I1125" s="320">
        <v>67.5</v>
      </c>
    </row>
    <row r="1126" spans="3:9" x14ac:dyDescent="0.25">
      <c r="C1126" s="482" t="s">
        <v>1552</v>
      </c>
      <c r="D1126" s="325">
        <v>455.2</v>
      </c>
      <c r="E1126" s="325">
        <v>0</v>
      </c>
      <c r="F1126" s="325">
        <v>3.7</v>
      </c>
      <c r="G1126" s="325">
        <v>89</v>
      </c>
      <c r="H1126" s="320">
        <v>0.4</v>
      </c>
      <c r="I1126" s="320">
        <v>90</v>
      </c>
    </row>
    <row r="1127" spans="3:9" x14ac:dyDescent="0.25">
      <c r="C1127" s="482" t="s">
        <v>1553</v>
      </c>
      <c r="D1127" s="325">
        <v>455.1</v>
      </c>
      <c r="E1127" s="325">
        <v>0</v>
      </c>
      <c r="F1127" s="325">
        <v>3.7</v>
      </c>
      <c r="G1127" s="325">
        <v>89</v>
      </c>
      <c r="H1127" s="320">
        <v>0.4</v>
      </c>
      <c r="I1127" s="320">
        <v>180</v>
      </c>
    </row>
    <row r="1128" spans="3:9" x14ac:dyDescent="0.25">
      <c r="C1128" s="482" t="s">
        <v>1554</v>
      </c>
      <c r="D1128" s="325">
        <v>455.7</v>
      </c>
      <c r="E1128" s="325">
        <v>0</v>
      </c>
      <c r="F1128" s="325">
        <v>4</v>
      </c>
      <c r="G1128" s="325">
        <v>88</v>
      </c>
      <c r="H1128" s="320">
        <v>0</v>
      </c>
      <c r="I1128" s="320">
        <v>180</v>
      </c>
    </row>
    <row r="1129" spans="3:9" x14ac:dyDescent="0.25">
      <c r="C1129" s="482" t="s">
        <v>1555</v>
      </c>
      <c r="D1129" s="325">
        <v>456.4</v>
      </c>
      <c r="E1129" s="325">
        <v>0</v>
      </c>
      <c r="F1129" s="325">
        <v>4.8</v>
      </c>
      <c r="G1129" s="325">
        <v>75</v>
      </c>
      <c r="H1129" s="320">
        <v>0.4</v>
      </c>
      <c r="I1129" s="320">
        <v>180</v>
      </c>
    </row>
    <row r="1130" spans="3:9" x14ac:dyDescent="0.25">
      <c r="C1130" s="482" t="s">
        <v>1556</v>
      </c>
      <c r="D1130" s="325">
        <v>456.6</v>
      </c>
      <c r="E1130" s="325">
        <v>0</v>
      </c>
      <c r="F1130" s="325">
        <v>7.8</v>
      </c>
      <c r="G1130" s="325">
        <v>70</v>
      </c>
      <c r="H1130" s="320">
        <v>0.9</v>
      </c>
      <c r="I1130" s="320">
        <v>157.5</v>
      </c>
    </row>
    <row r="1131" spans="3:9" x14ac:dyDescent="0.25">
      <c r="C1131" s="482" t="s">
        <v>1557</v>
      </c>
      <c r="D1131" s="325">
        <v>456.4</v>
      </c>
      <c r="E1131" s="325">
        <v>0</v>
      </c>
      <c r="F1131" s="325">
        <v>9.4</v>
      </c>
      <c r="G1131" s="325">
        <v>66</v>
      </c>
      <c r="H1131" s="320">
        <v>0.9</v>
      </c>
      <c r="I1131" s="320">
        <v>157.5</v>
      </c>
    </row>
    <row r="1132" spans="3:9" x14ac:dyDescent="0.25">
      <c r="C1132" s="482" t="s">
        <v>1558</v>
      </c>
      <c r="D1132" s="325">
        <v>456</v>
      </c>
      <c r="E1132" s="325">
        <v>0.8</v>
      </c>
      <c r="F1132" s="325">
        <v>8.6</v>
      </c>
      <c r="G1132" s="325">
        <v>85</v>
      </c>
      <c r="H1132" s="320">
        <v>1.3</v>
      </c>
      <c r="I1132" s="320">
        <v>157.5</v>
      </c>
    </row>
    <row r="1133" spans="3:9" x14ac:dyDescent="0.25">
      <c r="C1133" s="482" t="s">
        <v>1559</v>
      </c>
      <c r="D1133" s="325">
        <v>455.5</v>
      </c>
      <c r="E1133" s="325">
        <v>0.8</v>
      </c>
      <c r="F1133" s="325">
        <v>7.6</v>
      </c>
      <c r="G1133" s="325">
        <v>85</v>
      </c>
      <c r="H1133" s="320">
        <v>1.3</v>
      </c>
      <c r="I1133" s="320">
        <v>67.5</v>
      </c>
    </row>
    <row r="1134" spans="3:9" x14ac:dyDescent="0.25">
      <c r="C1134" s="482" t="s">
        <v>1560</v>
      </c>
      <c r="D1134" s="325">
        <v>455.1</v>
      </c>
      <c r="E1134" s="325">
        <v>0</v>
      </c>
      <c r="F1134" s="325">
        <v>7.9</v>
      </c>
      <c r="G1134" s="325">
        <v>70</v>
      </c>
      <c r="H1134" s="320">
        <v>1.3</v>
      </c>
      <c r="I1134" s="320">
        <v>90</v>
      </c>
    </row>
    <row r="1135" spans="3:9" x14ac:dyDescent="0.25">
      <c r="C1135" s="482" t="s">
        <v>1561</v>
      </c>
      <c r="D1135" s="325">
        <v>454.3</v>
      </c>
      <c r="E1135" s="325">
        <v>0</v>
      </c>
      <c r="F1135" s="325">
        <v>10.6</v>
      </c>
      <c r="G1135" s="325">
        <v>67</v>
      </c>
      <c r="H1135" s="320">
        <v>1.3</v>
      </c>
      <c r="I1135" s="320">
        <v>157.5</v>
      </c>
    </row>
    <row r="1136" spans="3:9" x14ac:dyDescent="0.25">
      <c r="C1136" s="482" t="s">
        <v>1562</v>
      </c>
      <c r="D1136" s="325">
        <v>453.7</v>
      </c>
      <c r="E1136" s="325">
        <v>0</v>
      </c>
      <c r="F1136" s="325">
        <v>7.9</v>
      </c>
      <c r="G1136" s="325">
        <v>82</v>
      </c>
      <c r="H1136" s="320">
        <v>1.3</v>
      </c>
      <c r="I1136" s="320">
        <v>67.5</v>
      </c>
    </row>
    <row r="1137" spans="3:9" x14ac:dyDescent="0.25">
      <c r="C1137" s="482" t="s">
        <v>1563</v>
      </c>
      <c r="D1137" s="325">
        <v>453</v>
      </c>
      <c r="E1137" s="325">
        <v>0.3</v>
      </c>
      <c r="F1137" s="325">
        <v>7.8</v>
      </c>
      <c r="G1137" s="325">
        <v>72</v>
      </c>
      <c r="H1137" s="320">
        <v>0.9</v>
      </c>
      <c r="I1137" s="320">
        <v>67.5</v>
      </c>
    </row>
    <row r="1138" spans="3:9" x14ac:dyDescent="0.25">
      <c r="C1138" s="482" t="s">
        <v>1564</v>
      </c>
      <c r="D1138" s="325">
        <v>453.2</v>
      </c>
      <c r="E1138" s="325">
        <v>0</v>
      </c>
      <c r="F1138" s="325">
        <v>9.3000000000000007</v>
      </c>
      <c r="G1138" s="325">
        <v>77</v>
      </c>
      <c r="H1138" s="320">
        <v>1.8</v>
      </c>
      <c r="I1138" s="320">
        <v>45</v>
      </c>
    </row>
    <row r="1139" spans="3:9" x14ac:dyDescent="0.25">
      <c r="C1139" s="482" t="s">
        <v>1565</v>
      </c>
      <c r="D1139" s="325">
        <v>453.2</v>
      </c>
      <c r="E1139" s="325">
        <v>0</v>
      </c>
      <c r="F1139" s="325">
        <v>8.8000000000000007</v>
      </c>
      <c r="G1139" s="325">
        <v>78</v>
      </c>
      <c r="H1139" s="320">
        <v>0.9</v>
      </c>
      <c r="I1139" s="320">
        <v>157.5</v>
      </c>
    </row>
    <row r="1140" spans="3:9" x14ac:dyDescent="0.25">
      <c r="C1140" s="482" t="s">
        <v>1566</v>
      </c>
      <c r="D1140" s="325">
        <v>453.9</v>
      </c>
      <c r="E1140" s="325">
        <v>0</v>
      </c>
      <c r="F1140" s="325">
        <v>6.7</v>
      </c>
      <c r="G1140" s="325">
        <v>86</v>
      </c>
      <c r="H1140" s="320">
        <v>0.9</v>
      </c>
      <c r="I1140" s="320">
        <v>45</v>
      </c>
    </row>
    <row r="1141" spans="3:9" x14ac:dyDescent="0.25">
      <c r="C1141" s="482" t="s">
        <v>1567</v>
      </c>
      <c r="D1141" s="325">
        <v>454.9</v>
      </c>
      <c r="E1141" s="325">
        <v>0</v>
      </c>
      <c r="F1141" s="325">
        <v>5.8</v>
      </c>
      <c r="G1141" s="325">
        <v>88</v>
      </c>
      <c r="H1141" s="320">
        <v>0.4</v>
      </c>
      <c r="I1141" s="320">
        <v>45</v>
      </c>
    </row>
    <row r="1142" spans="3:9" x14ac:dyDescent="0.25">
      <c r="C1142" s="482" t="s">
        <v>1568</v>
      </c>
      <c r="D1142" s="325">
        <v>455.8</v>
      </c>
      <c r="E1142" s="325">
        <v>0</v>
      </c>
      <c r="F1142" s="325">
        <v>5.8</v>
      </c>
      <c r="G1142" s="325">
        <v>87</v>
      </c>
      <c r="H1142" s="320">
        <v>0.4</v>
      </c>
      <c r="I1142" s="320">
        <v>22.5</v>
      </c>
    </row>
    <row r="1143" spans="3:9" x14ac:dyDescent="0.25">
      <c r="C1143" s="482" t="s">
        <v>1569</v>
      </c>
      <c r="D1143" s="325">
        <v>455.8</v>
      </c>
      <c r="E1143" s="325">
        <v>0</v>
      </c>
      <c r="F1143" s="325">
        <v>5.4</v>
      </c>
      <c r="G1143" s="325">
        <v>89</v>
      </c>
      <c r="H1143" s="320">
        <v>0.4</v>
      </c>
      <c r="I1143" s="320">
        <v>45</v>
      </c>
    </row>
    <row r="1144" spans="3:9" x14ac:dyDescent="0.25">
      <c r="C1144" s="482" t="s">
        <v>1570</v>
      </c>
      <c r="D1144" s="325">
        <v>456</v>
      </c>
      <c r="E1144" s="325">
        <v>0</v>
      </c>
      <c r="F1144" s="325">
        <v>5.2</v>
      </c>
      <c r="G1144" s="325">
        <v>88</v>
      </c>
      <c r="H1144" s="320">
        <v>0.9</v>
      </c>
      <c r="I1144" s="320">
        <v>0</v>
      </c>
    </row>
    <row r="1145" spans="3:9" x14ac:dyDescent="0.25">
      <c r="C1145" s="482" t="s">
        <v>1571</v>
      </c>
      <c r="D1145" s="325">
        <v>455.6</v>
      </c>
      <c r="E1145" s="325">
        <v>0</v>
      </c>
      <c r="F1145" s="325">
        <v>4.5999999999999996</v>
      </c>
      <c r="G1145" s="325">
        <v>89</v>
      </c>
      <c r="H1145" s="320">
        <v>0.4</v>
      </c>
      <c r="I1145" s="320">
        <v>0</v>
      </c>
    </row>
    <row r="1146" spans="3:9" x14ac:dyDescent="0.25">
      <c r="C1146" s="482" t="s">
        <v>1572</v>
      </c>
      <c r="D1146" s="325">
        <v>454.8</v>
      </c>
      <c r="E1146" s="325">
        <v>0</v>
      </c>
      <c r="F1146" s="325">
        <v>4.4000000000000004</v>
      </c>
      <c r="G1146" s="325">
        <v>87</v>
      </c>
      <c r="H1146" s="320">
        <v>0.4</v>
      </c>
      <c r="I1146" s="320">
        <v>67.5</v>
      </c>
    </row>
    <row r="1147" spans="3:9" x14ac:dyDescent="0.25">
      <c r="C1147" s="482" t="s">
        <v>1573</v>
      </c>
      <c r="D1147" s="325">
        <v>454.4</v>
      </c>
      <c r="E1147" s="325">
        <v>0</v>
      </c>
      <c r="F1147" s="325">
        <v>4.5999999999999996</v>
      </c>
      <c r="G1147" s="325">
        <v>86</v>
      </c>
      <c r="H1147" s="320">
        <v>0.4</v>
      </c>
      <c r="I1147" s="320">
        <v>45</v>
      </c>
    </row>
    <row r="1148" spans="3:9" x14ac:dyDescent="0.25">
      <c r="C1148" s="482" t="s">
        <v>1574</v>
      </c>
      <c r="D1148" s="325">
        <v>453.8</v>
      </c>
      <c r="E1148" s="325">
        <v>0</v>
      </c>
      <c r="F1148" s="325">
        <v>4.8</v>
      </c>
      <c r="G1148" s="325">
        <v>87</v>
      </c>
      <c r="H1148" s="320">
        <v>0.9</v>
      </c>
      <c r="I1148" s="320">
        <v>0</v>
      </c>
    </row>
    <row r="1149" spans="3:9" x14ac:dyDescent="0.25">
      <c r="C1149" s="482" t="s">
        <v>1575</v>
      </c>
      <c r="D1149" s="325">
        <v>453.8</v>
      </c>
      <c r="E1149" s="325">
        <v>0</v>
      </c>
      <c r="F1149" s="325">
        <v>4.8</v>
      </c>
      <c r="G1149" s="325">
        <v>86</v>
      </c>
      <c r="H1149" s="320">
        <v>0.4</v>
      </c>
      <c r="I1149" s="320">
        <v>0</v>
      </c>
    </row>
    <row r="1150" spans="3:9" x14ac:dyDescent="0.25">
      <c r="C1150" s="482" t="s">
        <v>1576</v>
      </c>
      <c r="D1150" s="325">
        <v>453.8</v>
      </c>
      <c r="E1150" s="325">
        <v>0</v>
      </c>
      <c r="F1150" s="325">
        <v>4.3</v>
      </c>
      <c r="G1150" s="325">
        <v>90</v>
      </c>
      <c r="H1150" s="320">
        <v>0.4</v>
      </c>
      <c r="I1150" s="320">
        <v>67.5</v>
      </c>
    </row>
    <row r="1151" spans="3:9" x14ac:dyDescent="0.25">
      <c r="C1151" s="482" t="s">
        <v>1577</v>
      </c>
      <c r="D1151" s="325">
        <v>454.3</v>
      </c>
      <c r="E1151" s="325">
        <v>0</v>
      </c>
      <c r="F1151" s="325">
        <v>4.3</v>
      </c>
      <c r="G1151" s="325">
        <v>89</v>
      </c>
      <c r="H1151" s="320">
        <v>0.4</v>
      </c>
      <c r="I1151" s="320">
        <v>45</v>
      </c>
    </row>
    <row r="1152" spans="3:9" x14ac:dyDescent="0.25">
      <c r="C1152" s="482" t="s">
        <v>1578</v>
      </c>
      <c r="D1152" s="325">
        <v>454.8</v>
      </c>
      <c r="E1152" s="325">
        <v>0</v>
      </c>
      <c r="F1152" s="325">
        <v>4.5</v>
      </c>
      <c r="G1152" s="325">
        <v>90</v>
      </c>
      <c r="H1152" s="320">
        <v>0.4</v>
      </c>
      <c r="I1152" s="320">
        <v>67.5</v>
      </c>
    </row>
    <row r="1153" spans="3:9" x14ac:dyDescent="0.25">
      <c r="C1153" s="482" t="s">
        <v>1579</v>
      </c>
      <c r="D1153" s="325">
        <v>455.9</v>
      </c>
      <c r="E1153" s="325">
        <v>0</v>
      </c>
      <c r="F1153" s="325">
        <v>4.7</v>
      </c>
      <c r="G1153" s="325">
        <v>88</v>
      </c>
      <c r="H1153" s="320">
        <v>0.4</v>
      </c>
      <c r="I1153" s="320">
        <v>67.5</v>
      </c>
    </row>
    <row r="1154" spans="3:9" x14ac:dyDescent="0.25">
      <c r="C1154" s="482" t="s">
        <v>1580</v>
      </c>
      <c r="D1154" s="325">
        <v>456.5</v>
      </c>
      <c r="E1154" s="325">
        <v>0.3</v>
      </c>
      <c r="F1154" s="325">
        <v>4.7</v>
      </c>
      <c r="G1154" s="325">
        <v>88</v>
      </c>
      <c r="H1154" s="320">
        <v>1.3</v>
      </c>
      <c r="I1154" s="320">
        <v>135</v>
      </c>
    </row>
    <row r="1155" spans="3:9" x14ac:dyDescent="0.25">
      <c r="C1155" s="482" t="s">
        <v>1581</v>
      </c>
      <c r="D1155" s="325">
        <v>456.9</v>
      </c>
      <c r="E1155" s="325">
        <v>0</v>
      </c>
      <c r="F1155" s="325">
        <v>5.3</v>
      </c>
      <c r="G1155" s="325">
        <v>80</v>
      </c>
      <c r="H1155" s="320">
        <v>0.9</v>
      </c>
      <c r="I1155" s="320">
        <v>157.5</v>
      </c>
    </row>
    <row r="1156" spans="3:9" x14ac:dyDescent="0.25">
      <c r="C1156" s="482" t="s">
        <v>1582</v>
      </c>
      <c r="D1156" s="325">
        <v>456.9</v>
      </c>
      <c r="E1156" s="325">
        <v>0</v>
      </c>
      <c r="F1156" s="325">
        <v>7.7</v>
      </c>
      <c r="G1156" s="325">
        <v>71</v>
      </c>
      <c r="H1156" s="320">
        <v>1.3</v>
      </c>
      <c r="I1156" s="320">
        <v>67.5</v>
      </c>
    </row>
    <row r="1157" spans="3:9" x14ac:dyDescent="0.25">
      <c r="C1157" s="482" t="s">
        <v>1583</v>
      </c>
      <c r="D1157" s="325">
        <v>456.6</v>
      </c>
      <c r="E1157" s="325">
        <v>0</v>
      </c>
      <c r="F1157" s="325">
        <v>9.1999999999999993</v>
      </c>
      <c r="G1157" s="325">
        <v>77</v>
      </c>
      <c r="H1157" s="320">
        <v>1.3</v>
      </c>
      <c r="I1157" s="320">
        <v>67.5</v>
      </c>
    </row>
    <row r="1158" spans="3:9" x14ac:dyDescent="0.25">
      <c r="C1158" s="482" t="s">
        <v>1584</v>
      </c>
      <c r="D1158" s="325">
        <v>455.6</v>
      </c>
      <c r="E1158" s="325">
        <v>0</v>
      </c>
      <c r="F1158" s="325">
        <v>9.3000000000000007</v>
      </c>
      <c r="G1158" s="325">
        <v>76</v>
      </c>
      <c r="H1158" s="320">
        <v>1.8</v>
      </c>
      <c r="I1158" s="320">
        <v>67.5</v>
      </c>
    </row>
    <row r="1159" spans="3:9" x14ac:dyDescent="0.25">
      <c r="C1159" s="482" t="s">
        <v>1585</v>
      </c>
      <c r="D1159" s="325">
        <v>455</v>
      </c>
      <c r="E1159" s="325">
        <v>0.5</v>
      </c>
      <c r="F1159" s="325">
        <v>8.6999999999999993</v>
      </c>
      <c r="G1159" s="325">
        <v>78</v>
      </c>
      <c r="H1159" s="320">
        <v>1.3</v>
      </c>
      <c r="I1159" s="320">
        <v>45</v>
      </c>
    </row>
    <row r="1160" spans="3:9" x14ac:dyDescent="0.25">
      <c r="C1160" s="482" t="s">
        <v>1586</v>
      </c>
      <c r="D1160" s="325">
        <v>454.2</v>
      </c>
      <c r="E1160" s="325">
        <v>0</v>
      </c>
      <c r="F1160" s="325">
        <v>9.3000000000000007</v>
      </c>
      <c r="G1160" s="325">
        <v>75</v>
      </c>
      <c r="H1160" s="320">
        <v>1.3</v>
      </c>
      <c r="I1160" s="320">
        <v>45</v>
      </c>
    </row>
    <row r="1161" spans="3:9" x14ac:dyDescent="0.25">
      <c r="C1161" s="482" t="s">
        <v>1587</v>
      </c>
      <c r="D1161" s="325">
        <v>453.7</v>
      </c>
      <c r="E1161" s="325">
        <v>0.8</v>
      </c>
      <c r="F1161" s="325">
        <v>8.4</v>
      </c>
      <c r="G1161" s="325">
        <v>78</v>
      </c>
      <c r="H1161" s="320">
        <v>1.3</v>
      </c>
      <c r="I1161" s="320">
        <v>45</v>
      </c>
    </row>
    <row r="1162" spans="3:9" x14ac:dyDescent="0.25">
      <c r="C1162" s="482" t="s">
        <v>1588</v>
      </c>
      <c r="D1162" s="325">
        <v>453.7</v>
      </c>
      <c r="E1162" s="325">
        <v>0</v>
      </c>
      <c r="F1162" s="325">
        <v>8.4</v>
      </c>
      <c r="G1162" s="325">
        <v>75</v>
      </c>
      <c r="H1162" s="320">
        <v>1.3</v>
      </c>
      <c r="I1162" s="320">
        <v>157.5</v>
      </c>
    </row>
    <row r="1163" spans="3:9" x14ac:dyDescent="0.25">
      <c r="C1163" s="482" t="s">
        <v>1589</v>
      </c>
      <c r="D1163" s="325">
        <v>454.3</v>
      </c>
      <c r="E1163" s="325">
        <v>0</v>
      </c>
      <c r="F1163" s="325">
        <v>8.8000000000000007</v>
      </c>
      <c r="G1163" s="325">
        <v>78</v>
      </c>
      <c r="H1163" s="320">
        <v>2.2000000000000002</v>
      </c>
      <c r="I1163" s="320">
        <v>22.5</v>
      </c>
    </row>
    <row r="1164" spans="3:9" x14ac:dyDescent="0.25">
      <c r="C1164" s="482" t="s">
        <v>1590</v>
      </c>
      <c r="D1164" s="325">
        <v>454.9</v>
      </c>
      <c r="E1164" s="325">
        <v>0</v>
      </c>
      <c r="F1164" s="325">
        <v>7</v>
      </c>
      <c r="G1164" s="325">
        <v>84</v>
      </c>
      <c r="H1164" s="320">
        <v>1.3</v>
      </c>
      <c r="I1164" s="320">
        <v>45</v>
      </c>
    </row>
    <row r="1165" spans="3:9" x14ac:dyDescent="0.25">
      <c r="C1165" s="482" t="s">
        <v>1591</v>
      </c>
      <c r="D1165" s="325">
        <v>455.9</v>
      </c>
      <c r="E1165" s="325">
        <v>0</v>
      </c>
      <c r="F1165" s="325">
        <v>6.3</v>
      </c>
      <c r="G1165" s="325">
        <v>88</v>
      </c>
      <c r="H1165" s="320">
        <v>0.9</v>
      </c>
      <c r="I1165" s="320">
        <v>45</v>
      </c>
    </row>
    <row r="1166" spans="3:9" x14ac:dyDescent="0.25">
      <c r="C1166" s="482" t="s">
        <v>1592</v>
      </c>
      <c r="D1166" s="325">
        <v>456.7</v>
      </c>
      <c r="E1166" s="325">
        <v>0</v>
      </c>
      <c r="F1166" s="325">
        <v>6.1</v>
      </c>
      <c r="G1166" s="325">
        <v>89</v>
      </c>
      <c r="H1166" s="320">
        <v>0.9</v>
      </c>
      <c r="I1166" s="320">
        <v>22.5</v>
      </c>
    </row>
    <row r="1167" spans="3:9" x14ac:dyDescent="0.25">
      <c r="C1167" s="482" t="s">
        <v>1593</v>
      </c>
      <c r="D1167" s="325">
        <v>457.1</v>
      </c>
      <c r="E1167" s="325">
        <v>0</v>
      </c>
      <c r="F1167" s="325">
        <v>5.9</v>
      </c>
      <c r="G1167" s="325">
        <v>87</v>
      </c>
      <c r="H1167" s="320">
        <v>0.9</v>
      </c>
      <c r="I1167" s="320">
        <v>45</v>
      </c>
    </row>
    <row r="1168" spans="3:9" x14ac:dyDescent="0.25">
      <c r="C1168" s="482" t="s">
        <v>1594</v>
      </c>
      <c r="D1168" s="325">
        <v>457.4</v>
      </c>
      <c r="E1168" s="325">
        <v>0</v>
      </c>
      <c r="F1168" s="325">
        <v>5.8</v>
      </c>
      <c r="G1168" s="325">
        <v>87</v>
      </c>
      <c r="H1168" s="320">
        <v>0.9</v>
      </c>
      <c r="I1168" s="320">
        <v>22.5</v>
      </c>
    </row>
    <row r="1169" spans="3:9" x14ac:dyDescent="0.25">
      <c r="C1169" s="482" t="s">
        <v>1595</v>
      </c>
      <c r="D1169" s="325">
        <v>457.3</v>
      </c>
      <c r="E1169" s="325">
        <v>0</v>
      </c>
      <c r="F1169" s="325">
        <v>5.2</v>
      </c>
      <c r="G1169" s="325">
        <v>90</v>
      </c>
      <c r="H1169" s="320">
        <v>0.9</v>
      </c>
      <c r="I1169" s="320">
        <v>337.5</v>
      </c>
    </row>
    <row r="1170" spans="3:9" x14ac:dyDescent="0.25">
      <c r="C1170" s="482" t="s">
        <v>1596</v>
      </c>
      <c r="D1170" s="325">
        <v>456.5</v>
      </c>
      <c r="E1170" s="325">
        <v>0</v>
      </c>
      <c r="F1170" s="325">
        <v>5</v>
      </c>
      <c r="G1170" s="325">
        <v>88</v>
      </c>
      <c r="H1170" s="320">
        <v>0.4</v>
      </c>
      <c r="I1170" s="320">
        <v>0</v>
      </c>
    </row>
    <row r="1171" spans="3:9" x14ac:dyDescent="0.25">
      <c r="C1171" s="482" t="s">
        <v>1597</v>
      </c>
      <c r="D1171" s="325">
        <v>455.9</v>
      </c>
      <c r="E1171" s="325">
        <v>0</v>
      </c>
      <c r="F1171" s="325">
        <v>4.8</v>
      </c>
      <c r="G1171" s="325">
        <v>87</v>
      </c>
      <c r="H1171" s="320">
        <v>0.4</v>
      </c>
      <c r="I1171" s="320">
        <v>0</v>
      </c>
    </row>
    <row r="1172" spans="3:9" x14ac:dyDescent="0.25">
      <c r="C1172" s="482" t="s">
        <v>1598</v>
      </c>
      <c r="D1172" s="325">
        <v>455.3</v>
      </c>
      <c r="E1172" s="325">
        <v>0</v>
      </c>
      <c r="F1172" s="325">
        <v>4.4000000000000004</v>
      </c>
      <c r="G1172" s="325">
        <v>88</v>
      </c>
      <c r="H1172" s="320">
        <v>0</v>
      </c>
      <c r="I1172" s="320">
        <v>0</v>
      </c>
    </row>
    <row r="1173" spans="3:9" x14ac:dyDescent="0.25">
      <c r="C1173" s="482" t="s">
        <v>1599</v>
      </c>
      <c r="D1173" s="325">
        <v>455.2</v>
      </c>
      <c r="E1173" s="325">
        <v>0</v>
      </c>
      <c r="F1173" s="325">
        <v>4.4000000000000004</v>
      </c>
      <c r="G1173" s="325">
        <v>85</v>
      </c>
      <c r="H1173" s="320">
        <v>0.4</v>
      </c>
      <c r="I1173" s="320">
        <v>337.5</v>
      </c>
    </row>
    <row r="1174" spans="3:9" x14ac:dyDescent="0.25">
      <c r="C1174" s="482" t="s">
        <v>1600</v>
      </c>
      <c r="D1174" s="325">
        <v>455.5</v>
      </c>
      <c r="E1174" s="325">
        <v>0</v>
      </c>
      <c r="F1174" s="325">
        <v>4.4000000000000004</v>
      </c>
      <c r="G1174" s="325">
        <v>87</v>
      </c>
      <c r="H1174" s="320">
        <v>0.4</v>
      </c>
      <c r="I1174" s="320">
        <v>0</v>
      </c>
    </row>
    <row r="1175" spans="3:9" x14ac:dyDescent="0.25">
      <c r="C1175" s="482" t="s">
        <v>1601</v>
      </c>
      <c r="D1175" s="325">
        <v>456.1</v>
      </c>
      <c r="E1175" s="325">
        <v>0</v>
      </c>
      <c r="F1175" s="325">
        <v>4.0999999999999996</v>
      </c>
      <c r="G1175" s="325">
        <v>85</v>
      </c>
      <c r="H1175" s="320">
        <v>0</v>
      </c>
      <c r="I1175" s="320">
        <v>0</v>
      </c>
    </row>
    <row r="1176" spans="3:9" x14ac:dyDescent="0.25">
      <c r="C1176" s="482" t="s">
        <v>1602</v>
      </c>
      <c r="D1176" s="325">
        <v>457.4</v>
      </c>
      <c r="E1176" s="325">
        <v>0</v>
      </c>
      <c r="F1176" s="325">
        <v>3.2</v>
      </c>
      <c r="G1176" s="325">
        <v>92</v>
      </c>
      <c r="H1176" s="320">
        <v>0.4</v>
      </c>
      <c r="I1176" s="320">
        <v>67.5</v>
      </c>
    </row>
    <row r="1177" spans="3:9" x14ac:dyDescent="0.25">
      <c r="C1177" s="482" t="s">
        <v>1603</v>
      </c>
      <c r="D1177" s="325">
        <v>457.7</v>
      </c>
      <c r="E1177" s="325">
        <v>0</v>
      </c>
      <c r="F1177" s="325">
        <v>3.3</v>
      </c>
      <c r="G1177" s="325">
        <v>90</v>
      </c>
      <c r="H1177" s="320">
        <v>0.4</v>
      </c>
      <c r="I1177" s="320">
        <v>67.5</v>
      </c>
    </row>
    <row r="1178" spans="3:9" x14ac:dyDescent="0.25">
      <c r="C1178" s="482" t="s">
        <v>1604</v>
      </c>
      <c r="D1178" s="325">
        <v>458.1</v>
      </c>
      <c r="E1178" s="325">
        <v>0</v>
      </c>
      <c r="F1178" s="325">
        <v>4.4000000000000004</v>
      </c>
      <c r="G1178" s="325">
        <v>77</v>
      </c>
      <c r="H1178" s="320">
        <v>0.4</v>
      </c>
      <c r="I1178" s="320">
        <v>67.5</v>
      </c>
    </row>
    <row r="1179" spans="3:9" x14ac:dyDescent="0.25">
      <c r="C1179" s="482" t="s">
        <v>1605</v>
      </c>
      <c r="D1179" s="325">
        <v>458</v>
      </c>
      <c r="E1179" s="325">
        <v>0</v>
      </c>
      <c r="F1179" s="325">
        <v>7.6</v>
      </c>
      <c r="G1179" s="325">
        <v>75</v>
      </c>
      <c r="H1179" s="320">
        <v>1.3</v>
      </c>
      <c r="I1179" s="320">
        <v>157.5</v>
      </c>
    </row>
    <row r="1180" spans="3:9" x14ac:dyDescent="0.25">
      <c r="C1180" s="482" t="s">
        <v>1606</v>
      </c>
      <c r="D1180" s="325">
        <v>457.8</v>
      </c>
      <c r="E1180" s="325">
        <v>0</v>
      </c>
      <c r="F1180" s="325">
        <v>8.1999999999999993</v>
      </c>
      <c r="G1180" s="325">
        <v>72</v>
      </c>
      <c r="H1180" s="320">
        <v>1.3</v>
      </c>
      <c r="I1180" s="320">
        <v>67.5</v>
      </c>
    </row>
    <row r="1181" spans="3:9" x14ac:dyDescent="0.25">
      <c r="C1181" s="482" t="s">
        <v>1607</v>
      </c>
      <c r="D1181" s="325">
        <v>456.6</v>
      </c>
      <c r="E1181" s="325">
        <v>0</v>
      </c>
      <c r="F1181" s="325">
        <v>9.6</v>
      </c>
      <c r="G1181" s="325">
        <v>64</v>
      </c>
      <c r="H1181" s="320">
        <v>1.3</v>
      </c>
      <c r="I1181" s="320">
        <v>45</v>
      </c>
    </row>
    <row r="1182" spans="3:9" x14ac:dyDescent="0.25">
      <c r="C1182" s="482" t="s">
        <v>1608</v>
      </c>
      <c r="D1182" s="325">
        <v>455.4</v>
      </c>
      <c r="E1182" s="325">
        <v>0</v>
      </c>
      <c r="F1182" s="325">
        <v>8.1999999999999993</v>
      </c>
      <c r="G1182" s="325">
        <v>70</v>
      </c>
      <c r="H1182" s="320">
        <v>1.8</v>
      </c>
      <c r="I1182" s="320">
        <v>45</v>
      </c>
    </row>
    <row r="1183" spans="3:9" x14ac:dyDescent="0.25">
      <c r="C1183" s="482" t="s">
        <v>1609</v>
      </c>
      <c r="D1183" s="325">
        <v>454.5</v>
      </c>
      <c r="E1183" s="325">
        <v>0.3</v>
      </c>
      <c r="F1183" s="325">
        <v>7.8</v>
      </c>
      <c r="G1183" s="325">
        <v>74</v>
      </c>
      <c r="H1183" s="320">
        <v>1.8</v>
      </c>
      <c r="I1183" s="320">
        <v>22.5</v>
      </c>
    </row>
    <row r="1184" spans="3:9" x14ac:dyDescent="0.25">
      <c r="C1184" s="482" t="s">
        <v>1610</v>
      </c>
      <c r="D1184" s="325">
        <v>454.4</v>
      </c>
      <c r="E1184" s="325">
        <v>3.8</v>
      </c>
      <c r="F1184" s="325">
        <v>6.7</v>
      </c>
      <c r="G1184" s="325">
        <v>86</v>
      </c>
      <c r="H1184" s="320">
        <v>1.8</v>
      </c>
      <c r="I1184" s="320">
        <v>22.5</v>
      </c>
    </row>
    <row r="1185" spans="3:9" x14ac:dyDescent="0.25">
      <c r="C1185" s="482" t="s">
        <v>1611</v>
      </c>
      <c r="D1185" s="325">
        <v>454.3</v>
      </c>
      <c r="E1185" s="325">
        <v>0.3</v>
      </c>
      <c r="F1185" s="325">
        <v>6.8</v>
      </c>
      <c r="G1185" s="325">
        <v>86</v>
      </c>
      <c r="H1185" s="320">
        <v>1.8</v>
      </c>
      <c r="I1185" s="320">
        <v>45</v>
      </c>
    </row>
    <row r="1186" spans="3:9" x14ac:dyDescent="0.25">
      <c r="C1186" s="482" t="s">
        <v>1612</v>
      </c>
      <c r="D1186" s="325">
        <v>455</v>
      </c>
      <c r="E1186" s="325">
        <v>0.3</v>
      </c>
      <c r="F1186" s="325">
        <v>6.3</v>
      </c>
      <c r="G1186" s="325">
        <v>86</v>
      </c>
      <c r="H1186" s="320">
        <v>1.3</v>
      </c>
      <c r="I1186" s="320">
        <v>45</v>
      </c>
    </row>
    <row r="1187" spans="3:9" x14ac:dyDescent="0.25">
      <c r="C1187" s="482" t="s">
        <v>1613</v>
      </c>
      <c r="D1187" s="325">
        <v>456.1</v>
      </c>
      <c r="E1187" s="325">
        <v>0</v>
      </c>
      <c r="F1187" s="325">
        <v>5.3</v>
      </c>
      <c r="G1187" s="325">
        <v>87</v>
      </c>
      <c r="H1187" s="320">
        <v>1.3</v>
      </c>
      <c r="I1187" s="320">
        <v>45</v>
      </c>
    </row>
    <row r="1188" spans="3:9" x14ac:dyDescent="0.25">
      <c r="C1188" s="482" t="s">
        <v>1614</v>
      </c>
      <c r="D1188" s="325">
        <v>456.8</v>
      </c>
      <c r="E1188" s="325">
        <v>0.5</v>
      </c>
      <c r="F1188" s="325">
        <v>5.2</v>
      </c>
      <c r="G1188" s="325">
        <v>88</v>
      </c>
      <c r="H1188" s="320">
        <v>0.4</v>
      </c>
      <c r="I1188" s="320">
        <v>67.5</v>
      </c>
    </row>
    <row r="1189" spans="3:9" x14ac:dyDescent="0.25">
      <c r="C1189" s="482" t="s">
        <v>1615</v>
      </c>
      <c r="D1189" s="325">
        <v>457.9</v>
      </c>
      <c r="E1189" s="325">
        <v>0</v>
      </c>
      <c r="F1189" s="325">
        <v>4.9000000000000004</v>
      </c>
      <c r="G1189" s="325">
        <v>88</v>
      </c>
      <c r="H1189" s="320">
        <v>0.9</v>
      </c>
      <c r="I1189" s="320">
        <v>180</v>
      </c>
    </row>
    <row r="1190" spans="3:9" x14ac:dyDescent="0.25">
      <c r="C1190" s="482" t="s">
        <v>1616</v>
      </c>
      <c r="D1190" s="325">
        <v>458.4</v>
      </c>
      <c r="E1190" s="325">
        <v>0</v>
      </c>
      <c r="F1190" s="325">
        <v>4.3</v>
      </c>
      <c r="G1190" s="325">
        <v>90</v>
      </c>
      <c r="H1190" s="320">
        <v>0.9</v>
      </c>
      <c r="I1190" s="320">
        <v>180</v>
      </c>
    </row>
    <row r="1191" spans="3:9" x14ac:dyDescent="0.25">
      <c r="C1191" s="482" t="s">
        <v>1617</v>
      </c>
      <c r="D1191" s="325">
        <v>459</v>
      </c>
      <c r="E1191" s="325">
        <v>0</v>
      </c>
      <c r="F1191" s="325">
        <v>4</v>
      </c>
      <c r="G1191" s="325">
        <v>90</v>
      </c>
      <c r="H1191" s="320">
        <v>0.9</v>
      </c>
      <c r="I1191" s="320">
        <v>202.5</v>
      </c>
    </row>
    <row r="1192" spans="3:9" x14ac:dyDescent="0.25">
      <c r="C1192" s="482" t="s">
        <v>1618</v>
      </c>
      <c r="D1192" s="325">
        <v>459.3</v>
      </c>
      <c r="E1192" s="325">
        <v>0</v>
      </c>
      <c r="F1192" s="325">
        <v>3.8</v>
      </c>
      <c r="G1192" s="325">
        <v>91</v>
      </c>
      <c r="H1192" s="320">
        <v>0.9</v>
      </c>
      <c r="I1192" s="320">
        <v>202.5</v>
      </c>
    </row>
    <row r="1193" spans="3:9" x14ac:dyDescent="0.25">
      <c r="C1193" s="482" t="s">
        <v>1619</v>
      </c>
      <c r="D1193" s="325">
        <v>458.7</v>
      </c>
      <c r="E1193" s="325">
        <v>0</v>
      </c>
      <c r="F1193" s="325">
        <v>3.8</v>
      </c>
      <c r="G1193" s="325">
        <v>90</v>
      </c>
      <c r="H1193" s="320">
        <v>0.9</v>
      </c>
      <c r="I1193" s="320">
        <v>202.5</v>
      </c>
    </row>
    <row r="1194" spans="3:9" x14ac:dyDescent="0.25">
      <c r="C1194" s="482" t="s">
        <v>1620</v>
      </c>
      <c r="D1194" s="325">
        <v>458</v>
      </c>
      <c r="E1194" s="325">
        <v>0</v>
      </c>
      <c r="F1194" s="325">
        <v>3.9</v>
      </c>
      <c r="G1194" s="325">
        <v>91</v>
      </c>
      <c r="H1194" s="320">
        <v>0.9</v>
      </c>
      <c r="I1194" s="320">
        <v>180</v>
      </c>
    </row>
    <row r="1195" spans="3:9" x14ac:dyDescent="0.25">
      <c r="C1195" s="482" t="s">
        <v>1621</v>
      </c>
      <c r="D1195" s="325">
        <v>457.4</v>
      </c>
      <c r="E1195" s="325">
        <v>0</v>
      </c>
      <c r="F1195" s="325">
        <v>4</v>
      </c>
      <c r="G1195" s="325">
        <v>90</v>
      </c>
      <c r="H1195" s="320">
        <v>0.4</v>
      </c>
      <c r="I1195" s="320">
        <v>225</v>
      </c>
    </row>
    <row r="1196" spans="3:9" x14ac:dyDescent="0.25">
      <c r="C1196" s="482" t="s">
        <v>1622</v>
      </c>
      <c r="D1196" s="325">
        <v>456.9</v>
      </c>
      <c r="E1196" s="325">
        <v>0</v>
      </c>
      <c r="F1196" s="325">
        <v>3.8</v>
      </c>
      <c r="G1196" s="325">
        <v>88</v>
      </c>
      <c r="H1196" s="320">
        <v>0.9</v>
      </c>
      <c r="I1196" s="320">
        <v>270</v>
      </c>
    </row>
    <row r="1197" spans="3:9" x14ac:dyDescent="0.25">
      <c r="C1197" s="482" t="s">
        <v>1623</v>
      </c>
      <c r="D1197" s="325">
        <v>456.9</v>
      </c>
      <c r="E1197" s="325">
        <v>0</v>
      </c>
      <c r="F1197" s="325">
        <v>3.6</v>
      </c>
      <c r="G1197" s="325">
        <v>89</v>
      </c>
      <c r="H1197" s="320">
        <v>0.9</v>
      </c>
      <c r="I1197" s="320">
        <v>180</v>
      </c>
    </row>
    <row r="1198" spans="3:9" x14ac:dyDescent="0.25">
      <c r="C1198" s="482" t="s">
        <v>1624</v>
      </c>
      <c r="D1198" s="325">
        <v>458</v>
      </c>
      <c r="E1198" s="325">
        <v>0</v>
      </c>
      <c r="F1198" s="325">
        <v>3</v>
      </c>
      <c r="G1198" s="325">
        <v>90</v>
      </c>
      <c r="H1198" s="320">
        <v>0.9</v>
      </c>
      <c r="I1198" s="320">
        <v>180</v>
      </c>
    </row>
    <row r="1199" spans="3:9" x14ac:dyDescent="0.25">
      <c r="C1199" s="482" t="s">
        <v>1625</v>
      </c>
      <c r="D1199" s="325">
        <v>458.8</v>
      </c>
      <c r="E1199" s="325">
        <v>0</v>
      </c>
      <c r="F1199" s="325">
        <v>2.9</v>
      </c>
      <c r="G1199" s="325">
        <v>90</v>
      </c>
      <c r="H1199" s="320">
        <v>0.4</v>
      </c>
      <c r="I1199" s="320">
        <v>247.5</v>
      </c>
    </row>
    <row r="1200" spans="3:9" x14ac:dyDescent="0.25">
      <c r="C1200" s="482" t="s">
        <v>1626</v>
      </c>
      <c r="D1200" s="325">
        <v>459.4</v>
      </c>
      <c r="E1200" s="325">
        <v>0</v>
      </c>
      <c r="F1200" s="325">
        <v>2.9</v>
      </c>
      <c r="G1200" s="325">
        <v>89</v>
      </c>
      <c r="H1200" s="320">
        <v>0</v>
      </c>
      <c r="I1200" s="320">
        <v>180</v>
      </c>
    </row>
    <row r="1201" spans="3:9" x14ac:dyDescent="0.25">
      <c r="C1201" s="482" t="s">
        <v>1627</v>
      </c>
      <c r="D1201" s="325">
        <v>460</v>
      </c>
      <c r="E1201" s="325">
        <v>0</v>
      </c>
      <c r="F1201" s="325">
        <v>3.5</v>
      </c>
      <c r="G1201" s="325">
        <v>86</v>
      </c>
      <c r="H1201" s="320">
        <v>0.4</v>
      </c>
      <c r="I1201" s="320">
        <v>247.5</v>
      </c>
    </row>
    <row r="1202" spans="3:9" x14ac:dyDescent="0.25">
      <c r="C1202" s="482" t="s">
        <v>1628</v>
      </c>
      <c r="D1202" s="325">
        <v>459.8</v>
      </c>
      <c r="E1202" s="325">
        <v>0</v>
      </c>
      <c r="F1202" s="325">
        <v>5.0999999999999996</v>
      </c>
      <c r="G1202" s="325">
        <v>78</v>
      </c>
      <c r="H1202" s="320">
        <v>0.4</v>
      </c>
      <c r="I1202" s="320">
        <v>292.5</v>
      </c>
    </row>
    <row r="1203" spans="3:9" x14ac:dyDescent="0.25">
      <c r="C1203" s="482" t="s">
        <v>1629</v>
      </c>
      <c r="D1203" s="325">
        <v>459.4</v>
      </c>
      <c r="E1203" s="325">
        <v>0</v>
      </c>
      <c r="F1203" s="325">
        <v>6.8</v>
      </c>
      <c r="G1203" s="325">
        <v>74</v>
      </c>
      <c r="H1203" s="320">
        <v>0.9</v>
      </c>
      <c r="I1203" s="320">
        <v>0</v>
      </c>
    </row>
    <row r="1204" spans="3:9" x14ac:dyDescent="0.25">
      <c r="C1204" s="482" t="s">
        <v>1630</v>
      </c>
      <c r="D1204" s="325">
        <v>458.8</v>
      </c>
      <c r="E1204" s="325">
        <v>0</v>
      </c>
      <c r="F1204" s="325">
        <v>8.6999999999999993</v>
      </c>
      <c r="G1204" s="325">
        <v>61</v>
      </c>
      <c r="H1204" s="320">
        <v>0.9</v>
      </c>
      <c r="I1204" s="320">
        <v>45</v>
      </c>
    </row>
    <row r="1205" spans="3:9" x14ac:dyDescent="0.25">
      <c r="C1205" s="482" t="s">
        <v>1631</v>
      </c>
      <c r="D1205" s="325">
        <v>458.2</v>
      </c>
      <c r="E1205" s="325">
        <v>0</v>
      </c>
      <c r="F1205" s="325">
        <v>11.3</v>
      </c>
      <c r="G1205" s="325">
        <v>62</v>
      </c>
      <c r="H1205" s="320">
        <v>1.3</v>
      </c>
      <c r="I1205" s="320">
        <v>45</v>
      </c>
    </row>
    <row r="1206" spans="3:9" x14ac:dyDescent="0.25">
      <c r="C1206" s="482" t="s">
        <v>1632</v>
      </c>
      <c r="D1206" s="325">
        <v>457.4</v>
      </c>
      <c r="E1206" s="325">
        <v>0</v>
      </c>
      <c r="F1206" s="325">
        <v>11.4</v>
      </c>
      <c r="G1206" s="325">
        <v>60</v>
      </c>
      <c r="H1206" s="320">
        <v>1.8</v>
      </c>
      <c r="I1206" s="320">
        <v>45</v>
      </c>
    </row>
    <row r="1207" spans="3:9" x14ac:dyDescent="0.25">
      <c r="C1207" s="482" t="s">
        <v>1633</v>
      </c>
      <c r="D1207" s="325">
        <v>456</v>
      </c>
      <c r="E1207" s="325">
        <v>0</v>
      </c>
      <c r="F1207" s="325">
        <v>12.6</v>
      </c>
      <c r="G1207" s="325">
        <v>58</v>
      </c>
      <c r="H1207" s="320">
        <v>1.8</v>
      </c>
      <c r="I1207" s="320">
        <v>67.5</v>
      </c>
    </row>
    <row r="1208" spans="3:9" x14ac:dyDescent="0.25">
      <c r="C1208" s="482" t="s">
        <v>1634</v>
      </c>
      <c r="D1208" s="325">
        <v>454.8</v>
      </c>
      <c r="E1208" s="325">
        <v>0</v>
      </c>
      <c r="F1208" s="325">
        <v>12.9</v>
      </c>
      <c r="G1208" s="325">
        <v>52</v>
      </c>
      <c r="H1208" s="320">
        <v>1.8</v>
      </c>
      <c r="I1208" s="320">
        <v>0</v>
      </c>
    </row>
    <row r="1209" spans="3:9" x14ac:dyDescent="0.25">
      <c r="C1209" s="482" t="s">
        <v>1635</v>
      </c>
      <c r="D1209" s="325">
        <v>453.8</v>
      </c>
      <c r="E1209" s="325">
        <v>0</v>
      </c>
      <c r="F1209" s="325">
        <v>13.4</v>
      </c>
      <c r="G1209" s="325">
        <v>55</v>
      </c>
      <c r="H1209" s="320">
        <v>2.2000000000000002</v>
      </c>
      <c r="I1209" s="320">
        <v>22.5</v>
      </c>
    </row>
    <row r="1210" spans="3:9" x14ac:dyDescent="0.25">
      <c r="C1210" s="482" t="s">
        <v>1636</v>
      </c>
      <c r="D1210" s="325">
        <v>453.2</v>
      </c>
      <c r="E1210" s="325">
        <v>0</v>
      </c>
      <c r="F1210" s="325">
        <v>13.2</v>
      </c>
      <c r="G1210" s="325">
        <v>60</v>
      </c>
      <c r="H1210" s="320">
        <v>2.2000000000000002</v>
      </c>
      <c r="I1210" s="320">
        <v>22.5</v>
      </c>
    </row>
    <row r="1211" spans="3:9" x14ac:dyDescent="0.25">
      <c r="C1211" s="482" t="s">
        <v>1637</v>
      </c>
      <c r="D1211" s="325">
        <v>453.7</v>
      </c>
      <c r="E1211" s="325">
        <v>0</v>
      </c>
      <c r="F1211" s="325">
        <v>9.9</v>
      </c>
      <c r="G1211" s="325">
        <v>74</v>
      </c>
      <c r="H1211" s="320">
        <v>2.2000000000000002</v>
      </c>
      <c r="I1211" s="320">
        <v>22.5</v>
      </c>
    </row>
    <row r="1212" spans="3:9" x14ac:dyDescent="0.25">
      <c r="C1212" s="482" t="s">
        <v>1638</v>
      </c>
      <c r="D1212" s="325">
        <v>454.6</v>
      </c>
      <c r="E1212" s="325">
        <v>0</v>
      </c>
      <c r="F1212" s="325">
        <v>7.9</v>
      </c>
      <c r="G1212" s="325">
        <v>82</v>
      </c>
      <c r="H1212" s="320">
        <v>2.2000000000000002</v>
      </c>
      <c r="I1212" s="320">
        <v>45</v>
      </c>
    </row>
    <row r="1213" spans="3:9" x14ac:dyDescent="0.25">
      <c r="C1213" s="482" t="s">
        <v>1639</v>
      </c>
      <c r="D1213" s="325">
        <v>455.3</v>
      </c>
      <c r="E1213" s="325">
        <v>0</v>
      </c>
      <c r="F1213" s="325">
        <v>7.2</v>
      </c>
      <c r="G1213" s="325">
        <v>86</v>
      </c>
      <c r="H1213" s="320">
        <v>1.3</v>
      </c>
      <c r="I1213" s="320">
        <v>45</v>
      </c>
    </row>
    <row r="1214" spans="3:9" x14ac:dyDescent="0.25">
      <c r="C1214" s="482" t="s">
        <v>1640</v>
      </c>
      <c r="D1214" s="325">
        <v>457.3</v>
      </c>
      <c r="E1214" s="325">
        <v>0.3</v>
      </c>
      <c r="F1214" s="325">
        <v>3.4</v>
      </c>
      <c r="G1214" s="325">
        <v>87</v>
      </c>
      <c r="H1214" s="320">
        <v>1.8</v>
      </c>
      <c r="I1214" s="320">
        <v>225</v>
      </c>
    </row>
    <row r="1215" spans="3:9" x14ac:dyDescent="0.25">
      <c r="C1215" s="482" t="s">
        <v>1641</v>
      </c>
      <c r="D1215" s="325">
        <v>458.5</v>
      </c>
      <c r="E1215" s="325">
        <v>1.5</v>
      </c>
      <c r="F1215" s="325">
        <v>2.6</v>
      </c>
      <c r="G1215" s="325">
        <v>90</v>
      </c>
      <c r="H1215" s="320">
        <v>1.8</v>
      </c>
      <c r="I1215" s="320">
        <v>225</v>
      </c>
    </row>
    <row r="1216" spans="3:9" x14ac:dyDescent="0.25">
      <c r="C1216" s="482" t="s">
        <v>1642</v>
      </c>
      <c r="D1216" s="325">
        <v>458.6</v>
      </c>
      <c r="E1216" s="325">
        <v>2</v>
      </c>
      <c r="F1216" s="325">
        <v>2.8</v>
      </c>
      <c r="G1216" s="325">
        <v>89</v>
      </c>
      <c r="H1216" s="320">
        <v>1.3</v>
      </c>
      <c r="I1216" s="320">
        <v>180</v>
      </c>
    </row>
    <row r="1217" spans="3:9" x14ac:dyDescent="0.25">
      <c r="C1217" s="482" t="s">
        <v>1643</v>
      </c>
      <c r="D1217" s="325">
        <v>458.5</v>
      </c>
      <c r="E1217" s="325">
        <v>3.8</v>
      </c>
      <c r="F1217" s="325">
        <v>2.9</v>
      </c>
      <c r="G1217" s="325">
        <v>90</v>
      </c>
      <c r="H1217" s="320">
        <v>0.4</v>
      </c>
      <c r="I1217" s="320">
        <v>225</v>
      </c>
    </row>
    <row r="1218" spans="3:9" x14ac:dyDescent="0.25">
      <c r="C1218" s="482" t="s">
        <v>1644</v>
      </c>
      <c r="D1218" s="325">
        <v>456.9</v>
      </c>
      <c r="E1218" s="325">
        <v>2</v>
      </c>
      <c r="F1218" s="325">
        <v>2.6</v>
      </c>
      <c r="G1218" s="325">
        <v>87</v>
      </c>
      <c r="H1218" s="320">
        <v>1.8</v>
      </c>
      <c r="I1218" s="320">
        <v>180</v>
      </c>
    </row>
    <row r="1219" spans="3:9" x14ac:dyDescent="0.25">
      <c r="C1219" s="482" t="s">
        <v>1645</v>
      </c>
      <c r="D1219" s="325">
        <v>456.2</v>
      </c>
      <c r="E1219" s="325">
        <v>0</v>
      </c>
      <c r="F1219" s="325">
        <v>3.1</v>
      </c>
      <c r="G1219" s="325">
        <v>84</v>
      </c>
      <c r="H1219" s="320">
        <v>1.8</v>
      </c>
      <c r="I1219" s="320">
        <v>180</v>
      </c>
    </row>
    <row r="1220" spans="3:9" x14ac:dyDescent="0.25">
      <c r="C1220" s="482" t="s">
        <v>1646</v>
      </c>
      <c r="D1220" s="325">
        <v>456.2</v>
      </c>
      <c r="E1220" s="325">
        <v>0</v>
      </c>
      <c r="F1220" s="325">
        <v>3.4</v>
      </c>
      <c r="G1220" s="325">
        <v>88</v>
      </c>
      <c r="H1220" s="320">
        <v>0.9</v>
      </c>
      <c r="I1220" s="320">
        <v>270</v>
      </c>
    </row>
    <row r="1221" spans="3:9" x14ac:dyDescent="0.25">
      <c r="C1221" s="482" t="s">
        <v>1647</v>
      </c>
      <c r="D1221" s="325">
        <v>455.8</v>
      </c>
      <c r="E1221" s="325">
        <v>0</v>
      </c>
      <c r="F1221" s="325">
        <v>3.2</v>
      </c>
      <c r="G1221" s="325">
        <v>90</v>
      </c>
      <c r="H1221" s="320">
        <v>0.9</v>
      </c>
      <c r="I1221" s="320">
        <v>247.5</v>
      </c>
    </row>
    <row r="1222" spans="3:9" x14ac:dyDescent="0.25">
      <c r="C1222" s="482" t="s">
        <v>1648</v>
      </c>
      <c r="D1222" s="325">
        <v>456</v>
      </c>
      <c r="E1222" s="325">
        <v>0</v>
      </c>
      <c r="F1222" s="325">
        <v>3.1</v>
      </c>
      <c r="G1222" s="325">
        <v>91</v>
      </c>
      <c r="H1222" s="320">
        <v>0.4</v>
      </c>
      <c r="I1222" s="320">
        <v>225</v>
      </c>
    </row>
    <row r="1223" spans="3:9" x14ac:dyDescent="0.25">
      <c r="C1223" s="482" t="s">
        <v>1649</v>
      </c>
      <c r="D1223" s="325">
        <v>456.2</v>
      </c>
      <c r="E1223" s="325">
        <v>0</v>
      </c>
      <c r="F1223" s="325">
        <v>3.1</v>
      </c>
      <c r="G1223" s="325">
        <v>91</v>
      </c>
      <c r="H1223" s="320">
        <v>0.4</v>
      </c>
      <c r="I1223" s="320">
        <v>225</v>
      </c>
    </row>
    <row r="1224" spans="3:9" x14ac:dyDescent="0.25">
      <c r="C1224" s="482" t="s">
        <v>1650</v>
      </c>
      <c r="D1224" s="325">
        <v>456.3</v>
      </c>
      <c r="E1224" s="325">
        <v>0</v>
      </c>
      <c r="F1224" s="325">
        <v>3.2</v>
      </c>
      <c r="G1224" s="325">
        <v>90</v>
      </c>
      <c r="H1224" s="320">
        <v>0.4</v>
      </c>
      <c r="I1224" s="320">
        <v>225</v>
      </c>
    </row>
    <row r="1225" spans="3:9" x14ac:dyDescent="0.25">
      <c r="C1225" s="482" t="s">
        <v>1651</v>
      </c>
      <c r="D1225" s="325">
        <v>456.4</v>
      </c>
      <c r="E1225" s="325">
        <v>0</v>
      </c>
      <c r="F1225" s="325">
        <v>3.6</v>
      </c>
      <c r="G1225" s="325">
        <v>83</v>
      </c>
      <c r="H1225" s="320">
        <v>0</v>
      </c>
      <c r="I1225" s="320">
        <v>225</v>
      </c>
    </row>
    <row r="1226" spans="3:9" x14ac:dyDescent="0.25">
      <c r="C1226" s="482" t="s">
        <v>1652</v>
      </c>
      <c r="D1226" s="325">
        <v>456.6</v>
      </c>
      <c r="E1226" s="325">
        <v>0</v>
      </c>
      <c r="F1226" s="325">
        <v>5.7</v>
      </c>
      <c r="G1226" s="325">
        <v>72</v>
      </c>
      <c r="H1226" s="320">
        <v>0.4</v>
      </c>
      <c r="I1226" s="320">
        <v>225</v>
      </c>
    </row>
    <row r="1227" spans="3:9" x14ac:dyDescent="0.25">
      <c r="C1227" s="482" t="s">
        <v>1653</v>
      </c>
      <c r="D1227" s="325">
        <v>456.6</v>
      </c>
      <c r="E1227" s="325">
        <v>0</v>
      </c>
      <c r="F1227" s="325">
        <v>7.9</v>
      </c>
      <c r="G1227" s="325">
        <v>64</v>
      </c>
      <c r="H1227" s="320">
        <v>0.4</v>
      </c>
      <c r="I1227" s="320">
        <v>225</v>
      </c>
    </row>
    <row r="1228" spans="3:9" x14ac:dyDescent="0.25">
      <c r="C1228" s="482" t="s">
        <v>1654</v>
      </c>
      <c r="D1228" s="325">
        <v>455.9</v>
      </c>
      <c r="E1228" s="325">
        <v>0</v>
      </c>
      <c r="F1228" s="325">
        <v>9.6</v>
      </c>
      <c r="G1228" s="325">
        <v>55</v>
      </c>
      <c r="H1228" s="320">
        <v>0.9</v>
      </c>
      <c r="I1228" s="320">
        <v>247.5</v>
      </c>
    </row>
    <row r="1229" spans="3:9" x14ac:dyDescent="0.25">
      <c r="C1229" s="482" t="s">
        <v>1655</v>
      </c>
      <c r="D1229" s="325">
        <v>455.5</v>
      </c>
      <c r="E1229" s="325">
        <v>0</v>
      </c>
      <c r="F1229" s="325">
        <v>11.4</v>
      </c>
      <c r="G1229" s="325">
        <v>45</v>
      </c>
      <c r="H1229" s="320">
        <v>0.9</v>
      </c>
      <c r="I1229" s="320">
        <v>0</v>
      </c>
    </row>
    <row r="1230" spans="3:9" x14ac:dyDescent="0.25">
      <c r="C1230" s="482" t="s">
        <v>1656</v>
      </c>
      <c r="D1230" s="325">
        <v>454.7</v>
      </c>
      <c r="E1230" s="325">
        <v>0</v>
      </c>
      <c r="F1230" s="325">
        <v>13.2</v>
      </c>
      <c r="G1230" s="325">
        <v>45</v>
      </c>
      <c r="H1230" s="320">
        <v>1.3</v>
      </c>
      <c r="I1230" s="320">
        <v>225</v>
      </c>
    </row>
    <row r="1231" spans="3:9" x14ac:dyDescent="0.25">
      <c r="C1231" s="482" t="s">
        <v>1657</v>
      </c>
      <c r="D1231" s="325">
        <v>453.4</v>
      </c>
      <c r="E1231" s="325">
        <v>0</v>
      </c>
      <c r="F1231" s="325">
        <v>14.1</v>
      </c>
      <c r="G1231" s="325">
        <v>41</v>
      </c>
      <c r="H1231" s="320">
        <v>1.3</v>
      </c>
      <c r="I1231" s="320">
        <v>0</v>
      </c>
    </row>
    <row r="1232" spans="3:9" x14ac:dyDescent="0.25">
      <c r="C1232" s="482" t="s">
        <v>1658</v>
      </c>
      <c r="D1232" s="325">
        <v>452.2</v>
      </c>
      <c r="E1232" s="325">
        <v>0</v>
      </c>
      <c r="F1232" s="325">
        <v>13.2</v>
      </c>
      <c r="G1232" s="325">
        <v>64</v>
      </c>
      <c r="H1232" s="320">
        <v>2.7</v>
      </c>
      <c r="I1232" s="320">
        <v>22.5</v>
      </c>
    </row>
    <row r="1233" spans="3:9" x14ac:dyDescent="0.25">
      <c r="C1233" s="482" t="s">
        <v>1659</v>
      </c>
      <c r="D1233" s="325">
        <v>451.4</v>
      </c>
      <c r="E1233" s="325">
        <v>0</v>
      </c>
      <c r="F1233" s="325">
        <v>13.1</v>
      </c>
      <c r="G1233" s="325">
        <v>59</v>
      </c>
      <c r="H1233" s="320">
        <v>2.2000000000000002</v>
      </c>
      <c r="I1233" s="320">
        <v>45</v>
      </c>
    </row>
    <row r="1234" spans="3:9" x14ac:dyDescent="0.25">
      <c r="C1234" s="482" t="s">
        <v>1660</v>
      </c>
      <c r="D1234" s="325">
        <v>453</v>
      </c>
      <c r="E1234" s="325">
        <v>0</v>
      </c>
      <c r="F1234" s="325">
        <v>7.3</v>
      </c>
      <c r="G1234" s="325">
        <v>70</v>
      </c>
      <c r="H1234" s="320">
        <v>2.7</v>
      </c>
      <c r="I1234" s="320">
        <v>225</v>
      </c>
    </row>
    <row r="1235" spans="3:9" x14ac:dyDescent="0.25">
      <c r="C1235" s="482" t="s">
        <v>1661</v>
      </c>
      <c r="D1235" s="325">
        <v>454.4</v>
      </c>
      <c r="E1235" s="325">
        <v>0.5</v>
      </c>
      <c r="F1235" s="325">
        <v>7.7</v>
      </c>
      <c r="G1235" s="325">
        <v>62</v>
      </c>
      <c r="H1235" s="320">
        <v>1.8</v>
      </c>
      <c r="I1235" s="320">
        <v>337.5</v>
      </c>
    </row>
    <row r="1236" spans="3:9" x14ac:dyDescent="0.25">
      <c r="C1236" s="482" t="s">
        <v>1662</v>
      </c>
      <c r="D1236" s="325">
        <v>455.4</v>
      </c>
      <c r="E1236" s="325">
        <v>0.3</v>
      </c>
      <c r="F1236" s="325">
        <v>7.9</v>
      </c>
      <c r="G1236" s="325">
        <v>44</v>
      </c>
      <c r="H1236" s="320">
        <v>2.7</v>
      </c>
      <c r="I1236" s="320">
        <v>225</v>
      </c>
    </row>
    <row r="1237" spans="3:9" x14ac:dyDescent="0.25">
      <c r="C1237" s="482" t="s">
        <v>1663</v>
      </c>
      <c r="D1237" s="325">
        <v>455.6</v>
      </c>
      <c r="E1237" s="325">
        <v>0</v>
      </c>
      <c r="F1237" s="325">
        <v>8.4</v>
      </c>
      <c r="G1237" s="325">
        <v>69</v>
      </c>
      <c r="H1237" s="320">
        <v>2.7</v>
      </c>
      <c r="I1237" s="320">
        <v>247.5</v>
      </c>
    </row>
    <row r="1238" spans="3:9" x14ac:dyDescent="0.25">
      <c r="C1238" s="482" t="s">
        <v>1664</v>
      </c>
      <c r="D1238" s="325">
        <v>456.3</v>
      </c>
      <c r="E1238" s="325">
        <v>0</v>
      </c>
      <c r="F1238" s="325">
        <v>7.4</v>
      </c>
      <c r="G1238" s="325">
        <v>75</v>
      </c>
      <c r="H1238" s="320">
        <v>0.9</v>
      </c>
      <c r="I1238" s="320">
        <v>225</v>
      </c>
    </row>
    <row r="1239" spans="3:9" x14ac:dyDescent="0.25">
      <c r="C1239" s="482" t="s">
        <v>1665</v>
      </c>
      <c r="D1239" s="325">
        <v>456.4</v>
      </c>
      <c r="E1239" s="325">
        <v>0</v>
      </c>
      <c r="F1239" s="325">
        <v>7.7</v>
      </c>
      <c r="G1239" s="325">
        <v>64</v>
      </c>
      <c r="H1239" s="320">
        <v>1.3</v>
      </c>
      <c r="I1239" s="320">
        <v>225</v>
      </c>
    </row>
    <row r="1240" spans="3:9" x14ac:dyDescent="0.25">
      <c r="C1240" s="482" t="s">
        <v>1666</v>
      </c>
      <c r="D1240" s="325">
        <v>456.4</v>
      </c>
      <c r="E1240" s="325">
        <v>0</v>
      </c>
      <c r="F1240" s="325">
        <v>7.3</v>
      </c>
      <c r="G1240" s="325">
        <v>66</v>
      </c>
      <c r="H1240" s="320">
        <v>0.4</v>
      </c>
      <c r="I1240" s="320">
        <v>225</v>
      </c>
    </row>
    <row r="1241" spans="3:9" x14ac:dyDescent="0.25">
      <c r="C1241" s="482" t="s">
        <v>1667</v>
      </c>
      <c r="D1241" s="325">
        <v>456.2</v>
      </c>
      <c r="E1241" s="325">
        <v>0</v>
      </c>
      <c r="F1241" s="325">
        <v>7</v>
      </c>
      <c r="G1241" s="325">
        <v>66</v>
      </c>
      <c r="H1241" s="320">
        <v>0.4</v>
      </c>
      <c r="I1241" s="320">
        <v>202.5</v>
      </c>
    </row>
    <row r="1242" spans="3:9" x14ac:dyDescent="0.25">
      <c r="C1242" s="482" t="s">
        <v>1668</v>
      </c>
      <c r="D1242" s="325">
        <v>455.5</v>
      </c>
      <c r="E1242" s="325">
        <v>0</v>
      </c>
      <c r="F1242" s="325">
        <v>6.7</v>
      </c>
      <c r="G1242" s="325">
        <v>69</v>
      </c>
      <c r="H1242" s="320">
        <v>0.4</v>
      </c>
      <c r="I1242" s="320">
        <v>225</v>
      </c>
    </row>
    <row r="1243" spans="3:9" x14ac:dyDescent="0.25">
      <c r="C1243" s="482" t="s">
        <v>1669</v>
      </c>
      <c r="D1243" s="325">
        <v>454.4</v>
      </c>
      <c r="E1243" s="325">
        <v>0</v>
      </c>
      <c r="F1243" s="325">
        <v>6.3</v>
      </c>
      <c r="G1243" s="325">
        <v>79</v>
      </c>
      <c r="H1243" s="320">
        <v>0.4</v>
      </c>
      <c r="I1243" s="320">
        <v>225</v>
      </c>
    </row>
    <row r="1244" spans="3:9" x14ac:dyDescent="0.25">
      <c r="C1244" s="482" t="s">
        <v>1670</v>
      </c>
      <c r="D1244" s="325">
        <v>453.3</v>
      </c>
      <c r="E1244" s="325">
        <v>0</v>
      </c>
      <c r="F1244" s="325">
        <v>5.9</v>
      </c>
      <c r="G1244" s="325">
        <v>82</v>
      </c>
      <c r="H1244" s="320">
        <v>0</v>
      </c>
      <c r="I1244" s="320">
        <v>225</v>
      </c>
    </row>
    <row r="1245" spans="3:9" x14ac:dyDescent="0.25">
      <c r="C1245" s="482" t="s">
        <v>1671</v>
      </c>
      <c r="D1245" s="325">
        <v>453.4</v>
      </c>
      <c r="E1245" s="325">
        <v>0</v>
      </c>
      <c r="F1245" s="325">
        <v>5.9</v>
      </c>
      <c r="G1245" s="325">
        <v>74</v>
      </c>
      <c r="H1245" s="320">
        <v>0</v>
      </c>
      <c r="I1245" s="320">
        <v>225</v>
      </c>
    </row>
    <row r="1246" spans="3:9" x14ac:dyDescent="0.25">
      <c r="C1246" s="482" t="s">
        <v>1672</v>
      </c>
      <c r="D1246" s="325">
        <v>453.8</v>
      </c>
      <c r="E1246" s="325">
        <v>0</v>
      </c>
      <c r="F1246" s="325">
        <v>5</v>
      </c>
      <c r="G1246" s="325">
        <v>75</v>
      </c>
      <c r="H1246" s="320">
        <v>0.4</v>
      </c>
      <c r="I1246" s="320">
        <v>247.5</v>
      </c>
    </row>
    <row r="1247" spans="3:9" x14ac:dyDescent="0.25">
      <c r="C1247" s="482" t="s">
        <v>1673</v>
      </c>
      <c r="D1247" s="325">
        <v>454.2</v>
      </c>
      <c r="E1247" s="325">
        <v>0</v>
      </c>
      <c r="F1247" s="325">
        <v>4.4000000000000004</v>
      </c>
      <c r="G1247" s="325">
        <v>77</v>
      </c>
      <c r="H1247" s="320">
        <v>0.9</v>
      </c>
      <c r="I1247" s="320">
        <v>247.5</v>
      </c>
    </row>
    <row r="1248" spans="3:9" x14ac:dyDescent="0.25">
      <c r="C1248" s="482" t="s">
        <v>1674</v>
      </c>
      <c r="D1248" s="325">
        <v>454.9</v>
      </c>
      <c r="E1248" s="325">
        <v>0</v>
      </c>
      <c r="F1248" s="325">
        <v>4.2</v>
      </c>
      <c r="G1248" s="325">
        <v>76</v>
      </c>
      <c r="H1248" s="320">
        <v>0.9</v>
      </c>
      <c r="I1248" s="320">
        <v>247.5</v>
      </c>
    </row>
    <row r="1249" spans="3:9" x14ac:dyDescent="0.25">
      <c r="C1249" s="482" t="s">
        <v>1675</v>
      </c>
      <c r="D1249" s="325">
        <v>455.3</v>
      </c>
      <c r="E1249" s="325">
        <v>0</v>
      </c>
      <c r="F1249" s="325">
        <v>4.5</v>
      </c>
      <c r="G1249" s="325">
        <v>70</v>
      </c>
      <c r="H1249" s="320">
        <v>0.9</v>
      </c>
      <c r="I1249" s="320">
        <v>225</v>
      </c>
    </row>
    <row r="1250" spans="3:9" x14ac:dyDescent="0.25">
      <c r="C1250" s="482" t="s">
        <v>1676</v>
      </c>
      <c r="D1250" s="325">
        <v>454.8</v>
      </c>
      <c r="E1250" s="325">
        <v>0</v>
      </c>
      <c r="F1250" s="325">
        <v>6.7</v>
      </c>
      <c r="G1250" s="325">
        <v>68</v>
      </c>
      <c r="H1250" s="320">
        <v>1.3</v>
      </c>
      <c r="I1250" s="320">
        <v>225</v>
      </c>
    </row>
    <row r="1251" spans="3:9" x14ac:dyDescent="0.25">
      <c r="C1251" s="482" t="s">
        <v>1677</v>
      </c>
      <c r="D1251" s="325">
        <v>454.9</v>
      </c>
      <c r="E1251" s="325">
        <v>0</v>
      </c>
      <c r="F1251" s="325">
        <v>7.8</v>
      </c>
      <c r="G1251" s="325">
        <v>60</v>
      </c>
      <c r="H1251" s="320">
        <v>0.9</v>
      </c>
      <c r="I1251" s="320">
        <v>337.5</v>
      </c>
    </row>
    <row r="1252" spans="3:9" x14ac:dyDescent="0.25">
      <c r="C1252" s="482" t="s">
        <v>1678</v>
      </c>
      <c r="D1252" s="325">
        <v>455</v>
      </c>
      <c r="E1252" s="325">
        <v>0</v>
      </c>
      <c r="F1252" s="325">
        <v>10.7</v>
      </c>
      <c r="G1252" s="325">
        <v>54</v>
      </c>
      <c r="H1252" s="320">
        <v>1.3</v>
      </c>
      <c r="I1252" s="320">
        <v>247.5</v>
      </c>
    </row>
    <row r="1253" spans="3:9" x14ac:dyDescent="0.25">
      <c r="C1253" s="482" t="s">
        <v>1679</v>
      </c>
      <c r="D1253" s="325">
        <v>454.9</v>
      </c>
      <c r="E1253" s="325">
        <v>0.5</v>
      </c>
      <c r="F1253" s="325">
        <v>11.6</v>
      </c>
      <c r="G1253" s="325">
        <v>39</v>
      </c>
      <c r="H1253" s="320">
        <v>1.3</v>
      </c>
      <c r="I1253" s="320">
        <v>247.5</v>
      </c>
    </row>
    <row r="1254" spans="3:9" x14ac:dyDescent="0.25">
      <c r="C1254" s="482" t="s">
        <v>1680</v>
      </c>
      <c r="D1254" s="325">
        <v>453.5</v>
      </c>
      <c r="E1254" s="325">
        <v>0</v>
      </c>
      <c r="F1254" s="325">
        <v>13.3</v>
      </c>
      <c r="G1254" s="325">
        <v>46</v>
      </c>
      <c r="H1254" s="320">
        <v>1.3</v>
      </c>
      <c r="I1254" s="320">
        <v>0</v>
      </c>
    </row>
    <row r="1255" spans="3:9" x14ac:dyDescent="0.25">
      <c r="C1255" s="482" t="s">
        <v>1681</v>
      </c>
      <c r="D1255" s="325">
        <v>452.5</v>
      </c>
      <c r="E1255" s="325">
        <v>0</v>
      </c>
      <c r="F1255" s="325">
        <v>14.3</v>
      </c>
      <c r="G1255" s="325">
        <v>48</v>
      </c>
      <c r="H1255" s="320">
        <v>0.9</v>
      </c>
      <c r="I1255" s="320">
        <v>45</v>
      </c>
    </row>
    <row r="1256" spans="3:9" x14ac:dyDescent="0.25">
      <c r="C1256" s="482" t="s">
        <v>1682</v>
      </c>
      <c r="D1256" s="325">
        <v>451.6</v>
      </c>
      <c r="E1256" s="325">
        <v>0</v>
      </c>
      <c r="F1256" s="325">
        <v>12.8</v>
      </c>
      <c r="G1256" s="325">
        <v>59</v>
      </c>
      <c r="H1256" s="320">
        <v>1.8</v>
      </c>
      <c r="I1256" s="320">
        <v>45</v>
      </c>
    </row>
    <row r="1257" spans="3:9" x14ac:dyDescent="0.25">
      <c r="C1257" s="482" t="s">
        <v>1683</v>
      </c>
      <c r="D1257" s="325">
        <v>451.5</v>
      </c>
      <c r="E1257" s="325">
        <v>0</v>
      </c>
      <c r="F1257" s="325">
        <v>11.2</v>
      </c>
      <c r="G1257" s="325">
        <v>60</v>
      </c>
      <c r="H1257" s="320">
        <v>1.8</v>
      </c>
      <c r="I1257" s="320">
        <v>45</v>
      </c>
    </row>
    <row r="1258" spans="3:9" x14ac:dyDescent="0.25">
      <c r="C1258" s="482" t="s">
        <v>1684</v>
      </c>
      <c r="D1258" s="325">
        <v>451.8</v>
      </c>
      <c r="E1258" s="325">
        <v>0</v>
      </c>
      <c r="F1258" s="325">
        <v>10.199999999999999</v>
      </c>
      <c r="G1258" s="325">
        <v>69</v>
      </c>
      <c r="H1258" s="320">
        <v>1.8</v>
      </c>
      <c r="I1258" s="320">
        <v>180</v>
      </c>
    </row>
    <row r="1259" spans="3:9" x14ac:dyDescent="0.25">
      <c r="C1259" s="482" t="s">
        <v>1685</v>
      </c>
      <c r="D1259" s="325">
        <v>453</v>
      </c>
      <c r="E1259" s="325">
        <v>0</v>
      </c>
      <c r="F1259" s="325">
        <v>8.5</v>
      </c>
      <c r="G1259" s="325">
        <v>73</v>
      </c>
      <c r="H1259" s="320">
        <v>1.8</v>
      </c>
      <c r="I1259" s="320">
        <v>180</v>
      </c>
    </row>
    <row r="1260" spans="3:9" x14ac:dyDescent="0.25">
      <c r="C1260" s="482" t="s">
        <v>1686</v>
      </c>
      <c r="D1260" s="325">
        <v>453.3</v>
      </c>
      <c r="E1260" s="325">
        <v>0</v>
      </c>
      <c r="F1260" s="325">
        <v>8</v>
      </c>
      <c r="G1260" s="325">
        <v>75</v>
      </c>
      <c r="H1260" s="320">
        <v>0.9</v>
      </c>
      <c r="I1260" s="320">
        <v>180</v>
      </c>
    </row>
    <row r="1261" spans="3:9" x14ac:dyDescent="0.25">
      <c r="C1261" s="482" t="s">
        <v>1687</v>
      </c>
      <c r="D1261" s="325">
        <v>454.1</v>
      </c>
      <c r="E1261" s="325">
        <v>0</v>
      </c>
      <c r="F1261" s="325">
        <v>7.9</v>
      </c>
      <c r="G1261" s="325">
        <v>76</v>
      </c>
      <c r="H1261" s="320">
        <v>0.9</v>
      </c>
      <c r="I1261" s="320">
        <v>180</v>
      </c>
    </row>
    <row r="1262" spans="3:9" x14ac:dyDescent="0.25">
      <c r="C1262" s="482" t="s">
        <v>1688</v>
      </c>
      <c r="D1262" s="325">
        <v>455</v>
      </c>
      <c r="E1262" s="325">
        <v>0</v>
      </c>
      <c r="F1262" s="325">
        <v>7.5</v>
      </c>
      <c r="G1262" s="325">
        <v>77</v>
      </c>
      <c r="H1262" s="320">
        <v>0.9</v>
      </c>
      <c r="I1262" s="320">
        <v>157.5</v>
      </c>
    </row>
    <row r="1263" spans="3:9" x14ac:dyDescent="0.25">
      <c r="C1263" s="482" t="s">
        <v>1689</v>
      </c>
      <c r="D1263" s="325">
        <v>456</v>
      </c>
      <c r="E1263" s="325">
        <v>0</v>
      </c>
      <c r="F1263" s="325">
        <v>7.2</v>
      </c>
      <c r="G1263" s="325">
        <v>78</v>
      </c>
      <c r="H1263" s="320">
        <v>0.9</v>
      </c>
      <c r="I1263" s="320">
        <v>225</v>
      </c>
    </row>
    <row r="1264" spans="3:9" x14ac:dyDescent="0.25">
      <c r="C1264" s="482" t="s">
        <v>1690</v>
      </c>
      <c r="D1264" s="325">
        <v>456.1</v>
      </c>
      <c r="E1264" s="325">
        <v>0</v>
      </c>
      <c r="F1264" s="325">
        <v>6.3</v>
      </c>
      <c r="G1264" s="325">
        <v>84</v>
      </c>
      <c r="H1264" s="320">
        <v>0.9</v>
      </c>
      <c r="I1264" s="320">
        <v>45</v>
      </c>
    </row>
    <row r="1265" spans="3:9" x14ac:dyDescent="0.25">
      <c r="C1265" s="482" t="s">
        <v>1691</v>
      </c>
      <c r="D1265" s="325">
        <v>455.5</v>
      </c>
      <c r="E1265" s="325">
        <v>0</v>
      </c>
      <c r="F1265" s="325">
        <v>5.7</v>
      </c>
      <c r="G1265" s="325">
        <v>86</v>
      </c>
      <c r="H1265" s="320">
        <v>1.3</v>
      </c>
      <c r="I1265" s="320">
        <v>22.5</v>
      </c>
    </row>
    <row r="1266" spans="3:9" x14ac:dyDescent="0.25">
      <c r="C1266" s="482" t="s">
        <v>1692</v>
      </c>
      <c r="D1266" s="325">
        <v>455.1</v>
      </c>
      <c r="E1266" s="325">
        <v>0</v>
      </c>
      <c r="F1266" s="325">
        <v>5.5</v>
      </c>
      <c r="G1266" s="325">
        <v>88</v>
      </c>
      <c r="H1266" s="320">
        <v>0.4</v>
      </c>
      <c r="I1266" s="320">
        <v>22.5</v>
      </c>
    </row>
    <row r="1267" spans="3:9" x14ac:dyDescent="0.25">
      <c r="C1267" s="482" t="s">
        <v>1693</v>
      </c>
      <c r="D1267" s="325">
        <v>454.5</v>
      </c>
      <c r="E1267" s="325">
        <v>0</v>
      </c>
      <c r="F1267" s="325">
        <v>5.2</v>
      </c>
      <c r="G1267" s="325">
        <v>87</v>
      </c>
      <c r="H1267" s="320">
        <v>0.4</v>
      </c>
      <c r="I1267" s="320">
        <v>45</v>
      </c>
    </row>
    <row r="1268" spans="3:9" x14ac:dyDescent="0.25">
      <c r="C1268" s="482" t="s">
        <v>1694</v>
      </c>
      <c r="D1268" s="325">
        <v>454</v>
      </c>
      <c r="E1268" s="325">
        <v>0</v>
      </c>
      <c r="F1268" s="325">
        <v>4.9000000000000004</v>
      </c>
      <c r="G1268" s="325">
        <v>89</v>
      </c>
      <c r="H1268" s="320">
        <v>0.4</v>
      </c>
      <c r="I1268" s="320">
        <v>22.5</v>
      </c>
    </row>
    <row r="1269" spans="3:9" x14ac:dyDescent="0.25">
      <c r="C1269" s="482" t="s">
        <v>1695</v>
      </c>
      <c r="D1269" s="325">
        <v>453.4</v>
      </c>
      <c r="E1269" s="325">
        <v>0</v>
      </c>
      <c r="F1269" s="325">
        <v>4.8</v>
      </c>
      <c r="G1269" s="325">
        <v>90</v>
      </c>
      <c r="H1269" s="320">
        <v>0.4</v>
      </c>
      <c r="I1269" s="320">
        <v>45</v>
      </c>
    </row>
    <row r="1270" spans="3:9" x14ac:dyDescent="0.25">
      <c r="C1270" s="482" t="s">
        <v>1696</v>
      </c>
      <c r="D1270" s="325">
        <v>453.7</v>
      </c>
      <c r="E1270" s="325">
        <v>0</v>
      </c>
      <c r="F1270" s="325">
        <v>4.8</v>
      </c>
      <c r="G1270" s="325">
        <v>90</v>
      </c>
      <c r="H1270" s="320">
        <v>0</v>
      </c>
      <c r="I1270" s="320">
        <v>0</v>
      </c>
    </row>
    <row r="1271" spans="3:9" x14ac:dyDescent="0.25">
      <c r="C1271" s="482" t="s">
        <v>1697</v>
      </c>
      <c r="D1271" s="325">
        <v>454.4</v>
      </c>
      <c r="E1271" s="325">
        <v>0</v>
      </c>
      <c r="F1271" s="325">
        <v>4.8</v>
      </c>
      <c r="G1271" s="325">
        <v>89</v>
      </c>
      <c r="H1271" s="320">
        <v>0.4</v>
      </c>
      <c r="I1271" s="320">
        <v>67.5</v>
      </c>
    </row>
    <row r="1272" spans="3:9" x14ac:dyDescent="0.25">
      <c r="C1272" s="482" t="s">
        <v>1698</v>
      </c>
      <c r="D1272" s="325">
        <v>454.8</v>
      </c>
      <c r="E1272" s="325">
        <v>0</v>
      </c>
      <c r="F1272" s="325">
        <v>4.8</v>
      </c>
      <c r="G1272" s="325">
        <v>89</v>
      </c>
      <c r="H1272" s="320">
        <v>0.4</v>
      </c>
      <c r="I1272" s="320">
        <v>67.5</v>
      </c>
    </row>
    <row r="1273" spans="3:9" x14ac:dyDescent="0.25">
      <c r="C1273" s="482" t="s">
        <v>1699</v>
      </c>
      <c r="D1273" s="325">
        <v>455.1</v>
      </c>
      <c r="E1273" s="325">
        <v>0</v>
      </c>
      <c r="F1273" s="325">
        <v>5</v>
      </c>
      <c r="G1273" s="325">
        <v>86</v>
      </c>
      <c r="H1273" s="320">
        <v>0.4</v>
      </c>
      <c r="I1273" s="320">
        <v>90</v>
      </c>
    </row>
    <row r="1274" spans="3:9" x14ac:dyDescent="0.25">
      <c r="C1274" s="482" t="s">
        <v>1700</v>
      </c>
      <c r="D1274" s="325">
        <v>455.7</v>
      </c>
      <c r="E1274" s="325">
        <v>0</v>
      </c>
      <c r="F1274" s="325">
        <v>6.1</v>
      </c>
      <c r="G1274" s="325">
        <v>72</v>
      </c>
      <c r="H1274" s="320">
        <v>0.4</v>
      </c>
      <c r="I1274" s="320">
        <v>112.5</v>
      </c>
    </row>
    <row r="1275" spans="3:9" x14ac:dyDescent="0.25">
      <c r="C1275" s="482" t="s">
        <v>1701</v>
      </c>
      <c r="D1275" s="325">
        <v>455.9</v>
      </c>
      <c r="E1275" s="325">
        <v>0</v>
      </c>
      <c r="F1275" s="325">
        <v>8.1999999999999993</v>
      </c>
      <c r="G1275" s="325">
        <v>76</v>
      </c>
      <c r="H1275" s="320">
        <v>1.3</v>
      </c>
      <c r="I1275" s="320">
        <v>45</v>
      </c>
    </row>
    <row r="1276" spans="3:9" x14ac:dyDescent="0.25">
      <c r="C1276" s="482" t="s">
        <v>1702</v>
      </c>
      <c r="D1276" s="325">
        <v>455.9</v>
      </c>
      <c r="E1276" s="325">
        <v>0</v>
      </c>
      <c r="F1276" s="325">
        <v>7.4</v>
      </c>
      <c r="G1276" s="325">
        <v>81</v>
      </c>
      <c r="H1276" s="320">
        <v>1.3</v>
      </c>
      <c r="I1276" s="320">
        <v>45</v>
      </c>
    </row>
    <row r="1277" spans="3:9" x14ac:dyDescent="0.25">
      <c r="C1277" s="482" t="s">
        <v>1703</v>
      </c>
      <c r="D1277" s="325">
        <v>455.1</v>
      </c>
      <c r="E1277" s="325">
        <v>0</v>
      </c>
      <c r="F1277" s="325">
        <v>7.6</v>
      </c>
      <c r="G1277" s="325">
        <v>70</v>
      </c>
      <c r="H1277" s="320">
        <v>1.3</v>
      </c>
      <c r="I1277" s="320">
        <v>67.5</v>
      </c>
    </row>
    <row r="1278" spans="3:9" x14ac:dyDescent="0.25">
      <c r="C1278" s="482" t="s">
        <v>1704</v>
      </c>
      <c r="D1278" s="325">
        <v>455.1</v>
      </c>
      <c r="E1278" s="325">
        <v>0</v>
      </c>
      <c r="F1278" s="325">
        <v>9.1</v>
      </c>
      <c r="G1278" s="325">
        <v>69</v>
      </c>
      <c r="H1278" s="320">
        <v>1.3</v>
      </c>
      <c r="I1278" s="320">
        <v>22.5</v>
      </c>
    </row>
    <row r="1279" spans="3:9" x14ac:dyDescent="0.25">
      <c r="C1279" s="482" t="s">
        <v>1705</v>
      </c>
      <c r="D1279" s="325">
        <v>454.5</v>
      </c>
      <c r="E1279" s="325">
        <v>0</v>
      </c>
      <c r="F1279" s="325">
        <v>10</v>
      </c>
      <c r="G1279" s="325">
        <v>70</v>
      </c>
      <c r="H1279" s="320">
        <v>1.8</v>
      </c>
      <c r="I1279" s="320">
        <v>45</v>
      </c>
    </row>
    <row r="1280" spans="3:9" x14ac:dyDescent="0.25">
      <c r="C1280" s="482" t="s">
        <v>1706</v>
      </c>
      <c r="D1280" s="325">
        <v>453.9</v>
      </c>
      <c r="E1280" s="325">
        <v>0</v>
      </c>
      <c r="F1280" s="325">
        <v>10.1</v>
      </c>
      <c r="G1280" s="325">
        <v>70</v>
      </c>
      <c r="H1280" s="320">
        <v>1.8</v>
      </c>
      <c r="I1280" s="320">
        <v>45</v>
      </c>
    </row>
    <row r="1281" spans="3:9" x14ac:dyDescent="0.25">
      <c r="C1281" s="482" t="s">
        <v>1707</v>
      </c>
      <c r="D1281" s="325">
        <v>453.8</v>
      </c>
      <c r="E1281" s="325">
        <v>0</v>
      </c>
      <c r="F1281" s="325">
        <v>8.8000000000000007</v>
      </c>
      <c r="G1281" s="325">
        <v>73</v>
      </c>
      <c r="H1281" s="320">
        <v>1.8</v>
      </c>
      <c r="I1281" s="320">
        <v>45</v>
      </c>
    </row>
    <row r="1282" spans="3:9" x14ac:dyDescent="0.25">
      <c r="C1282" s="482" t="s">
        <v>1708</v>
      </c>
      <c r="D1282" s="325">
        <v>454.6</v>
      </c>
      <c r="E1282" s="325">
        <v>0</v>
      </c>
      <c r="F1282" s="325">
        <v>7.7</v>
      </c>
      <c r="G1282" s="325">
        <v>79</v>
      </c>
      <c r="H1282" s="320">
        <v>2.2000000000000002</v>
      </c>
      <c r="I1282" s="320">
        <v>22.5</v>
      </c>
    </row>
    <row r="1283" spans="3:9" x14ac:dyDescent="0.25">
      <c r="C1283" s="482" t="s">
        <v>1709</v>
      </c>
      <c r="D1283" s="325">
        <v>455.3</v>
      </c>
      <c r="E1283" s="325">
        <v>0</v>
      </c>
      <c r="F1283" s="325">
        <v>6.7</v>
      </c>
      <c r="G1283" s="325">
        <v>82</v>
      </c>
      <c r="H1283" s="320">
        <v>1.8</v>
      </c>
      <c r="I1283" s="320">
        <v>45</v>
      </c>
    </row>
    <row r="1284" spans="3:9" x14ac:dyDescent="0.25">
      <c r="C1284" s="482" t="s">
        <v>1710</v>
      </c>
      <c r="D1284" s="325">
        <v>455.9</v>
      </c>
      <c r="E1284" s="325">
        <v>0</v>
      </c>
      <c r="F1284" s="325">
        <v>6.2</v>
      </c>
      <c r="G1284" s="325">
        <v>85</v>
      </c>
      <c r="H1284" s="320">
        <v>1.3</v>
      </c>
      <c r="I1284" s="320">
        <v>45</v>
      </c>
    </row>
    <row r="1285" spans="3:9" x14ac:dyDescent="0.25">
      <c r="C1285" s="482" t="s">
        <v>1711</v>
      </c>
      <c r="D1285" s="325">
        <v>456.6</v>
      </c>
      <c r="E1285" s="325">
        <v>0</v>
      </c>
      <c r="F1285" s="325">
        <v>5.5</v>
      </c>
      <c r="G1285" s="325">
        <v>87</v>
      </c>
      <c r="H1285" s="320">
        <v>0.9</v>
      </c>
      <c r="I1285" s="320">
        <v>67.5</v>
      </c>
    </row>
    <row r="1286" spans="3:9" x14ac:dyDescent="0.25">
      <c r="C1286" s="482" t="s">
        <v>1712</v>
      </c>
      <c r="D1286" s="325">
        <v>457</v>
      </c>
      <c r="E1286" s="325">
        <v>0</v>
      </c>
      <c r="F1286" s="325">
        <v>5.2</v>
      </c>
      <c r="G1286" s="325">
        <v>86</v>
      </c>
      <c r="H1286" s="320">
        <v>1.3</v>
      </c>
      <c r="I1286" s="320">
        <v>180</v>
      </c>
    </row>
    <row r="1287" spans="3:9" x14ac:dyDescent="0.25">
      <c r="C1287" s="482" t="s">
        <v>1713</v>
      </c>
      <c r="D1287" s="325">
        <v>457.9</v>
      </c>
      <c r="E1287" s="325">
        <v>0</v>
      </c>
      <c r="F1287" s="325">
        <v>5.7</v>
      </c>
      <c r="G1287" s="325">
        <v>84</v>
      </c>
      <c r="H1287" s="320">
        <v>0.4</v>
      </c>
      <c r="I1287" s="320">
        <v>135</v>
      </c>
    </row>
    <row r="1288" spans="3:9" x14ac:dyDescent="0.25">
      <c r="C1288" s="482" t="s">
        <v>1714</v>
      </c>
      <c r="D1288" s="325">
        <v>458.1</v>
      </c>
      <c r="E1288" s="325">
        <v>0</v>
      </c>
      <c r="F1288" s="325">
        <v>5.6</v>
      </c>
      <c r="G1288" s="325">
        <v>85</v>
      </c>
      <c r="H1288" s="320">
        <v>0.9</v>
      </c>
      <c r="I1288" s="320">
        <v>67.5</v>
      </c>
    </row>
    <row r="1289" spans="3:9" x14ac:dyDescent="0.25">
      <c r="C1289" s="482" t="s">
        <v>1715</v>
      </c>
      <c r="D1289" s="325">
        <v>457.7</v>
      </c>
      <c r="E1289" s="325">
        <v>0</v>
      </c>
      <c r="F1289" s="325">
        <v>5.2</v>
      </c>
      <c r="G1289" s="325">
        <v>84</v>
      </c>
      <c r="H1289" s="320">
        <v>0.9</v>
      </c>
      <c r="I1289" s="320">
        <v>67.5</v>
      </c>
    </row>
    <row r="1290" spans="3:9" x14ac:dyDescent="0.25">
      <c r="C1290" s="482" t="s">
        <v>1716</v>
      </c>
      <c r="D1290" s="325">
        <v>457</v>
      </c>
      <c r="E1290" s="325">
        <v>0</v>
      </c>
      <c r="F1290" s="325">
        <v>5.2</v>
      </c>
      <c r="G1290" s="325">
        <v>84</v>
      </c>
      <c r="H1290" s="320">
        <v>0.4</v>
      </c>
      <c r="I1290" s="320">
        <v>67.5</v>
      </c>
    </row>
    <row r="1291" spans="3:9" x14ac:dyDescent="0.25">
      <c r="C1291" s="482" t="s">
        <v>1717</v>
      </c>
      <c r="D1291" s="325">
        <v>456.4</v>
      </c>
      <c r="E1291" s="325">
        <v>0</v>
      </c>
      <c r="F1291" s="325">
        <v>5.2</v>
      </c>
      <c r="G1291" s="325">
        <v>85</v>
      </c>
      <c r="H1291" s="320">
        <v>0.4</v>
      </c>
      <c r="I1291" s="320">
        <v>67.5</v>
      </c>
    </row>
    <row r="1292" spans="3:9" x14ac:dyDescent="0.25">
      <c r="C1292" s="482" t="s">
        <v>1718</v>
      </c>
      <c r="D1292" s="325">
        <v>456</v>
      </c>
      <c r="E1292" s="325">
        <v>0</v>
      </c>
      <c r="F1292" s="325">
        <v>4.8</v>
      </c>
      <c r="G1292" s="325">
        <v>88</v>
      </c>
      <c r="H1292" s="320">
        <v>0.4</v>
      </c>
      <c r="I1292" s="320">
        <v>67.5</v>
      </c>
    </row>
    <row r="1293" spans="3:9" x14ac:dyDescent="0.25">
      <c r="C1293" s="482" t="s">
        <v>1719</v>
      </c>
      <c r="D1293" s="325">
        <v>456</v>
      </c>
      <c r="E1293" s="325">
        <v>0</v>
      </c>
      <c r="F1293" s="325">
        <v>4.5999999999999996</v>
      </c>
      <c r="G1293" s="325">
        <v>89</v>
      </c>
      <c r="H1293" s="320">
        <v>0.4</v>
      </c>
      <c r="I1293" s="320">
        <v>90</v>
      </c>
    </row>
    <row r="1294" spans="3:9" x14ac:dyDescent="0.25">
      <c r="C1294" s="482" t="s">
        <v>1720</v>
      </c>
      <c r="D1294" s="325">
        <v>456.3</v>
      </c>
      <c r="E1294" s="325">
        <v>0</v>
      </c>
      <c r="F1294" s="325">
        <v>4.3</v>
      </c>
      <c r="G1294" s="325">
        <v>89</v>
      </c>
      <c r="H1294" s="320">
        <v>0.4</v>
      </c>
      <c r="I1294" s="320">
        <v>67.5</v>
      </c>
    </row>
    <row r="1295" spans="3:9" x14ac:dyDescent="0.25">
      <c r="C1295" s="482" t="s">
        <v>1721</v>
      </c>
      <c r="D1295" s="325">
        <v>456.8</v>
      </c>
      <c r="E1295" s="325">
        <v>0</v>
      </c>
      <c r="F1295" s="325">
        <v>4.3</v>
      </c>
      <c r="G1295" s="325">
        <v>88</v>
      </c>
      <c r="H1295" s="320">
        <v>0.4</v>
      </c>
      <c r="I1295" s="320">
        <v>90</v>
      </c>
    </row>
    <row r="1296" spans="3:9" x14ac:dyDescent="0.25">
      <c r="C1296" s="482" t="s">
        <v>1722</v>
      </c>
      <c r="D1296" s="325">
        <v>457.5</v>
      </c>
      <c r="E1296" s="325">
        <v>0</v>
      </c>
      <c r="F1296" s="325">
        <v>4.5</v>
      </c>
      <c r="G1296" s="325">
        <v>88</v>
      </c>
      <c r="H1296" s="320">
        <v>0.4</v>
      </c>
      <c r="I1296" s="320">
        <v>67.5</v>
      </c>
    </row>
    <row r="1297" spans="3:9" x14ac:dyDescent="0.25">
      <c r="C1297" s="482" t="s">
        <v>1723</v>
      </c>
      <c r="D1297" s="325">
        <v>458.1</v>
      </c>
      <c r="E1297" s="325">
        <v>0</v>
      </c>
      <c r="F1297" s="325">
        <v>4.9000000000000004</v>
      </c>
      <c r="G1297" s="325">
        <v>84</v>
      </c>
      <c r="H1297" s="320">
        <v>0.4</v>
      </c>
      <c r="I1297" s="320">
        <v>45</v>
      </c>
    </row>
    <row r="1298" spans="3:9" x14ac:dyDescent="0.25">
      <c r="C1298" s="482" t="s">
        <v>1724</v>
      </c>
      <c r="D1298" s="325">
        <v>458.4</v>
      </c>
      <c r="E1298" s="325">
        <v>0</v>
      </c>
      <c r="F1298" s="325">
        <v>6.2</v>
      </c>
      <c r="G1298" s="325">
        <v>76</v>
      </c>
      <c r="H1298" s="320">
        <v>0.9</v>
      </c>
      <c r="I1298" s="320">
        <v>67.5</v>
      </c>
    </row>
    <row r="1299" spans="3:9" x14ac:dyDescent="0.25">
      <c r="C1299" s="482" t="s">
        <v>1725</v>
      </c>
      <c r="D1299" s="325">
        <v>458.4</v>
      </c>
      <c r="E1299" s="325">
        <v>0</v>
      </c>
      <c r="F1299" s="325">
        <v>8.4</v>
      </c>
      <c r="G1299" s="325">
        <v>66</v>
      </c>
      <c r="H1299" s="320">
        <v>0.9</v>
      </c>
      <c r="I1299" s="320">
        <v>45</v>
      </c>
    </row>
    <row r="1300" spans="3:9" x14ac:dyDescent="0.25">
      <c r="C1300" s="482" t="s">
        <v>1726</v>
      </c>
      <c r="D1300" s="325">
        <v>458</v>
      </c>
      <c r="E1300" s="325">
        <v>0</v>
      </c>
      <c r="F1300" s="325">
        <v>9.1</v>
      </c>
      <c r="G1300" s="325">
        <v>65</v>
      </c>
      <c r="H1300" s="320">
        <v>1.3</v>
      </c>
      <c r="I1300" s="320">
        <v>45</v>
      </c>
    </row>
    <row r="1301" spans="3:9" x14ac:dyDescent="0.25">
      <c r="C1301" s="482" t="s">
        <v>1727</v>
      </c>
      <c r="D1301" s="325">
        <v>456.7</v>
      </c>
      <c r="E1301" s="325">
        <v>0</v>
      </c>
      <c r="F1301" s="325">
        <v>10.4</v>
      </c>
      <c r="G1301" s="325">
        <v>53</v>
      </c>
      <c r="H1301" s="320">
        <v>1.3</v>
      </c>
      <c r="I1301" s="320">
        <v>45</v>
      </c>
    </row>
    <row r="1302" spans="3:9" x14ac:dyDescent="0.25">
      <c r="C1302" s="482" t="s">
        <v>1728</v>
      </c>
      <c r="D1302" s="325">
        <v>456</v>
      </c>
      <c r="E1302" s="325">
        <v>0</v>
      </c>
      <c r="F1302" s="325">
        <v>13.8</v>
      </c>
      <c r="G1302" s="325">
        <v>53</v>
      </c>
      <c r="H1302" s="320">
        <v>1.8</v>
      </c>
      <c r="I1302" s="320">
        <v>45</v>
      </c>
    </row>
    <row r="1303" spans="3:9" x14ac:dyDescent="0.25">
      <c r="C1303" s="482" t="s">
        <v>1729</v>
      </c>
      <c r="D1303" s="325">
        <v>454.6</v>
      </c>
      <c r="E1303" s="325">
        <v>0</v>
      </c>
      <c r="F1303" s="325">
        <v>14</v>
      </c>
      <c r="G1303" s="325">
        <v>51</v>
      </c>
      <c r="H1303" s="320">
        <v>1.8</v>
      </c>
      <c r="I1303" s="320">
        <v>45</v>
      </c>
    </row>
    <row r="1304" spans="3:9" x14ac:dyDescent="0.25">
      <c r="C1304" s="482" t="s">
        <v>1730</v>
      </c>
      <c r="D1304" s="325">
        <v>453.8</v>
      </c>
      <c r="E1304" s="325">
        <v>0</v>
      </c>
      <c r="F1304" s="325">
        <v>14</v>
      </c>
      <c r="G1304" s="325">
        <v>51</v>
      </c>
      <c r="H1304" s="320">
        <v>2.2000000000000002</v>
      </c>
      <c r="I1304" s="320">
        <v>0</v>
      </c>
    </row>
    <row r="1305" spans="3:9" x14ac:dyDescent="0.25">
      <c r="C1305" s="482" t="s">
        <v>1731</v>
      </c>
      <c r="D1305" s="325">
        <v>453.1</v>
      </c>
      <c r="E1305" s="325">
        <v>0</v>
      </c>
      <c r="F1305" s="325">
        <v>13.9</v>
      </c>
      <c r="G1305" s="325">
        <v>55</v>
      </c>
      <c r="H1305" s="320">
        <v>1.8</v>
      </c>
      <c r="I1305" s="320">
        <v>0</v>
      </c>
    </row>
    <row r="1306" spans="3:9" x14ac:dyDescent="0.25">
      <c r="C1306" s="482" t="s">
        <v>1732</v>
      </c>
      <c r="D1306" s="325">
        <v>452.3</v>
      </c>
      <c r="E1306" s="325">
        <v>0</v>
      </c>
      <c r="F1306" s="325">
        <v>13</v>
      </c>
      <c r="G1306" s="325">
        <v>62</v>
      </c>
      <c r="H1306" s="320">
        <v>2.7</v>
      </c>
      <c r="I1306" s="320">
        <v>22.5</v>
      </c>
    </row>
    <row r="1307" spans="3:9" x14ac:dyDescent="0.25">
      <c r="C1307" s="482" t="s">
        <v>1733</v>
      </c>
      <c r="D1307" s="325">
        <v>452.3</v>
      </c>
      <c r="E1307" s="325">
        <v>0</v>
      </c>
      <c r="F1307" s="325">
        <v>10.5</v>
      </c>
      <c r="G1307" s="325">
        <v>73</v>
      </c>
      <c r="H1307" s="320">
        <v>2.2000000000000002</v>
      </c>
      <c r="I1307" s="320">
        <v>45</v>
      </c>
    </row>
    <row r="1308" spans="3:9" x14ac:dyDescent="0.25">
      <c r="C1308" s="482" t="s">
        <v>1734</v>
      </c>
      <c r="D1308" s="325">
        <v>453.4</v>
      </c>
      <c r="E1308" s="325">
        <v>0</v>
      </c>
      <c r="F1308" s="325">
        <v>7.8</v>
      </c>
      <c r="G1308" s="325">
        <v>84</v>
      </c>
      <c r="H1308" s="320">
        <v>2.2000000000000002</v>
      </c>
      <c r="I1308" s="320">
        <v>45</v>
      </c>
    </row>
    <row r="1309" spans="3:9" x14ac:dyDescent="0.25">
      <c r="C1309" s="482" t="s">
        <v>1735</v>
      </c>
      <c r="D1309" s="325">
        <v>454.2</v>
      </c>
      <c r="E1309" s="325">
        <v>0</v>
      </c>
      <c r="F1309" s="325">
        <v>7.7</v>
      </c>
      <c r="G1309" s="325">
        <v>84</v>
      </c>
      <c r="H1309" s="320">
        <v>1.3</v>
      </c>
      <c r="I1309" s="320">
        <v>45</v>
      </c>
    </row>
    <row r="1310" spans="3:9" x14ac:dyDescent="0.25">
      <c r="C1310" s="482" t="s">
        <v>1736</v>
      </c>
      <c r="D1310" s="325">
        <v>454.6</v>
      </c>
      <c r="E1310" s="325">
        <v>0</v>
      </c>
      <c r="F1310" s="325">
        <v>7.1</v>
      </c>
      <c r="G1310" s="325">
        <v>85</v>
      </c>
      <c r="H1310" s="320">
        <v>1.8</v>
      </c>
      <c r="I1310" s="320">
        <v>22.5</v>
      </c>
    </row>
    <row r="1311" spans="3:9" x14ac:dyDescent="0.25">
      <c r="C1311" s="482" t="s">
        <v>1737</v>
      </c>
      <c r="D1311" s="325">
        <v>454.8</v>
      </c>
      <c r="E1311" s="325">
        <v>0</v>
      </c>
      <c r="F1311" s="325">
        <v>6.2</v>
      </c>
      <c r="G1311" s="325">
        <v>88</v>
      </c>
      <c r="H1311" s="320">
        <v>0.9</v>
      </c>
      <c r="I1311" s="320">
        <v>22.5</v>
      </c>
    </row>
    <row r="1312" spans="3:9" x14ac:dyDescent="0.25">
      <c r="C1312" s="482" t="s">
        <v>1738</v>
      </c>
      <c r="D1312" s="325">
        <v>455.1</v>
      </c>
      <c r="E1312" s="325">
        <v>0</v>
      </c>
      <c r="F1312" s="325">
        <v>5.8</v>
      </c>
      <c r="G1312" s="325">
        <v>89</v>
      </c>
      <c r="H1312" s="320">
        <v>0.9</v>
      </c>
      <c r="I1312" s="320">
        <v>45</v>
      </c>
    </row>
    <row r="1313" spans="3:9" x14ac:dyDescent="0.25">
      <c r="C1313" s="482" t="s">
        <v>1739</v>
      </c>
      <c r="D1313" s="325">
        <v>454.6</v>
      </c>
      <c r="E1313" s="325">
        <v>0</v>
      </c>
      <c r="F1313" s="325">
        <v>5.8</v>
      </c>
      <c r="G1313" s="325">
        <v>86</v>
      </c>
      <c r="H1313" s="320">
        <v>0.4</v>
      </c>
      <c r="I1313" s="320">
        <v>45</v>
      </c>
    </row>
    <row r="1314" spans="3:9" x14ac:dyDescent="0.25">
      <c r="C1314" s="482" t="s">
        <v>1740</v>
      </c>
      <c r="D1314" s="325">
        <v>454.3</v>
      </c>
      <c r="E1314" s="325">
        <v>0</v>
      </c>
      <c r="F1314" s="325">
        <v>5.2</v>
      </c>
      <c r="G1314" s="325">
        <v>87</v>
      </c>
      <c r="H1314" s="320">
        <v>0.4</v>
      </c>
      <c r="I1314" s="320">
        <v>0</v>
      </c>
    </row>
    <row r="1315" spans="3:9" x14ac:dyDescent="0.25">
      <c r="C1315" s="482" t="s">
        <v>1741</v>
      </c>
      <c r="D1315" s="325">
        <v>454.2</v>
      </c>
      <c r="E1315" s="325">
        <v>0</v>
      </c>
      <c r="F1315" s="325">
        <v>5.2</v>
      </c>
      <c r="G1315" s="325">
        <v>87</v>
      </c>
      <c r="H1315" s="320">
        <v>0.4</v>
      </c>
      <c r="I1315" s="320">
        <v>0</v>
      </c>
    </row>
    <row r="1316" spans="3:9" x14ac:dyDescent="0.25">
      <c r="C1316" s="482" t="s">
        <v>1742</v>
      </c>
      <c r="D1316" s="325">
        <v>453.6</v>
      </c>
      <c r="E1316" s="325">
        <v>0</v>
      </c>
      <c r="F1316" s="325">
        <v>4.9000000000000004</v>
      </c>
      <c r="G1316" s="325">
        <v>88</v>
      </c>
      <c r="H1316" s="320">
        <v>0</v>
      </c>
      <c r="I1316" s="320">
        <v>0</v>
      </c>
    </row>
    <row r="1317" spans="3:9" x14ac:dyDescent="0.25">
      <c r="C1317" s="482" t="s">
        <v>1743</v>
      </c>
      <c r="D1317" s="325">
        <v>453.4</v>
      </c>
      <c r="E1317" s="325">
        <v>0</v>
      </c>
      <c r="F1317" s="325">
        <v>4.7</v>
      </c>
      <c r="G1317" s="325">
        <v>90</v>
      </c>
      <c r="H1317" s="320">
        <v>0.4</v>
      </c>
      <c r="I1317" s="320">
        <v>0</v>
      </c>
    </row>
    <row r="1318" spans="3:9" x14ac:dyDescent="0.25">
      <c r="C1318" s="482" t="s">
        <v>1744</v>
      </c>
      <c r="D1318" s="325">
        <v>453.8</v>
      </c>
      <c r="E1318" s="325">
        <v>0</v>
      </c>
      <c r="F1318" s="325">
        <v>4</v>
      </c>
      <c r="G1318" s="325">
        <v>92</v>
      </c>
      <c r="H1318" s="320">
        <v>0.9</v>
      </c>
      <c r="I1318" s="320">
        <v>225</v>
      </c>
    </row>
    <row r="1319" spans="3:9" x14ac:dyDescent="0.25">
      <c r="C1319" s="482" t="s">
        <v>1745</v>
      </c>
      <c r="D1319" s="325">
        <v>454.3</v>
      </c>
      <c r="E1319" s="325">
        <v>0</v>
      </c>
      <c r="F1319" s="325">
        <v>2.9</v>
      </c>
      <c r="G1319" s="325">
        <v>92</v>
      </c>
      <c r="H1319" s="320">
        <v>0.4</v>
      </c>
      <c r="I1319" s="320">
        <v>247.5</v>
      </c>
    </row>
    <row r="1320" spans="3:9" x14ac:dyDescent="0.25">
      <c r="C1320" s="482" t="s">
        <v>1746</v>
      </c>
      <c r="D1320" s="325">
        <v>455.1</v>
      </c>
      <c r="E1320" s="325">
        <v>0</v>
      </c>
      <c r="F1320" s="325">
        <v>2.8</v>
      </c>
      <c r="G1320" s="325">
        <v>80</v>
      </c>
      <c r="H1320" s="320">
        <v>0.4</v>
      </c>
      <c r="I1320" s="320">
        <v>225</v>
      </c>
    </row>
    <row r="1321" spans="3:9" x14ac:dyDescent="0.25">
      <c r="C1321" s="482" t="s">
        <v>1747</v>
      </c>
      <c r="D1321" s="325">
        <v>455.8</v>
      </c>
      <c r="E1321" s="325">
        <v>0</v>
      </c>
      <c r="F1321" s="325">
        <v>4.3</v>
      </c>
      <c r="G1321" s="325">
        <v>71</v>
      </c>
      <c r="H1321" s="320">
        <v>0.9</v>
      </c>
      <c r="I1321" s="320">
        <v>225</v>
      </c>
    </row>
    <row r="1322" spans="3:9" x14ac:dyDescent="0.25">
      <c r="C1322" s="482" t="s">
        <v>1748</v>
      </c>
      <c r="D1322" s="325">
        <v>456.2</v>
      </c>
      <c r="E1322" s="325">
        <v>0</v>
      </c>
      <c r="F1322" s="325">
        <v>6.2</v>
      </c>
      <c r="G1322" s="325">
        <v>65</v>
      </c>
      <c r="H1322" s="320">
        <v>1.3</v>
      </c>
      <c r="I1322" s="320">
        <v>225</v>
      </c>
    </row>
    <row r="1323" spans="3:9" x14ac:dyDescent="0.25">
      <c r="C1323" s="482" t="s">
        <v>1749</v>
      </c>
      <c r="D1323" s="325">
        <v>455.8</v>
      </c>
      <c r="E1323" s="325">
        <v>0</v>
      </c>
      <c r="F1323" s="325">
        <v>7.7</v>
      </c>
      <c r="G1323" s="325">
        <v>56</v>
      </c>
      <c r="H1323" s="320">
        <v>1.3</v>
      </c>
      <c r="I1323" s="320">
        <v>225</v>
      </c>
    </row>
    <row r="1324" spans="3:9" x14ac:dyDescent="0.25">
      <c r="C1324" s="482" t="s">
        <v>1750</v>
      </c>
      <c r="D1324" s="325">
        <v>454.9</v>
      </c>
      <c r="E1324" s="325">
        <v>0</v>
      </c>
      <c r="F1324" s="325">
        <v>11.1</v>
      </c>
      <c r="G1324" s="325">
        <v>57</v>
      </c>
      <c r="H1324" s="320">
        <v>1.3</v>
      </c>
      <c r="I1324" s="320">
        <v>180</v>
      </c>
    </row>
    <row r="1325" spans="3:9" x14ac:dyDescent="0.25">
      <c r="C1325" s="482" t="s">
        <v>1751</v>
      </c>
      <c r="D1325" s="325">
        <v>454.2</v>
      </c>
      <c r="E1325" s="325">
        <v>0</v>
      </c>
      <c r="F1325" s="325">
        <v>11.3</v>
      </c>
      <c r="G1325" s="325">
        <v>47</v>
      </c>
      <c r="H1325" s="320">
        <v>1.3</v>
      </c>
      <c r="I1325" s="320">
        <v>337.5</v>
      </c>
    </row>
    <row r="1326" spans="3:9" x14ac:dyDescent="0.25">
      <c r="C1326" s="482" t="s">
        <v>1752</v>
      </c>
      <c r="D1326" s="325">
        <v>453.3</v>
      </c>
      <c r="E1326" s="325">
        <v>0</v>
      </c>
      <c r="F1326" s="325">
        <v>14</v>
      </c>
      <c r="G1326" s="325">
        <v>47</v>
      </c>
      <c r="H1326" s="320">
        <v>1.3</v>
      </c>
      <c r="I1326" s="320">
        <v>0</v>
      </c>
    </row>
    <row r="1327" spans="3:9" x14ac:dyDescent="0.25">
      <c r="C1327" s="482" t="s">
        <v>1753</v>
      </c>
      <c r="D1327" s="325">
        <v>452.5</v>
      </c>
      <c r="E1327" s="325">
        <v>0</v>
      </c>
      <c r="F1327" s="325">
        <v>13.4</v>
      </c>
      <c r="G1327" s="325">
        <v>45</v>
      </c>
      <c r="H1327" s="320">
        <v>1.3</v>
      </c>
      <c r="I1327" s="320">
        <v>247.5</v>
      </c>
    </row>
    <row r="1328" spans="3:9" x14ac:dyDescent="0.25">
      <c r="C1328" s="482" t="s">
        <v>1754</v>
      </c>
      <c r="D1328" s="325">
        <v>451.7</v>
      </c>
      <c r="E1328" s="325">
        <v>0</v>
      </c>
      <c r="F1328" s="325">
        <v>15.1</v>
      </c>
      <c r="G1328" s="325">
        <v>43</v>
      </c>
      <c r="H1328" s="320">
        <v>1.8</v>
      </c>
      <c r="I1328" s="320">
        <v>45</v>
      </c>
    </row>
    <row r="1329" spans="3:9" x14ac:dyDescent="0.25">
      <c r="C1329" s="482" t="s">
        <v>1755</v>
      </c>
      <c r="D1329" s="325">
        <v>451.2</v>
      </c>
      <c r="E1329" s="325">
        <v>0</v>
      </c>
      <c r="F1329" s="325">
        <v>15.8</v>
      </c>
      <c r="G1329" s="325">
        <v>45</v>
      </c>
      <c r="H1329" s="320">
        <v>1.8</v>
      </c>
      <c r="I1329" s="320">
        <v>45</v>
      </c>
    </row>
    <row r="1330" spans="3:9" x14ac:dyDescent="0.25">
      <c r="C1330" s="482" t="s">
        <v>1756</v>
      </c>
      <c r="D1330" s="325">
        <v>450.6</v>
      </c>
      <c r="E1330" s="325">
        <v>0</v>
      </c>
      <c r="F1330" s="325">
        <v>14.2</v>
      </c>
      <c r="G1330" s="325">
        <v>56</v>
      </c>
      <c r="H1330" s="320">
        <v>2.2000000000000002</v>
      </c>
      <c r="I1330" s="320">
        <v>22.5</v>
      </c>
    </row>
    <row r="1331" spans="3:9" x14ac:dyDescent="0.25">
      <c r="C1331" s="482" t="s">
        <v>1757</v>
      </c>
      <c r="D1331" s="325">
        <v>451</v>
      </c>
      <c r="E1331" s="325">
        <v>0</v>
      </c>
      <c r="F1331" s="325">
        <v>11.7</v>
      </c>
      <c r="G1331" s="325">
        <v>71</v>
      </c>
      <c r="H1331" s="320">
        <v>2.2000000000000002</v>
      </c>
      <c r="I1331" s="320">
        <v>22.5</v>
      </c>
    </row>
    <row r="1332" spans="3:9" x14ac:dyDescent="0.25">
      <c r="C1332" s="482" t="s">
        <v>1758</v>
      </c>
      <c r="D1332" s="325">
        <v>451.7</v>
      </c>
      <c r="E1332" s="325">
        <v>0</v>
      </c>
      <c r="F1332" s="325">
        <v>9.1999999999999993</v>
      </c>
      <c r="G1332" s="325">
        <v>81</v>
      </c>
      <c r="H1332" s="320">
        <v>1.8</v>
      </c>
      <c r="I1332" s="320">
        <v>45</v>
      </c>
    </row>
    <row r="1333" spans="3:9" x14ac:dyDescent="0.25">
      <c r="C1333" s="482" t="s">
        <v>1759</v>
      </c>
      <c r="D1333" s="325">
        <v>452.3</v>
      </c>
      <c r="E1333" s="325">
        <v>0</v>
      </c>
      <c r="F1333" s="325">
        <v>7.9</v>
      </c>
      <c r="G1333" s="325">
        <v>84</v>
      </c>
      <c r="H1333" s="320">
        <v>1.3</v>
      </c>
      <c r="I1333" s="320">
        <v>45</v>
      </c>
    </row>
    <row r="1334" spans="3:9" x14ac:dyDescent="0.25">
      <c r="C1334" s="482" t="s">
        <v>1760</v>
      </c>
      <c r="D1334" s="325">
        <v>453.1</v>
      </c>
      <c r="E1334" s="325">
        <v>0</v>
      </c>
      <c r="F1334" s="325">
        <v>7.4</v>
      </c>
      <c r="G1334" s="325">
        <v>86</v>
      </c>
      <c r="H1334" s="320">
        <v>1.3</v>
      </c>
      <c r="I1334" s="320">
        <v>45</v>
      </c>
    </row>
    <row r="1335" spans="3:9" x14ac:dyDescent="0.25">
      <c r="C1335" s="482" t="s">
        <v>1761</v>
      </c>
      <c r="D1335" s="325">
        <v>453.7</v>
      </c>
      <c r="E1335" s="325">
        <v>0</v>
      </c>
      <c r="F1335" s="325">
        <v>6.7</v>
      </c>
      <c r="G1335" s="325">
        <v>86</v>
      </c>
      <c r="H1335" s="320">
        <v>1.3</v>
      </c>
      <c r="I1335" s="320">
        <v>45</v>
      </c>
    </row>
    <row r="1336" spans="3:9" x14ac:dyDescent="0.25">
      <c r="C1336" s="482" t="s">
        <v>1762</v>
      </c>
      <c r="D1336" s="325">
        <v>453.9</v>
      </c>
      <c r="E1336" s="325">
        <v>0</v>
      </c>
      <c r="F1336" s="325">
        <v>6.3</v>
      </c>
      <c r="G1336" s="325">
        <v>85</v>
      </c>
      <c r="H1336" s="320">
        <v>0.9</v>
      </c>
      <c r="I1336" s="320">
        <v>22.5</v>
      </c>
    </row>
    <row r="1337" spans="3:9" x14ac:dyDescent="0.25">
      <c r="C1337" s="482" t="s">
        <v>1763</v>
      </c>
      <c r="D1337" s="325">
        <v>454.1</v>
      </c>
      <c r="E1337" s="325">
        <v>0</v>
      </c>
      <c r="F1337" s="325">
        <v>5.9</v>
      </c>
      <c r="G1337" s="325">
        <v>86</v>
      </c>
      <c r="H1337" s="320">
        <v>0.4</v>
      </c>
      <c r="I1337" s="320">
        <v>45</v>
      </c>
    </row>
    <row r="1338" spans="3:9" x14ac:dyDescent="0.25">
      <c r="C1338" s="482" t="s">
        <v>1764</v>
      </c>
      <c r="D1338" s="325">
        <v>453.5</v>
      </c>
      <c r="E1338" s="325">
        <v>0</v>
      </c>
      <c r="F1338" s="325">
        <v>6.1</v>
      </c>
      <c r="G1338" s="325">
        <v>85</v>
      </c>
      <c r="H1338" s="320">
        <v>0.4</v>
      </c>
      <c r="I1338" s="320">
        <v>45</v>
      </c>
    </row>
    <row r="1339" spans="3:9" x14ac:dyDescent="0.25">
      <c r="C1339" s="482" t="s">
        <v>1765</v>
      </c>
      <c r="D1339" s="325">
        <v>453.2</v>
      </c>
      <c r="E1339" s="325">
        <v>0</v>
      </c>
      <c r="F1339" s="325">
        <v>5.9</v>
      </c>
      <c r="G1339" s="325">
        <v>79</v>
      </c>
      <c r="H1339" s="320">
        <v>0.4</v>
      </c>
      <c r="I1339" s="320">
        <v>0</v>
      </c>
    </row>
    <row r="1340" spans="3:9" x14ac:dyDescent="0.25">
      <c r="C1340" s="482" t="s">
        <v>1766</v>
      </c>
      <c r="D1340" s="325">
        <v>452.7</v>
      </c>
      <c r="E1340" s="325">
        <v>0</v>
      </c>
      <c r="F1340" s="325">
        <v>5.6</v>
      </c>
      <c r="G1340" s="325">
        <v>85</v>
      </c>
      <c r="H1340" s="320">
        <v>0.4</v>
      </c>
      <c r="I1340" s="320">
        <v>225</v>
      </c>
    </row>
    <row r="1341" spans="3:9" x14ac:dyDescent="0.25">
      <c r="C1341" s="482" t="s">
        <v>1767</v>
      </c>
      <c r="D1341" s="325">
        <v>452.7</v>
      </c>
      <c r="E1341" s="325">
        <v>0</v>
      </c>
      <c r="F1341" s="325">
        <v>4.9000000000000004</v>
      </c>
      <c r="G1341" s="325">
        <v>84</v>
      </c>
      <c r="H1341" s="320">
        <v>0.4</v>
      </c>
      <c r="I1341" s="320">
        <v>22.5</v>
      </c>
    </row>
    <row r="1342" spans="3:9" x14ac:dyDescent="0.25">
      <c r="C1342" s="482" t="s">
        <v>1768</v>
      </c>
      <c r="D1342" s="325">
        <v>452.7</v>
      </c>
      <c r="E1342" s="325">
        <v>0</v>
      </c>
      <c r="F1342" s="325">
        <v>4.8</v>
      </c>
      <c r="G1342" s="325">
        <v>86</v>
      </c>
      <c r="H1342" s="320">
        <v>0.4</v>
      </c>
      <c r="I1342" s="320">
        <v>45</v>
      </c>
    </row>
    <row r="1343" spans="3:9" x14ac:dyDescent="0.25">
      <c r="C1343" s="482" t="s">
        <v>1769</v>
      </c>
      <c r="D1343" s="325">
        <v>453.2</v>
      </c>
      <c r="E1343" s="325">
        <v>0</v>
      </c>
      <c r="F1343" s="325">
        <v>4.3</v>
      </c>
      <c r="G1343" s="325">
        <v>82</v>
      </c>
      <c r="H1343" s="320">
        <v>0.9</v>
      </c>
      <c r="I1343" s="320">
        <v>45</v>
      </c>
    </row>
    <row r="1344" spans="3:9" x14ac:dyDescent="0.25">
      <c r="C1344" s="482" t="s">
        <v>1770</v>
      </c>
      <c r="D1344" s="325">
        <v>454</v>
      </c>
      <c r="E1344" s="325">
        <v>0</v>
      </c>
      <c r="F1344" s="325">
        <v>4.5</v>
      </c>
      <c r="G1344" s="325">
        <v>80</v>
      </c>
      <c r="H1344" s="320">
        <v>0.4</v>
      </c>
      <c r="I1344" s="320">
        <v>90</v>
      </c>
    </row>
    <row r="1345" spans="3:9" x14ac:dyDescent="0.25">
      <c r="C1345" s="482" t="s">
        <v>1771</v>
      </c>
      <c r="D1345" s="325">
        <v>454.7</v>
      </c>
      <c r="E1345" s="325">
        <v>0</v>
      </c>
      <c r="F1345" s="325">
        <v>5.0999999999999996</v>
      </c>
      <c r="G1345" s="325">
        <v>73</v>
      </c>
      <c r="H1345" s="320">
        <v>0.9</v>
      </c>
      <c r="I1345" s="320">
        <v>67.5</v>
      </c>
    </row>
    <row r="1346" spans="3:9" x14ac:dyDescent="0.25">
      <c r="C1346" s="482" t="s">
        <v>1772</v>
      </c>
      <c r="D1346" s="325">
        <v>454.4</v>
      </c>
      <c r="E1346" s="325">
        <v>0</v>
      </c>
      <c r="F1346" s="325">
        <v>7</v>
      </c>
      <c r="G1346" s="325">
        <v>62</v>
      </c>
      <c r="H1346" s="320">
        <v>0.9</v>
      </c>
      <c r="I1346" s="320">
        <v>67.5</v>
      </c>
    </row>
    <row r="1347" spans="3:9" x14ac:dyDescent="0.25">
      <c r="C1347" s="482" t="s">
        <v>1773</v>
      </c>
      <c r="D1347" s="325">
        <v>454.3</v>
      </c>
      <c r="E1347" s="325">
        <v>0</v>
      </c>
      <c r="F1347" s="325">
        <v>10.1</v>
      </c>
      <c r="G1347" s="325">
        <v>57</v>
      </c>
      <c r="H1347" s="320">
        <v>0.9</v>
      </c>
      <c r="I1347" s="320">
        <v>45</v>
      </c>
    </row>
    <row r="1348" spans="3:9" x14ac:dyDescent="0.25">
      <c r="C1348" s="482" t="s">
        <v>1774</v>
      </c>
      <c r="D1348" s="325">
        <v>454</v>
      </c>
      <c r="E1348" s="325">
        <v>0</v>
      </c>
      <c r="F1348" s="325">
        <v>10.4</v>
      </c>
      <c r="G1348" s="325">
        <v>50</v>
      </c>
      <c r="H1348" s="320">
        <v>1.3</v>
      </c>
      <c r="I1348" s="320">
        <v>45</v>
      </c>
    </row>
    <row r="1349" spans="3:9" x14ac:dyDescent="0.25">
      <c r="C1349" s="482" t="s">
        <v>1775</v>
      </c>
      <c r="D1349" s="325">
        <v>454</v>
      </c>
      <c r="E1349" s="325">
        <v>0</v>
      </c>
      <c r="F1349" s="325">
        <v>12.7</v>
      </c>
      <c r="G1349" s="325">
        <v>46</v>
      </c>
      <c r="H1349" s="320">
        <v>1.3</v>
      </c>
      <c r="I1349" s="320">
        <v>22.5</v>
      </c>
    </row>
    <row r="1350" spans="3:9" x14ac:dyDescent="0.25">
      <c r="C1350" s="482" t="s">
        <v>1776</v>
      </c>
      <c r="D1350" s="325">
        <v>453.2</v>
      </c>
      <c r="E1350" s="325">
        <v>0</v>
      </c>
      <c r="F1350" s="325">
        <v>13.6</v>
      </c>
      <c r="G1350" s="325">
        <v>45</v>
      </c>
      <c r="H1350" s="320">
        <v>1.8</v>
      </c>
      <c r="I1350" s="320">
        <v>45</v>
      </c>
    </row>
    <row r="1351" spans="3:9" x14ac:dyDescent="0.25">
      <c r="C1351" s="482" t="s">
        <v>1777</v>
      </c>
      <c r="D1351" s="325">
        <v>452.1</v>
      </c>
      <c r="E1351" s="325">
        <v>0</v>
      </c>
      <c r="F1351" s="325">
        <v>14.7</v>
      </c>
      <c r="G1351" s="325">
        <v>42</v>
      </c>
      <c r="H1351" s="320">
        <v>1.8</v>
      </c>
      <c r="I1351" s="320">
        <v>22.5</v>
      </c>
    </row>
    <row r="1352" spans="3:9" x14ac:dyDescent="0.25">
      <c r="C1352" s="482" t="s">
        <v>1778</v>
      </c>
      <c r="D1352" s="325">
        <v>451.3</v>
      </c>
      <c r="E1352" s="325">
        <v>0</v>
      </c>
      <c r="F1352" s="325">
        <v>14.8</v>
      </c>
      <c r="G1352" s="325">
        <v>41</v>
      </c>
      <c r="H1352" s="320">
        <v>2.2000000000000002</v>
      </c>
      <c r="I1352" s="320">
        <v>337.5</v>
      </c>
    </row>
    <row r="1353" spans="3:9" x14ac:dyDescent="0.25">
      <c r="C1353" s="482" t="s">
        <v>1779</v>
      </c>
      <c r="D1353" s="325">
        <v>450.6</v>
      </c>
      <c r="E1353" s="325">
        <v>0</v>
      </c>
      <c r="F1353" s="325">
        <v>14.1</v>
      </c>
      <c r="G1353" s="325">
        <v>49</v>
      </c>
      <c r="H1353" s="320">
        <v>1.8</v>
      </c>
      <c r="I1353" s="320">
        <v>22.5</v>
      </c>
    </row>
    <row r="1354" spans="3:9" x14ac:dyDescent="0.25">
      <c r="C1354" s="482" t="s">
        <v>1780</v>
      </c>
      <c r="D1354" s="325">
        <v>451.5</v>
      </c>
      <c r="E1354" s="325">
        <v>0.5</v>
      </c>
      <c r="F1354" s="325">
        <v>8.8000000000000007</v>
      </c>
      <c r="G1354" s="325">
        <v>61</v>
      </c>
      <c r="H1354" s="320">
        <v>1.3</v>
      </c>
      <c r="I1354" s="320">
        <v>225</v>
      </c>
    </row>
    <row r="1355" spans="3:9" x14ac:dyDescent="0.25">
      <c r="C1355" s="482" t="s">
        <v>1781</v>
      </c>
      <c r="D1355" s="325">
        <v>452.4</v>
      </c>
      <c r="E1355" s="325">
        <v>0.3</v>
      </c>
      <c r="F1355" s="325">
        <v>7.9</v>
      </c>
      <c r="G1355" s="325">
        <v>66</v>
      </c>
      <c r="H1355" s="320">
        <v>0.4</v>
      </c>
      <c r="I1355" s="320">
        <v>67.5</v>
      </c>
    </row>
    <row r="1356" spans="3:9" x14ac:dyDescent="0.25">
      <c r="C1356" s="482" t="s">
        <v>1782</v>
      </c>
      <c r="D1356" s="325">
        <v>452.5</v>
      </c>
      <c r="E1356" s="325">
        <v>0</v>
      </c>
      <c r="F1356" s="325">
        <v>7.8</v>
      </c>
      <c r="G1356" s="325">
        <v>73</v>
      </c>
      <c r="H1356" s="320">
        <v>1.3</v>
      </c>
      <c r="I1356" s="320">
        <v>45</v>
      </c>
    </row>
    <row r="1357" spans="3:9" x14ac:dyDescent="0.25">
      <c r="C1357" s="482" t="s">
        <v>1783</v>
      </c>
      <c r="D1357" s="325">
        <v>452.8</v>
      </c>
      <c r="E1357" s="325">
        <v>0</v>
      </c>
      <c r="F1357" s="325">
        <v>6.7</v>
      </c>
      <c r="G1357" s="325">
        <v>74</v>
      </c>
      <c r="H1357" s="320">
        <v>0.4</v>
      </c>
      <c r="I1357" s="320">
        <v>45</v>
      </c>
    </row>
    <row r="1358" spans="3:9" x14ac:dyDescent="0.25">
      <c r="C1358" s="482" t="s">
        <v>1784</v>
      </c>
      <c r="D1358" s="325">
        <v>453.4</v>
      </c>
      <c r="E1358" s="325">
        <v>0</v>
      </c>
      <c r="F1358" s="325">
        <v>6.6</v>
      </c>
      <c r="G1358" s="325">
        <v>79</v>
      </c>
      <c r="H1358" s="320">
        <v>0.9</v>
      </c>
      <c r="I1358" s="320">
        <v>337.5</v>
      </c>
    </row>
    <row r="1359" spans="3:9" x14ac:dyDescent="0.25">
      <c r="C1359" s="482" t="s">
        <v>1785</v>
      </c>
      <c r="D1359" s="325">
        <v>454.1</v>
      </c>
      <c r="E1359" s="325">
        <v>0</v>
      </c>
      <c r="F1359" s="325">
        <v>6.2</v>
      </c>
      <c r="G1359" s="325">
        <v>79</v>
      </c>
      <c r="H1359" s="320">
        <v>0.4</v>
      </c>
      <c r="I1359" s="320">
        <v>45</v>
      </c>
    </row>
    <row r="1360" spans="3:9" x14ac:dyDescent="0.25">
      <c r="C1360" s="482" t="s">
        <v>1786</v>
      </c>
      <c r="D1360" s="325">
        <v>454.8</v>
      </c>
      <c r="E1360" s="325">
        <v>0</v>
      </c>
      <c r="F1360" s="325">
        <v>6</v>
      </c>
      <c r="G1360" s="325">
        <v>81</v>
      </c>
      <c r="H1360" s="320">
        <v>0.4</v>
      </c>
      <c r="I1360" s="320">
        <v>0</v>
      </c>
    </row>
    <row r="1361" spans="3:9" x14ac:dyDescent="0.25">
      <c r="C1361" s="482" t="s">
        <v>1787</v>
      </c>
      <c r="D1361" s="325">
        <v>454.8</v>
      </c>
      <c r="E1361" s="325">
        <v>0</v>
      </c>
      <c r="F1361" s="325">
        <v>5.5</v>
      </c>
      <c r="G1361" s="325">
        <v>78</v>
      </c>
      <c r="H1361" s="320">
        <v>0.9</v>
      </c>
      <c r="I1361" s="320">
        <v>180</v>
      </c>
    </row>
    <row r="1362" spans="3:9" x14ac:dyDescent="0.25">
      <c r="C1362" s="482" t="s">
        <v>1788</v>
      </c>
      <c r="D1362" s="325">
        <v>454.8</v>
      </c>
      <c r="E1362" s="325">
        <v>0</v>
      </c>
      <c r="F1362" s="325">
        <v>5.5</v>
      </c>
      <c r="G1362" s="325">
        <v>77</v>
      </c>
      <c r="H1362" s="320">
        <v>0.9</v>
      </c>
      <c r="I1362" s="320">
        <v>225</v>
      </c>
    </row>
    <row r="1363" spans="3:9" x14ac:dyDescent="0.25">
      <c r="C1363" s="482" t="s">
        <v>1789</v>
      </c>
      <c r="D1363" s="325">
        <v>454.3</v>
      </c>
      <c r="E1363" s="325">
        <v>0</v>
      </c>
      <c r="F1363" s="325">
        <v>5.6</v>
      </c>
      <c r="G1363" s="325">
        <v>77</v>
      </c>
      <c r="H1363" s="320">
        <v>0.4</v>
      </c>
      <c r="I1363" s="320">
        <v>247.5</v>
      </c>
    </row>
    <row r="1364" spans="3:9" x14ac:dyDescent="0.25">
      <c r="C1364" s="482" t="s">
        <v>1790</v>
      </c>
      <c r="D1364" s="325">
        <v>453.7</v>
      </c>
      <c r="E1364" s="325">
        <v>0</v>
      </c>
      <c r="F1364" s="325">
        <v>5.2</v>
      </c>
      <c r="G1364" s="325">
        <v>82</v>
      </c>
      <c r="H1364" s="320">
        <v>0.4</v>
      </c>
      <c r="I1364" s="320">
        <v>225</v>
      </c>
    </row>
    <row r="1365" spans="3:9" x14ac:dyDescent="0.25">
      <c r="C1365" s="482" t="s">
        <v>1791</v>
      </c>
      <c r="D1365" s="325">
        <v>453.2</v>
      </c>
      <c r="E1365" s="325">
        <v>0</v>
      </c>
      <c r="F1365" s="325">
        <v>4.9000000000000004</v>
      </c>
      <c r="G1365" s="325">
        <v>81</v>
      </c>
      <c r="H1365" s="320">
        <v>0</v>
      </c>
      <c r="I1365" s="320">
        <v>247.5</v>
      </c>
    </row>
    <row r="1366" spans="3:9" x14ac:dyDescent="0.25">
      <c r="C1366" s="482" t="s">
        <v>1792</v>
      </c>
      <c r="D1366" s="325">
        <v>453.6</v>
      </c>
      <c r="E1366" s="325">
        <v>0</v>
      </c>
      <c r="F1366" s="325">
        <v>4.2</v>
      </c>
      <c r="G1366" s="325">
        <v>85</v>
      </c>
      <c r="H1366" s="320">
        <v>0.4</v>
      </c>
      <c r="I1366" s="320">
        <v>337.5</v>
      </c>
    </row>
    <row r="1367" spans="3:9" x14ac:dyDescent="0.25">
      <c r="C1367" s="482" t="s">
        <v>1793</v>
      </c>
      <c r="D1367" s="325">
        <v>454.1</v>
      </c>
      <c r="E1367" s="325">
        <v>0</v>
      </c>
      <c r="F1367" s="325">
        <v>4.2</v>
      </c>
      <c r="G1367" s="325">
        <v>80</v>
      </c>
      <c r="H1367" s="320">
        <v>0.4</v>
      </c>
      <c r="I1367" s="320">
        <v>337.5</v>
      </c>
    </row>
    <row r="1368" spans="3:9" x14ac:dyDescent="0.25">
      <c r="C1368" s="482" t="s">
        <v>1794</v>
      </c>
      <c r="D1368" s="325">
        <v>454.4</v>
      </c>
      <c r="E1368" s="325">
        <v>0</v>
      </c>
      <c r="F1368" s="325">
        <v>4.5</v>
      </c>
      <c r="G1368" s="325">
        <v>72</v>
      </c>
      <c r="H1368" s="320">
        <v>1.3</v>
      </c>
      <c r="I1368" s="320">
        <v>247.5</v>
      </c>
    </row>
    <row r="1369" spans="3:9" x14ac:dyDescent="0.25">
      <c r="C1369" s="482" t="s">
        <v>1795</v>
      </c>
      <c r="D1369" s="325">
        <v>455.8</v>
      </c>
      <c r="E1369" s="325">
        <v>0</v>
      </c>
      <c r="F1369" s="325">
        <v>4.4000000000000004</v>
      </c>
      <c r="G1369" s="325">
        <v>71</v>
      </c>
      <c r="H1369" s="320">
        <v>0.9</v>
      </c>
      <c r="I1369" s="320">
        <v>225</v>
      </c>
    </row>
    <row r="1370" spans="3:9" x14ac:dyDescent="0.25">
      <c r="C1370" s="482" t="s">
        <v>1796</v>
      </c>
      <c r="D1370" s="325">
        <v>456.5</v>
      </c>
      <c r="E1370" s="325">
        <v>0</v>
      </c>
      <c r="F1370" s="325">
        <v>4.9000000000000004</v>
      </c>
      <c r="G1370" s="325">
        <v>67</v>
      </c>
      <c r="H1370" s="320">
        <v>0.4</v>
      </c>
      <c r="I1370" s="320">
        <v>247.5</v>
      </c>
    </row>
    <row r="1371" spans="3:9" x14ac:dyDescent="0.25">
      <c r="C1371" s="482" t="s">
        <v>1797</v>
      </c>
      <c r="D1371" s="325">
        <v>456.6</v>
      </c>
      <c r="E1371" s="325">
        <v>0</v>
      </c>
      <c r="F1371" s="325">
        <v>6</v>
      </c>
      <c r="G1371" s="325">
        <v>63</v>
      </c>
      <c r="H1371" s="320">
        <v>0.4</v>
      </c>
      <c r="I1371" s="320">
        <v>247.5</v>
      </c>
    </row>
    <row r="1372" spans="3:9" x14ac:dyDescent="0.25">
      <c r="C1372" s="482" t="s">
        <v>1798</v>
      </c>
      <c r="D1372" s="325">
        <v>456.4</v>
      </c>
      <c r="E1372" s="325">
        <v>0</v>
      </c>
      <c r="F1372" s="325">
        <v>7.7</v>
      </c>
      <c r="G1372" s="325">
        <v>61</v>
      </c>
      <c r="H1372" s="320">
        <v>0.9</v>
      </c>
      <c r="I1372" s="320">
        <v>180</v>
      </c>
    </row>
    <row r="1373" spans="3:9" x14ac:dyDescent="0.25">
      <c r="C1373" s="482" t="s">
        <v>1799</v>
      </c>
      <c r="D1373" s="325">
        <v>456</v>
      </c>
      <c r="E1373" s="325">
        <v>0</v>
      </c>
      <c r="F1373" s="325">
        <v>9.4</v>
      </c>
      <c r="G1373" s="325">
        <v>59</v>
      </c>
      <c r="H1373" s="320">
        <v>0.9</v>
      </c>
      <c r="I1373" s="320">
        <v>45</v>
      </c>
    </row>
    <row r="1374" spans="3:9" x14ac:dyDescent="0.25">
      <c r="C1374" s="482" t="s">
        <v>1800</v>
      </c>
      <c r="D1374" s="325">
        <v>455.7</v>
      </c>
      <c r="E1374" s="325">
        <v>0</v>
      </c>
      <c r="F1374" s="325">
        <v>10.8</v>
      </c>
      <c r="G1374" s="325">
        <v>52</v>
      </c>
      <c r="H1374" s="320">
        <v>0.9</v>
      </c>
      <c r="I1374" s="320">
        <v>0</v>
      </c>
    </row>
    <row r="1375" spans="3:9" x14ac:dyDescent="0.25">
      <c r="C1375" s="482" t="s">
        <v>1801</v>
      </c>
      <c r="D1375" s="325">
        <v>455.1</v>
      </c>
      <c r="E1375" s="325">
        <v>0</v>
      </c>
      <c r="F1375" s="325">
        <v>11.9</v>
      </c>
      <c r="G1375" s="325">
        <v>51</v>
      </c>
      <c r="H1375" s="320">
        <v>0.9</v>
      </c>
      <c r="I1375" s="320">
        <v>22.5</v>
      </c>
    </row>
    <row r="1376" spans="3:9" x14ac:dyDescent="0.25">
      <c r="C1376" s="482" t="s">
        <v>1802</v>
      </c>
      <c r="D1376" s="325">
        <v>454.1</v>
      </c>
      <c r="E1376" s="325">
        <v>0</v>
      </c>
      <c r="F1376" s="325">
        <v>12.2</v>
      </c>
      <c r="G1376" s="325">
        <v>46</v>
      </c>
      <c r="H1376" s="320">
        <v>1.3</v>
      </c>
      <c r="I1376" s="320">
        <v>0</v>
      </c>
    </row>
    <row r="1377" spans="3:9" x14ac:dyDescent="0.25">
      <c r="C1377" s="482" t="s">
        <v>1803</v>
      </c>
      <c r="D1377" s="325">
        <v>453.4</v>
      </c>
      <c r="E1377" s="325">
        <v>0</v>
      </c>
      <c r="F1377" s="325">
        <v>13.7</v>
      </c>
      <c r="G1377" s="325">
        <v>43</v>
      </c>
      <c r="H1377" s="320">
        <v>0.9</v>
      </c>
      <c r="I1377" s="320">
        <v>45</v>
      </c>
    </row>
    <row r="1378" spans="3:9" x14ac:dyDescent="0.25">
      <c r="C1378" s="482" t="s">
        <v>1804</v>
      </c>
      <c r="D1378" s="325">
        <v>453.1</v>
      </c>
      <c r="E1378" s="325">
        <v>0</v>
      </c>
      <c r="F1378" s="325">
        <v>11.7</v>
      </c>
      <c r="G1378" s="325">
        <v>67</v>
      </c>
      <c r="H1378" s="320">
        <v>1.8</v>
      </c>
      <c r="I1378" s="320">
        <v>45</v>
      </c>
    </row>
    <row r="1379" spans="3:9" x14ac:dyDescent="0.25">
      <c r="C1379" s="482" t="s">
        <v>1805</v>
      </c>
      <c r="D1379" s="325">
        <v>454.2</v>
      </c>
      <c r="E1379" s="325">
        <v>0.3</v>
      </c>
      <c r="F1379" s="325">
        <v>8.1999999999999993</v>
      </c>
      <c r="G1379" s="325">
        <v>79</v>
      </c>
      <c r="H1379" s="320">
        <v>2.2000000000000002</v>
      </c>
      <c r="I1379" s="320">
        <v>0</v>
      </c>
    </row>
    <row r="1380" spans="3:9" x14ac:dyDescent="0.25">
      <c r="C1380" s="482" t="s">
        <v>1806</v>
      </c>
      <c r="D1380" s="325">
        <v>455</v>
      </c>
      <c r="E1380" s="325">
        <v>7.6</v>
      </c>
      <c r="F1380" s="325">
        <v>5.7</v>
      </c>
      <c r="G1380" s="325">
        <v>85</v>
      </c>
      <c r="H1380" s="320">
        <v>1.3</v>
      </c>
      <c r="I1380" s="320">
        <v>0</v>
      </c>
    </row>
    <row r="1381" spans="3:9" x14ac:dyDescent="0.25">
      <c r="C1381" s="482" t="s">
        <v>1807</v>
      </c>
      <c r="D1381" s="325">
        <v>455.4</v>
      </c>
      <c r="E1381" s="325">
        <v>0</v>
      </c>
      <c r="F1381" s="325">
        <v>6</v>
      </c>
      <c r="G1381" s="325">
        <v>87</v>
      </c>
      <c r="H1381" s="320">
        <v>0.4</v>
      </c>
      <c r="I1381" s="320">
        <v>135</v>
      </c>
    </row>
    <row r="1382" spans="3:9" x14ac:dyDescent="0.25">
      <c r="C1382" s="482" t="s">
        <v>1808</v>
      </c>
      <c r="D1382" s="325">
        <v>455.8</v>
      </c>
      <c r="E1382" s="325">
        <v>0</v>
      </c>
      <c r="F1382" s="325">
        <v>6.4</v>
      </c>
      <c r="G1382" s="325">
        <v>87</v>
      </c>
      <c r="H1382" s="320">
        <v>0.4</v>
      </c>
      <c r="I1382" s="320">
        <v>67.5</v>
      </c>
    </row>
    <row r="1383" spans="3:9" x14ac:dyDescent="0.25">
      <c r="C1383" s="482" t="s">
        <v>1809</v>
      </c>
      <c r="D1383" s="325">
        <v>456.6</v>
      </c>
      <c r="E1383" s="325">
        <v>0</v>
      </c>
      <c r="F1383" s="325">
        <v>6.3</v>
      </c>
      <c r="G1383" s="325">
        <v>87</v>
      </c>
      <c r="H1383" s="320">
        <v>0.4</v>
      </c>
      <c r="I1383" s="320">
        <v>67.5</v>
      </c>
    </row>
    <row r="1384" spans="3:9" x14ac:dyDescent="0.25">
      <c r="C1384" s="482" t="s">
        <v>1810</v>
      </c>
      <c r="D1384" s="325">
        <v>456.8</v>
      </c>
      <c r="E1384" s="325">
        <v>0</v>
      </c>
      <c r="F1384" s="325">
        <v>6.3</v>
      </c>
      <c r="G1384" s="325">
        <v>87</v>
      </c>
      <c r="H1384" s="320">
        <v>0.4</v>
      </c>
      <c r="I1384" s="320">
        <v>90</v>
      </c>
    </row>
    <row r="1385" spans="3:9" x14ac:dyDescent="0.25">
      <c r="C1385" s="482" t="s">
        <v>1811</v>
      </c>
      <c r="D1385" s="325">
        <v>456.1</v>
      </c>
      <c r="E1385" s="325">
        <v>0</v>
      </c>
      <c r="F1385" s="325">
        <v>6.3</v>
      </c>
      <c r="G1385" s="325">
        <v>86</v>
      </c>
      <c r="H1385" s="320">
        <v>0.4</v>
      </c>
      <c r="I1385" s="320">
        <v>45</v>
      </c>
    </row>
    <row r="1386" spans="3:9" x14ac:dyDescent="0.25">
      <c r="C1386" s="482" t="s">
        <v>1812</v>
      </c>
      <c r="D1386" s="325">
        <v>455.8</v>
      </c>
      <c r="E1386" s="325">
        <v>0</v>
      </c>
      <c r="F1386" s="325">
        <v>6.1</v>
      </c>
      <c r="G1386" s="325">
        <v>87</v>
      </c>
      <c r="H1386" s="320">
        <v>0.4</v>
      </c>
      <c r="I1386" s="320">
        <v>67.5</v>
      </c>
    </row>
    <row r="1387" spans="3:9" x14ac:dyDescent="0.25">
      <c r="C1387" s="482" t="s">
        <v>1813</v>
      </c>
      <c r="D1387" s="325">
        <v>455.2</v>
      </c>
      <c r="E1387" s="325">
        <v>0</v>
      </c>
      <c r="F1387" s="325">
        <v>5.8</v>
      </c>
      <c r="G1387" s="325">
        <v>86</v>
      </c>
      <c r="H1387" s="320">
        <v>0.4</v>
      </c>
      <c r="I1387" s="320">
        <v>67.5</v>
      </c>
    </row>
    <row r="1388" spans="3:9" x14ac:dyDescent="0.25">
      <c r="C1388" s="482" t="s">
        <v>1814</v>
      </c>
      <c r="D1388" s="325">
        <v>454.7</v>
      </c>
      <c r="E1388" s="325">
        <v>0</v>
      </c>
      <c r="F1388" s="325">
        <v>5.3</v>
      </c>
      <c r="G1388" s="325">
        <v>86</v>
      </c>
      <c r="H1388" s="320">
        <v>0.4</v>
      </c>
      <c r="I1388" s="320">
        <v>0</v>
      </c>
    </row>
    <row r="1389" spans="3:9" x14ac:dyDescent="0.25">
      <c r="C1389" s="482" t="s">
        <v>1815</v>
      </c>
      <c r="D1389" s="325">
        <v>454.6</v>
      </c>
      <c r="E1389" s="325">
        <v>0</v>
      </c>
      <c r="F1389" s="325">
        <v>5.4</v>
      </c>
      <c r="G1389" s="325">
        <v>88</v>
      </c>
      <c r="H1389" s="320">
        <v>0.4</v>
      </c>
      <c r="I1389" s="320">
        <v>337.5</v>
      </c>
    </row>
    <row r="1390" spans="3:9" x14ac:dyDescent="0.25">
      <c r="C1390" s="482" t="s">
        <v>1816</v>
      </c>
      <c r="D1390" s="325">
        <v>454.7</v>
      </c>
      <c r="E1390" s="325">
        <v>0</v>
      </c>
      <c r="F1390" s="325">
        <v>5.0999999999999996</v>
      </c>
      <c r="G1390" s="325">
        <v>89</v>
      </c>
      <c r="H1390" s="320">
        <v>0.4</v>
      </c>
      <c r="I1390" s="320">
        <v>45</v>
      </c>
    </row>
    <row r="1391" spans="3:9" x14ac:dyDescent="0.25">
      <c r="C1391" s="482" t="s">
        <v>1817</v>
      </c>
      <c r="D1391" s="325">
        <v>454.8</v>
      </c>
      <c r="E1391" s="325">
        <v>0</v>
      </c>
      <c r="F1391" s="325">
        <v>4.9000000000000004</v>
      </c>
      <c r="G1391" s="325">
        <v>89</v>
      </c>
      <c r="H1391" s="320">
        <v>0.4</v>
      </c>
      <c r="I1391" s="320">
        <v>315</v>
      </c>
    </row>
    <row r="1392" spans="3:9" x14ac:dyDescent="0.25">
      <c r="C1392" s="482" t="s">
        <v>1818</v>
      </c>
      <c r="D1392" s="325">
        <v>455.5</v>
      </c>
      <c r="E1392" s="325">
        <v>0</v>
      </c>
      <c r="F1392" s="325">
        <v>4.7</v>
      </c>
      <c r="G1392" s="325">
        <v>88</v>
      </c>
      <c r="H1392" s="320">
        <v>0.4</v>
      </c>
      <c r="I1392" s="320">
        <v>202.5</v>
      </c>
    </row>
    <row r="1393" spans="3:9" x14ac:dyDescent="0.25">
      <c r="C1393" s="482" t="s">
        <v>1819</v>
      </c>
      <c r="D1393" s="325">
        <v>455.9</v>
      </c>
      <c r="E1393" s="325">
        <v>0</v>
      </c>
      <c r="F1393" s="325">
        <v>4.8</v>
      </c>
      <c r="G1393" s="325">
        <v>81</v>
      </c>
      <c r="H1393" s="320">
        <v>0.4</v>
      </c>
      <c r="I1393" s="320">
        <v>157.5</v>
      </c>
    </row>
    <row r="1394" spans="3:9" x14ac:dyDescent="0.25">
      <c r="C1394" s="482" t="s">
        <v>1820</v>
      </c>
      <c r="D1394" s="325">
        <v>456.4</v>
      </c>
      <c r="E1394" s="325">
        <v>0</v>
      </c>
      <c r="F1394" s="325">
        <v>6.2</v>
      </c>
      <c r="G1394" s="325">
        <v>76</v>
      </c>
      <c r="H1394" s="320">
        <v>0.9</v>
      </c>
      <c r="I1394" s="320">
        <v>135</v>
      </c>
    </row>
    <row r="1395" spans="3:9" x14ac:dyDescent="0.25">
      <c r="C1395" s="482" t="s">
        <v>1821</v>
      </c>
      <c r="D1395" s="325">
        <v>456</v>
      </c>
      <c r="E1395" s="325">
        <v>0.3</v>
      </c>
      <c r="F1395" s="325">
        <v>7.8</v>
      </c>
      <c r="G1395" s="325">
        <v>71</v>
      </c>
      <c r="H1395" s="320">
        <v>1.3</v>
      </c>
      <c r="I1395" s="320">
        <v>225</v>
      </c>
    </row>
    <row r="1396" spans="3:9" x14ac:dyDescent="0.25">
      <c r="C1396" s="482" t="s">
        <v>1822</v>
      </c>
      <c r="D1396" s="325">
        <v>455.7</v>
      </c>
      <c r="E1396" s="325">
        <v>0</v>
      </c>
      <c r="F1396" s="325">
        <v>9.4</v>
      </c>
      <c r="G1396" s="325">
        <v>70</v>
      </c>
      <c r="H1396" s="320">
        <v>0.9</v>
      </c>
      <c r="I1396" s="320">
        <v>247.5</v>
      </c>
    </row>
    <row r="1397" spans="3:9" x14ac:dyDescent="0.25">
      <c r="C1397" s="482" t="s">
        <v>1823</v>
      </c>
      <c r="D1397" s="325">
        <v>455.2</v>
      </c>
      <c r="E1397" s="325">
        <v>0</v>
      </c>
      <c r="F1397" s="325">
        <v>9.6999999999999993</v>
      </c>
      <c r="G1397" s="325">
        <v>69</v>
      </c>
      <c r="H1397" s="320">
        <v>1.3</v>
      </c>
      <c r="I1397" s="320">
        <v>67.5</v>
      </c>
    </row>
    <row r="1398" spans="3:9" x14ac:dyDescent="0.25">
      <c r="C1398" s="482" t="s">
        <v>1824</v>
      </c>
      <c r="D1398" s="325">
        <v>454.5</v>
      </c>
      <c r="E1398" s="325">
        <v>0</v>
      </c>
      <c r="F1398" s="325">
        <v>10.199999999999999</v>
      </c>
      <c r="G1398" s="325">
        <v>70</v>
      </c>
      <c r="H1398" s="320">
        <v>1.8</v>
      </c>
      <c r="I1398" s="320">
        <v>67.5</v>
      </c>
    </row>
    <row r="1399" spans="3:9" x14ac:dyDescent="0.25">
      <c r="C1399" s="482" t="s">
        <v>1825</v>
      </c>
      <c r="D1399" s="325">
        <v>453.7</v>
      </c>
      <c r="E1399" s="325">
        <v>0</v>
      </c>
      <c r="F1399" s="325">
        <v>10.9</v>
      </c>
      <c r="G1399" s="325">
        <v>56</v>
      </c>
      <c r="H1399" s="320">
        <v>1.3</v>
      </c>
      <c r="I1399" s="320">
        <v>67.5</v>
      </c>
    </row>
    <row r="1400" spans="3:9" x14ac:dyDescent="0.25">
      <c r="C1400" s="482" t="s">
        <v>1826</v>
      </c>
      <c r="D1400" s="325">
        <v>453.5</v>
      </c>
      <c r="E1400" s="325">
        <v>0</v>
      </c>
      <c r="F1400" s="325">
        <v>11.1</v>
      </c>
      <c r="G1400" s="325">
        <v>63</v>
      </c>
      <c r="H1400" s="320">
        <v>1.8</v>
      </c>
      <c r="I1400" s="320">
        <v>67.5</v>
      </c>
    </row>
    <row r="1401" spans="3:9" x14ac:dyDescent="0.25">
      <c r="C1401" s="482" t="s">
        <v>1827</v>
      </c>
      <c r="D1401" s="325">
        <v>453.5</v>
      </c>
      <c r="E1401" s="325">
        <v>0</v>
      </c>
      <c r="F1401" s="325">
        <v>9.6</v>
      </c>
      <c r="G1401" s="325">
        <v>68</v>
      </c>
      <c r="H1401" s="320">
        <v>1.8</v>
      </c>
      <c r="I1401" s="320">
        <v>45</v>
      </c>
    </row>
    <row r="1402" spans="3:9" x14ac:dyDescent="0.25">
      <c r="C1402" s="482" t="s">
        <v>1828</v>
      </c>
      <c r="D1402" s="325">
        <v>454.7</v>
      </c>
      <c r="E1402" s="325">
        <v>0</v>
      </c>
      <c r="F1402" s="325">
        <v>5.0999999999999996</v>
      </c>
      <c r="G1402" s="325">
        <v>84</v>
      </c>
      <c r="H1402" s="320">
        <v>2.7</v>
      </c>
      <c r="I1402" s="320">
        <v>247.5</v>
      </c>
    </row>
    <row r="1403" spans="3:9" x14ac:dyDescent="0.25">
      <c r="C1403" s="482" t="s">
        <v>1829</v>
      </c>
      <c r="D1403" s="325">
        <v>454.9</v>
      </c>
      <c r="E1403" s="325">
        <v>0</v>
      </c>
      <c r="F1403" s="325">
        <v>4.8</v>
      </c>
      <c r="G1403" s="325">
        <v>74</v>
      </c>
      <c r="H1403" s="320">
        <v>1.8</v>
      </c>
      <c r="I1403" s="320">
        <v>225</v>
      </c>
    </row>
    <row r="1404" spans="3:9" x14ac:dyDescent="0.25">
      <c r="C1404" s="482" t="s">
        <v>1830</v>
      </c>
      <c r="D1404" s="325">
        <v>455.9</v>
      </c>
      <c r="E1404" s="325">
        <v>0</v>
      </c>
      <c r="F1404" s="325">
        <v>6.3</v>
      </c>
      <c r="G1404" s="325">
        <v>68</v>
      </c>
      <c r="H1404" s="320">
        <v>0.9</v>
      </c>
      <c r="I1404" s="320">
        <v>157.5</v>
      </c>
    </row>
    <row r="1405" spans="3:9" x14ac:dyDescent="0.25">
      <c r="C1405" s="482" t="s">
        <v>1831</v>
      </c>
      <c r="D1405" s="325">
        <v>456.6</v>
      </c>
      <c r="E1405" s="325">
        <v>0</v>
      </c>
      <c r="F1405" s="325">
        <v>6.3</v>
      </c>
      <c r="G1405" s="325">
        <v>74</v>
      </c>
      <c r="H1405" s="320">
        <v>0.4</v>
      </c>
      <c r="I1405" s="320">
        <v>247.5</v>
      </c>
    </row>
    <row r="1406" spans="3:9" x14ac:dyDescent="0.25">
      <c r="C1406" s="482" t="s">
        <v>1832</v>
      </c>
      <c r="D1406" s="325">
        <v>457</v>
      </c>
      <c r="E1406" s="325">
        <v>0</v>
      </c>
      <c r="F1406" s="325">
        <v>5.7</v>
      </c>
      <c r="G1406" s="325">
        <v>79</v>
      </c>
      <c r="H1406" s="320">
        <v>0.4</v>
      </c>
      <c r="I1406" s="320">
        <v>225</v>
      </c>
    </row>
    <row r="1407" spans="3:9" x14ac:dyDescent="0.25">
      <c r="C1407" s="482" t="s">
        <v>1833</v>
      </c>
      <c r="D1407" s="325">
        <v>457.6</v>
      </c>
      <c r="E1407" s="325">
        <v>0</v>
      </c>
      <c r="F1407" s="325">
        <v>4.5999999999999996</v>
      </c>
      <c r="G1407" s="325">
        <v>83</v>
      </c>
      <c r="H1407" s="320">
        <v>0</v>
      </c>
      <c r="I1407" s="320">
        <v>225</v>
      </c>
    </row>
    <row r="1408" spans="3:9" x14ac:dyDescent="0.25">
      <c r="C1408" s="482" t="s">
        <v>1834</v>
      </c>
      <c r="D1408" s="325">
        <v>457.7</v>
      </c>
      <c r="E1408" s="325">
        <v>0</v>
      </c>
      <c r="F1408" s="325">
        <v>4.5999999999999996</v>
      </c>
      <c r="G1408" s="325">
        <v>79</v>
      </c>
      <c r="H1408" s="320">
        <v>0</v>
      </c>
      <c r="I1408" s="320">
        <v>225</v>
      </c>
    </row>
    <row r="1409" spans="3:9" x14ac:dyDescent="0.25">
      <c r="C1409" s="482" t="s">
        <v>1835</v>
      </c>
      <c r="D1409" s="325">
        <v>457.4</v>
      </c>
      <c r="E1409" s="325">
        <v>0</v>
      </c>
      <c r="F1409" s="325">
        <v>4.9000000000000004</v>
      </c>
      <c r="G1409" s="325">
        <v>85</v>
      </c>
      <c r="H1409" s="320">
        <v>0.4</v>
      </c>
      <c r="I1409" s="320">
        <v>67.5</v>
      </c>
    </row>
    <row r="1410" spans="3:9" x14ac:dyDescent="0.25">
      <c r="C1410" s="482" t="s">
        <v>1836</v>
      </c>
      <c r="D1410" s="325">
        <v>456.6</v>
      </c>
      <c r="E1410" s="325">
        <v>0</v>
      </c>
      <c r="F1410" s="325">
        <v>4.8</v>
      </c>
      <c r="G1410" s="325">
        <v>88</v>
      </c>
      <c r="H1410" s="320">
        <v>0.4</v>
      </c>
      <c r="I1410" s="320">
        <v>67.5</v>
      </c>
    </row>
    <row r="1411" spans="3:9" x14ac:dyDescent="0.25">
      <c r="C1411" s="482" t="s">
        <v>1837</v>
      </c>
      <c r="D1411" s="325">
        <v>456</v>
      </c>
      <c r="E1411" s="325">
        <v>0</v>
      </c>
      <c r="F1411" s="325">
        <v>4.9000000000000004</v>
      </c>
      <c r="G1411" s="325">
        <v>87</v>
      </c>
      <c r="H1411" s="320">
        <v>0.4</v>
      </c>
      <c r="I1411" s="320">
        <v>22.5</v>
      </c>
    </row>
    <row r="1412" spans="3:9" x14ac:dyDescent="0.25">
      <c r="C1412" s="482" t="s">
        <v>1838</v>
      </c>
      <c r="D1412" s="325">
        <v>455.8</v>
      </c>
      <c r="E1412" s="325">
        <v>0</v>
      </c>
      <c r="F1412" s="325">
        <v>4.5999999999999996</v>
      </c>
      <c r="G1412" s="325">
        <v>87</v>
      </c>
      <c r="H1412" s="320">
        <v>0.4</v>
      </c>
      <c r="I1412" s="320">
        <v>90</v>
      </c>
    </row>
    <row r="1413" spans="3:9" x14ac:dyDescent="0.25">
      <c r="C1413" s="482" t="s">
        <v>1839</v>
      </c>
      <c r="D1413" s="325">
        <v>456</v>
      </c>
      <c r="E1413" s="325">
        <v>0</v>
      </c>
      <c r="F1413" s="325">
        <v>4.3</v>
      </c>
      <c r="G1413" s="325">
        <v>86</v>
      </c>
      <c r="H1413" s="320">
        <v>0.4</v>
      </c>
      <c r="I1413" s="320">
        <v>135</v>
      </c>
    </row>
    <row r="1414" spans="3:9" x14ac:dyDescent="0.25">
      <c r="C1414" s="482" t="s">
        <v>1840</v>
      </c>
      <c r="D1414" s="325">
        <v>456.7</v>
      </c>
      <c r="E1414" s="325">
        <v>0</v>
      </c>
      <c r="F1414" s="325">
        <v>4.4000000000000004</v>
      </c>
      <c r="G1414" s="325">
        <v>85</v>
      </c>
      <c r="H1414" s="320">
        <v>0.4</v>
      </c>
      <c r="I1414" s="320">
        <v>67.5</v>
      </c>
    </row>
    <row r="1415" spans="3:9" x14ac:dyDescent="0.25">
      <c r="C1415" s="482" t="s">
        <v>1841</v>
      </c>
      <c r="D1415" s="325">
        <v>456.9</v>
      </c>
      <c r="E1415" s="325">
        <v>0</v>
      </c>
      <c r="F1415" s="325">
        <v>4.5999999999999996</v>
      </c>
      <c r="G1415" s="325">
        <v>84</v>
      </c>
      <c r="H1415" s="320">
        <v>0</v>
      </c>
      <c r="I1415" s="320">
        <v>67.5</v>
      </c>
    </row>
    <row r="1416" spans="3:9" x14ac:dyDescent="0.25">
      <c r="C1416" s="482" t="s">
        <v>1842</v>
      </c>
      <c r="D1416" s="325">
        <v>457.4</v>
      </c>
      <c r="E1416" s="325">
        <v>0</v>
      </c>
      <c r="F1416" s="325">
        <v>4.8</v>
      </c>
      <c r="G1416" s="325">
        <v>87</v>
      </c>
      <c r="H1416" s="320">
        <v>0.4</v>
      </c>
      <c r="I1416" s="320">
        <v>247.5</v>
      </c>
    </row>
    <row r="1417" spans="3:9" x14ac:dyDescent="0.25">
      <c r="C1417" s="482" t="s">
        <v>1843</v>
      </c>
      <c r="D1417" s="325">
        <v>458.2</v>
      </c>
      <c r="E1417" s="325">
        <v>0</v>
      </c>
      <c r="F1417" s="325">
        <v>4.9000000000000004</v>
      </c>
      <c r="G1417" s="325">
        <v>82</v>
      </c>
      <c r="H1417" s="320">
        <v>0.4</v>
      </c>
      <c r="I1417" s="320">
        <v>225</v>
      </c>
    </row>
    <row r="1418" spans="3:9" x14ac:dyDescent="0.25">
      <c r="C1418" s="482" t="s">
        <v>1844</v>
      </c>
      <c r="D1418" s="325">
        <v>458</v>
      </c>
      <c r="E1418" s="325">
        <v>0</v>
      </c>
      <c r="F1418" s="325">
        <v>6.3</v>
      </c>
      <c r="G1418" s="325">
        <v>75</v>
      </c>
      <c r="H1418" s="320">
        <v>0.4</v>
      </c>
      <c r="I1418" s="320">
        <v>90</v>
      </c>
    </row>
    <row r="1419" spans="3:9" x14ac:dyDescent="0.25">
      <c r="C1419" s="482" t="s">
        <v>1845</v>
      </c>
      <c r="D1419" s="325">
        <v>457.9</v>
      </c>
      <c r="E1419" s="325">
        <v>0</v>
      </c>
      <c r="F1419" s="325">
        <v>8.1</v>
      </c>
      <c r="G1419" s="325">
        <v>67</v>
      </c>
      <c r="H1419" s="320">
        <v>0.9</v>
      </c>
      <c r="I1419" s="320">
        <v>67.5</v>
      </c>
    </row>
    <row r="1420" spans="3:9" x14ac:dyDescent="0.25">
      <c r="C1420" s="482" t="s">
        <v>1846</v>
      </c>
      <c r="D1420" s="325">
        <v>457.1</v>
      </c>
      <c r="E1420" s="325">
        <v>0</v>
      </c>
      <c r="F1420" s="325">
        <v>10</v>
      </c>
      <c r="G1420" s="325">
        <v>67</v>
      </c>
      <c r="H1420" s="320">
        <v>1.3</v>
      </c>
      <c r="I1420" s="320">
        <v>45</v>
      </c>
    </row>
    <row r="1421" spans="3:9" x14ac:dyDescent="0.25">
      <c r="C1421" s="482" t="s">
        <v>1847</v>
      </c>
      <c r="D1421" s="325">
        <v>456.9</v>
      </c>
      <c r="E1421" s="325">
        <v>0</v>
      </c>
      <c r="F1421" s="325">
        <v>10.4</v>
      </c>
      <c r="G1421" s="325">
        <v>72</v>
      </c>
      <c r="H1421" s="320">
        <v>1.3</v>
      </c>
      <c r="I1421" s="320">
        <v>67.5</v>
      </c>
    </row>
    <row r="1422" spans="3:9" x14ac:dyDescent="0.25">
      <c r="C1422" s="482" t="s">
        <v>1848</v>
      </c>
      <c r="D1422" s="325">
        <v>456.1</v>
      </c>
      <c r="E1422" s="325">
        <v>0</v>
      </c>
      <c r="F1422" s="325">
        <v>10.6</v>
      </c>
      <c r="G1422" s="325">
        <v>66</v>
      </c>
      <c r="H1422" s="320">
        <v>1.8</v>
      </c>
      <c r="I1422" s="320">
        <v>22.5</v>
      </c>
    </row>
    <row r="1423" spans="3:9" x14ac:dyDescent="0.25">
      <c r="C1423" s="482" t="s">
        <v>1849</v>
      </c>
      <c r="D1423" s="325">
        <v>455.6</v>
      </c>
      <c r="E1423" s="325">
        <v>0</v>
      </c>
      <c r="F1423" s="325">
        <v>10.1</v>
      </c>
      <c r="G1423" s="325">
        <v>72</v>
      </c>
      <c r="H1423" s="320">
        <v>1.8</v>
      </c>
      <c r="I1423" s="320">
        <v>45</v>
      </c>
    </row>
    <row r="1424" spans="3:9" x14ac:dyDescent="0.25">
      <c r="C1424" s="482" t="s">
        <v>1850</v>
      </c>
      <c r="D1424" s="325">
        <v>455.1</v>
      </c>
      <c r="E1424" s="325">
        <v>0</v>
      </c>
      <c r="F1424" s="325">
        <v>10</v>
      </c>
      <c r="G1424" s="325">
        <v>70</v>
      </c>
      <c r="H1424" s="320">
        <v>1.8</v>
      </c>
      <c r="I1424" s="320">
        <v>45</v>
      </c>
    </row>
    <row r="1425" spans="3:9" x14ac:dyDescent="0.25">
      <c r="C1425" s="482" t="s">
        <v>1851</v>
      </c>
      <c r="D1425" s="325">
        <v>454.9</v>
      </c>
      <c r="E1425" s="325">
        <v>0</v>
      </c>
      <c r="F1425" s="325">
        <v>9.1</v>
      </c>
      <c r="G1425" s="325">
        <v>77</v>
      </c>
      <c r="H1425" s="320">
        <v>1.8</v>
      </c>
      <c r="I1425" s="320">
        <v>45</v>
      </c>
    </row>
    <row r="1426" spans="3:9" x14ac:dyDescent="0.25">
      <c r="C1426" s="482" t="s">
        <v>1852</v>
      </c>
      <c r="D1426" s="325">
        <v>454.9</v>
      </c>
      <c r="E1426" s="325">
        <v>0</v>
      </c>
      <c r="F1426" s="325">
        <v>8.6999999999999993</v>
      </c>
      <c r="G1426" s="325">
        <v>83</v>
      </c>
      <c r="H1426" s="320">
        <v>1.8</v>
      </c>
      <c r="I1426" s="320">
        <v>45</v>
      </c>
    </row>
    <row r="1427" spans="3:9" x14ac:dyDescent="0.25">
      <c r="C1427" s="482" t="s">
        <v>1853</v>
      </c>
      <c r="D1427" s="325">
        <v>455.4</v>
      </c>
      <c r="E1427" s="325">
        <v>3.8</v>
      </c>
      <c r="F1427" s="325">
        <v>6.6</v>
      </c>
      <c r="G1427" s="325">
        <v>89</v>
      </c>
      <c r="H1427" s="320">
        <v>1.3</v>
      </c>
      <c r="I1427" s="320">
        <v>45</v>
      </c>
    </row>
    <row r="1428" spans="3:9" x14ac:dyDescent="0.25">
      <c r="C1428" s="482" t="s">
        <v>1854</v>
      </c>
      <c r="D1428" s="325">
        <v>456.1</v>
      </c>
      <c r="E1428" s="325">
        <v>0.3</v>
      </c>
      <c r="F1428" s="325">
        <v>6.4</v>
      </c>
      <c r="G1428" s="325">
        <v>89</v>
      </c>
      <c r="H1428" s="320">
        <v>0.9</v>
      </c>
      <c r="I1428" s="320">
        <v>45</v>
      </c>
    </row>
    <row r="1429" spans="3:9" x14ac:dyDescent="0.25">
      <c r="C1429" s="482" t="s">
        <v>1855</v>
      </c>
      <c r="D1429" s="325">
        <v>456.4</v>
      </c>
      <c r="E1429" s="325">
        <v>0.3</v>
      </c>
      <c r="F1429" s="325">
        <v>6.3</v>
      </c>
      <c r="G1429" s="325">
        <v>90</v>
      </c>
      <c r="H1429" s="320">
        <v>0.4</v>
      </c>
      <c r="I1429" s="320">
        <v>67.5</v>
      </c>
    </row>
    <row r="1430" spans="3:9" x14ac:dyDescent="0.25">
      <c r="C1430" s="482" t="s">
        <v>1856</v>
      </c>
      <c r="D1430" s="325">
        <v>457.1</v>
      </c>
      <c r="E1430" s="325">
        <v>0.3</v>
      </c>
      <c r="F1430" s="325">
        <v>6.1</v>
      </c>
      <c r="G1430" s="325">
        <v>90</v>
      </c>
      <c r="H1430" s="320">
        <v>0.4</v>
      </c>
      <c r="I1430" s="320">
        <v>67.5</v>
      </c>
    </row>
    <row r="1431" spans="3:9" x14ac:dyDescent="0.25">
      <c r="C1431" s="482" t="s">
        <v>1857</v>
      </c>
      <c r="D1431" s="325">
        <v>457.4</v>
      </c>
      <c r="E1431" s="325">
        <v>0</v>
      </c>
      <c r="F1431" s="325">
        <v>6.1</v>
      </c>
      <c r="G1431" s="325">
        <v>89</v>
      </c>
      <c r="H1431" s="320">
        <v>0.4</v>
      </c>
      <c r="I1431" s="320">
        <v>45</v>
      </c>
    </row>
    <row r="1432" spans="3:9" x14ac:dyDescent="0.25">
      <c r="C1432" s="482" t="s">
        <v>1858</v>
      </c>
      <c r="D1432" s="325">
        <v>457.7</v>
      </c>
      <c r="E1432" s="325">
        <v>0</v>
      </c>
      <c r="F1432" s="325">
        <v>6.1</v>
      </c>
      <c r="G1432" s="325">
        <v>89</v>
      </c>
      <c r="H1432" s="320">
        <v>0.4</v>
      </c>
      <c r="I1432" s="320">
        <v>67.5</v>
      </c>
    </row>
    <row r="1433" spans="3:9" x14ac:dyDescent="0.25">
      <c r="C1433" s="482" t="s">
        <v>1859</v>
      </c>
      <c r="D1433" s="325">
        <v>457.4</v>
      </c>
      <c r="E1433" s="325">
        <v>0</v>
      </c>
      <c r="F1433" s="325">
        <v>5.9</v>
      </c>
      <c r="G1433" s="325">
        <v>88</v>
      </c>
      <c r="H1433" s="320">
        <v>0.4</v>
      </c>
      <c r="I1433" s="320">
        <v>45</v>
      </c>
    </row>
    <row r="1434" spans="3:9" x14ac:dyDescent="0.25">
      <c r="C1434" s="482" t="s">
        <v>1860</v>
      </c>
      <c r="D1434" s="325">
        <v>457.5</v>
      </c>
      <c r="E1434" s="325">
        <v>0</v>
      </c>
      <c r="F1434" s="325">
        <v>5.7</v>
      </c>
      <c r="G1434" s="325">
        <v>87</v>
      </c>
      <c r="H1434" s="320">
        <v>0.9</v>
      </c>
      <c r="I1434" s="320">
        <v>67.5</v>
      </c>
    </row>
    <row r="1435" spans="3:9" x14ac:dyDescent="0.25">
      <c r="C1435" s="482" t="s">
        <v>1861</v>
      </c>
      <c r="D1435" s="325">
        <v>456.9</v>
      </c>
      <c r="E1435" s="325">
        <v>0</v>
      </c>
      <c r="F1435" s="325">
        <v>5.7</v>
      </c>
      <c r="G1435" s="325">
        <v>88</v>
      </c>
      <c r="H1435" s="320">
        <v>0.4</v>
      </c>
      <c r="I1435" s="320">
        <v>45</v>
      </c>
    </row>
    <row r="1436" spans="3:9" x14ac:dyDescent="0.25">
      <c r="C1436" s="482" t="s">
        <v>1862</v>
      </c>
      <c r="D1436" s="325">
        <v>456.4</v>
      </c>
      <c r="E1436" s="325">
        <v>0</v>
      </c>
      <c r="F1436" s="325">
        <v>5.2</v>
      </c>
      <c r="G1436" s="325">
        <v>86</v>
      </c>
      <c r="H1436" s="320">
        <v>0.4</v>
      </c>
      <c r="I1436" s="320">
        <v>45</v>
      </c>
    </row>
    <row r="1437" spans="3:9" x14ac:dyDescent="0.25">
      <c r="C1437" s="482" t="s">
        <v>1863</v>
      </c>
      <c r="D1437" s="325">
        <v>456.3</v>
      </c>
      <c r="E1437" s="325">
        <v>0</v>
      </c>
      <c r="F1437" s="325">
        <v>5.0999999999999996</v>
      </c>
      <c r="G1437" s="325">
        <v>86</v>
      </c>
      <c r="H1437" s="320">
        <v>0.4</v>
      </c>
      <c r="I1437" s="320">
        <v>112.5</v>
      </c>
    </row>
    <row r="1438" spans="3:9" x14ac:dyDescent="0.25">
      <c r="C1438" s="482" t="s">
        <v>1864</v>
      </c>
      <c r="D1438" s="325">
        <v>456.6</v>
      </c>
      <c r="E1438" s="325">
        <v>0.3</v>
      </c>
      <c r="F1438" s="325">
        <v>5.3</v>
      </c>
      <c r="G1438" s="325">
        <v>88</v>
      </c>
      <c r="H1438" s="320">
        <v>0.4</v>
      </c>
      <c r="I1438" s="320">
        <v>157.5</v>
      </c>
    </row>
    <row r="1439" spans="3:9" x14ac:dyDescent="0.25">
      <c r="C1439" s="482" t="s">
        <v>1865</v>
      </c>
      <c r="D1439" s="325">
        <v>457.1</v>
      </c>
      <c r="E1439" s="325">
        <v>0.5</v>
      </c>
      <c r="F1439" s="325">
        <v>5.2</v>
      </c>
      <c r="G1439" s="325">
        <v>88</v>
      </c>
      <c r="H1439" s="320">
        <v>0.4</v>
      </c>
      <c r="I1439" s="320">
        <v>157.5</v>
      </c>
    </row>
    <row r="1440" spans="3:9" x14ac:dyDescent="0.25">
      <c r="C1440" s="482" t="s">
        <v>1866</v>
      </c>
      <c r="D1440" s="325">
        <v>457.6</v>
      </c>
      <c r="E1440" s="325">
        <v>0</v>
      </c>
      <c r="F1440" s="325">
        <v>4.9000000000000004</v>
      </c>
      <c r="G1440" s="325">
        <v>86</v>
      </c>
      <c r="H1440" s="320">
        <v>0.9</v>
      </c>
      <c r="I1440" s="320">
        <v>157.5</v>
      </c>
    </row>
    <row r="1441" spans="3:9" x14ac:dyDescent="0.25">
      <c r="C1441" s="482" t="s">
        <v>1867</v>
      </c>
      <c r="D1441" s="325">
        <v>458.3</v>
      </c>
      <c r="E1441" s="325">
        <v>0</v>
      </c>
      <c r="F1441" s="325">
        <v>5</v>
      </c>
      <c r="G1441" s="325">
        <v>83</v>
      </c>
      <c r="H1441" s="320">
        <v>0.4</v>
      </c>
      <c r="I1441" s="320">
        <v>135</v>
      </c>
    </row>
    <row r="1442" spans="3:9" x14ac:dyDescent="0.25">
      <c r="C1442" s="482" t="s">
        <v>1868</v>
      </c>
      <c r="D1442" s="325">
        <v>458.5</v>
      </c>
      <c r="E1442" s="325">
        <v>0</v>
      </c>
      <c r="F1442" s="325">
        <v>5.9</v>
      </c>
      <c r="G1442" s="325">
        <v>80</v>
      </c>
      <c r="H1442" s="320">
        <v>0.9</v>
      </c>
      <c r="I1442" s="320">
        <v>45</v>
      </c>
    </row>
    <row r="1443" spans="3:9" x14ac:dyDescent="0.25">
      <c r="C1443" s="482" t="s">
        <v>1869</v>
      </c>
      <c r="D1443" s="325">
        <v>458.2</v>
      </c>
      <c r="E1443" s="325">
        <v>0</v>
      </c>
      <c r="F1443" s="325">
        <v>8.1</v>
      </c>
      <c r="G1443" s="325">
        <v>75</v>
      </c>
      <c r="H1443" s="320">
        <v>0.9</v>
      </c>
      <c r="I1443" s="320">
        <v>67.5</v>
      </c>
    </row>
    <row r="1444" spans="3:9" x14ac:dyDescent="0.25">
      <c r="C1444" s="482" t="s">
        <v>1870</v>
      </c>
      <c r="D1444" s="325">
        <v>458.5</v>
      </c>
      <c r="E1444" s="325">
        <v>1.5</v>
      </c>
      <c r="F1444" s="325">
        <v>6.7</v>
      </c>
      <c r="G1444" s="325">
        <v>85</v>
      </c>
      <c r="H1444" s="320">
        <v>1.3</v>
      </c>
      <c r="I1444" s="320">
        <v>67.5</v>
      </c>
    </row>
    <row r="1445" spans="3:9" x14ac:dyDescent="0.25">
      <c r="C1445" s="482" t="s">
        <v>1871</v>
      </c>
      <c r="D1445" s="325">
        <v>458.6</v>
      </c>
      <c r="E1445" s="325">
        <v>3.3</v>
      </c>
      <c r="F1445" s="325">
        <v>6.1</v>
      </c>
      <c r="G1445" s="325">
        <v>88</v>
      </c>
      <c r="H1445" s="320">
        <v>0.4</v>
      </c>
      <c r="I1445" s="320">
        <v>67.5</v>
      </c>
    </row>
    <row r="1446" spans="3:9" x14ac:dyDescent="0.25">
      <c r="C1446" s="482" t="s">
        <v>1872</v>
      </c>
      <c r="D1446" s="325">
        <v>458.1</v>
      </c>
      <c r="E1446" s="325">
        <v>1.5</v>
      </c>
      <c r="F1446" s="325">
        <v>5.8</v>
      </c>
      <c r="G1446" s="325">
        <v>88</v>
      </c>
      <c r="H1446" s="320">
        <v>1.3</v>
      </c>
      <c r="I1446" s="320">
        <v>45</v>
      </c>
    </row>
    <row r="1447" spans="3:9" x14ac:dyDescent="0.25">
      <c r="C1447" s="482" t="s">
        <v>1873</v>
      </c>
      <c r="D1447" s="325">
        <v>457.2</v>
      </c>
      <c r="E1447" s="325">
        <v>1</v>
      </c>
      <c r="F1447" s="325">
        <v>6</v>
      </c>
      <c r="G1447" s="325">
        <v>84</v>
      </c>
      <c r="H1447" s="320">
        <v>1.8</v>
      </c>
      <c r="I1447" s="320">
        <v>22.5</v>
      </c>
    </row>
    <row r="1448" spans="3:9" x14ac:dyDescent="0.25">
      <c r="C1448" s="482" t="s">
        <v>1874</v>
      </c>
      <c r="D1448" s="325">
        <v>456.5</v>
      </c>
      <c r="E1448" s="325">
        <v>0</v>
      </c>
      <c r="F1448" s="325">
        <v>7.2</v>
      </c>
      <c r="G1448" s="325">
        <v>73</v>
      </c>
      <c r="H1448" s="320">
        <v>1.8</v>
      </c>
      <c r="I1448" s="320">
        <v>0</v>
      </c>
    </row>
    <row r="1449" spans="3:9" x14ac:dyDescent="0.25">
      <c r="C1449" s="482" t="s">
        <v>1875</v>
      </c>
      <c r="D1449" s="325">
        <v>455.9</v>
      </c>
      <c r="E1449" s="325">
        <v>0</v>
      </c>
      <c r="F1449" s="325">
        <v>9.1999999999999993</v>
      </c>
      <c r="G1449" s="325">
        <v>72</v>
      </c>
      <c r="H1449" s="320">
        <v>1.8</v>
      </c>
      <c r="I1449" s="320">
        <v>22.5</v>
      </c>
    </row>
    <row r="1450" spans="3:9" x14ac:dyDescent="0.25">
      <c r="C1450" s="482" t="s">
        <v>1876</v>
      </c>
      <c r="D1450" s="325">
        <v>455.9</v>
      </c>
      <c r="E1450" s="325">
        <v>0</v>
      </c>
      <c r="F1450" s="325">
        <v>9.1</v>
      </c>
      <c r="G1450" s="325">
        <v>70</v>
      </c>
      <c r="H1450" s="320">
        <v>0.9</v>
      </c>
      <c r="I1450" s="320">
        <v>45</v>
      </c>
    </row>
    <row r="1451" spans="3:9" x14ac:dyDescent="0.25">
      <c r="C1451" s="482" t="s">
        <v>1877</v>
      </c>
      <c r="D1451" s="325">
        <v>456.2</v>
      </c>
      <c r="E1451" s="325">
        <v>0</v>
      </c>
      <c r="F1451" s="325">
        <v>9.5</v>
      </c>
      <c r="G1451" s="325">
        <v>70</v>
      </c>
      <c r="H1451" s="320">
        <v>1.3</v>
      </c>
      <c r="I1451" s="320">
        <v>22.5</v>
      </c>
    </row>
    <row r="1452" spans="3:9" x14ac:dyDescent="0.25">
      <c r="C1452" s="482" t="s">
        <v>1878</v>
      </c>
      <c r="D1452" s="325">
        <v>457.4</v>
      </c>
      <c r="E1452" s="325">
        <v>0</v>
      </c>
      <c r="F1452" s="325">
        <v>7.9</v>
      </c>
      <c r="G1452" s="325">
        <v>80</v>
      </c>
      <c r="H1452" s="320">
        <v>0.9</v>
      </c>
      <c r="I1452" s="320">
        <v>45</v>
      </c>
    </row>
    <row r="1453" spans="3:9" x14ac:dyDescent="0.25">
      <c r="C1453" s="482" t="s">
        <v>1879</v>
      </c>
      <c r="D1453" s="325">
        <v>458.1</v>
      </c>
      <c r="E1453" s="325">
        <v>0.5</v>
      </c>
      <c r="F1453" s="325">
        <v>5.9</v>
      </c>
      <c r="G1453" s="325">
        <v>85</v>
      </c>
      <c r="H1453" s="320">
        <v>1.3</v>
      </c>
      <c r="I1453" s="320">
        <v>157.5</v>
      </c>
    </row>
    <row r="1454" spans="3:9" x14ac:dyDescent="0.25">
      <c r="C1454" s="482" t="s">
        <v>1880</v>
      </c>
      <c r="D1454" s="325">
        <v>459</v>
      </c>
      <c r="E1454" s="325">
        <v>0.8</v>
      </c>
      <c r="F1454" s="325">
        <v>5.4</v>
      </c>
      <c r="G1454" s="325">
        <v>87</v>
      </c>
      <c r="H1454" s="320">
        <v>1.3</v>
      </c>
      <c r="I1454" s="320">
        <v>202.5</v>
      </c>
    </row>
    <row r="1455" spans="3:9" x14ac:dyDescent="0.25">
      <c r="C1455" s="482" t="s">
        <v>1881</v>
      </c>
      <c r="D1455" s="325">
        <v>459.5</v>
      </c>
      <c r="E1455" s="325">
        <v>0</v>
      </c>
      <c r="F1455" s="325">
        <v>4.7</v>
      </c>
      <c r="G1455" s="325">
        <v>88</v>
      </c>
      <c r="H1455" s="320">
        <v>1.3</v>
      </c>
      <c r="I1455" s="320">
        <v>225</v>
      </c>
    </row>
    <row r="1456" spans="3:9" x14ac:dyDescent="0.25">
      <c r="C1456" s="482" t="s">
        <v>1882</v>
      </c>
      <c r="D1456" s="325">
        <v>459.4</v>
      </c>
      <c r="E1456" s="325">
        <v>0</v>
      </c>
      <c r="F1456" s="325">
        <v>4.5999999999999996</v>
      </c>
      <c r="G1456" s="325">
        <v>88</v>
      </c>
      <c r="H1456" s="320">
        <v>0.9</v>
      </c>
      <c r="I1456" s="320">
        <v>225</v>
      </c>
    </row>
    <row r="1457" spans="3:9" x14ac:dyDescent="0.25">
      <c r="C1457" s="482" t="s">
        <v>1883</v>
      </c>
      <c r="D1457" s="325">
        <v>459</v>
      </c>
      <c r="E1457" s="325">
        <v>0.25</v>
      </c>
      <c r="F1457" s="325">
        <v>5.0999999999999996</v>
      </c>
      <c r="G1457" s="325">
        <v>90</v>
      </c>
      <c r="H1457" s="320">
        <v>0.4</v>
      </c>
      <c r="I1457" s="320">
        <v>45</v>
      </c>
    </row>
    <row r="1458" spans="3:9" x14ac:dyDescent="0.25">
      <c r="C1458" s="482" t="s">
        <v>1884</v>
      </c>
      <c r="D1458" s="325">
        <v>458.29999999999995</v>
      </c>
      <c r="E1458" s="325">
        <v>0</v>
      </c>
      <c r="F1458" s="325">
        <v>4.5999999999999996</v>
      </c>
      <c r="G1458" s="325">
        <v>91</v>
      </c>
      <c r="H1458" s="320">
        <v>0.9</v>
      </c>
      <c r="I1458" s="320">
        <v>22.5</v>
      </c>
    </row>
    <row r="1459" spans="3:9" x14ac:dyDescent="0.25">
      <c r="C1459" s="482" t="s">
        <v>1885</v>
      </c>
      <c r="D1459" s="325">
        <v>457.70000000000005</v>
      </c>
      <c r="E1459" s="325">
        <v>0.51</v>
      </c>
      <c r="F1459" s="325">
        <v>3.6</v>
      </c>
      <c r="G1459" s="325">
        <v>91</v>
      </c>
      <c r="H1459" s="320">
        <v>1.3</v>
      </c>
      <c r="I1459" s="320">
        <v>0</v>
      </c>
    </row>
    <row r="1460" spans="3:9" x14ac:dyDescent="0.25">
      <c r="C1460" s="482" t="s">
        <v>1886</v>
      </c>
      <c r="D1460" s="325">
        <v>457.9</v>
      </c>
      <c r="E1460" s="325">
        <v>0</v>
      </c>
      <c r="F1460" s="325">
        <v>3.6</v>
      </c>
      <c r="G1460" s="325">
        <v>91</v>
      </c>
      <c r="H1460" s="320">
        <v>0.9</v>
      </c>
      <c r="I1460" s="320">
        <v>337.5</v>
      </c>
    </row>
    <row r="1461" spans="3:9" x14ac:dyDescent="0.25">
      <c r="C1461" s="482" t="s">
        <v>1887</v>
      </c>
      <c r="D1461" s="325">
        <v>458.20000000000005</v>
      </c>
      <c r="E1461" s="325">
        <v>0.76</v>
      </c>
      <c r="F1461" s="325">
        <v>3.6</v>
      </c>
      <c r="G1461" s="325">
        <v>91</v>
      </c>
      <c r="H1461" s="320">
        <v>0.9</v>
      </c>
      <c r="I1461" s="320">
        <v>337.5</v>
      </c>
    </row>
    <row r="1462" spans="3:9" x14ac:dyDescent="0.25">
      <c r="C1462" s="482" t="s">
        <v>1888</v>
      </c>
      <c r="D1462" s="325">
        <v>458.6</v>
      </c>
      <c r="E1462" s="325">
        <v>0.76</v>
      </c>
      <c r="F1462" s="325">
        <v>3.6</v>
      </c>
      <c r="G1462" s="325">
        <v>89</v>
      </c>
      <c r="H1462" s="320">
        <v>0.4</v>
      </c>
      <c r="I1462" s="320">
        <v>337.5</v>
      </c>
    </row>
    <row r="1463" spans="3:9" x14ac:dyDescent="0.25">
      <c r="C1463" s="482" t="s">
        <v>1889</v>
      </c>
      <c r="D1463" s="325">
        <v>459.20000000000005</v>
      </c>
      <c r="E1463" s="325">
        <v>0.76</v>
      </c>
      <c r="F1463" s="325">
        <v>3.3</v>
      </c>
      <c r="G1463" s="325">
        <v>90</v>
      </c>
      <c r="H1463" s="320">
        <v>0.9</v>
      </c>
      <c r="I1463" s="320">
        <v>0</v>
      </c>
    </row>
    <row r="1464" spans="3:9" x14ac:dyDescent="0.25">
      <c r="C1464" s="482" t="s">
        <v>1890</v>
      </c>
      <c r="D1464" s="325">
        <v>459.79999999999995</v>
      </c>
      <c r="E1464" s="325">
        <v>0.76</v>
      </c>
      <c r="F1464" s="325">
        <v>3.4</v>
      </c>
      <c r="G1464" s="325">
        <v>91</v>
      </c>
      <c r="H1464" s="320">
        <v>0.4</v>
      </c>
      <c r="I1464" s="320">
        <v>0</v>
      </c>
    </row>
    <row r="1465" spans="3:9" x14ac:dyDescent="0.25">
      <c r="C1465" s="482" t="s">
        <v>1891</v>
      </c>
      <c r="D1465" s="325">
        <v>460.70000000000005</v>
      </c>
      <c r="E1465" s="325">
        <v>1.02</v>
      </c>
      <c r="F1465" s="325">
        <v>3.3</v>
      </c>
      <c r="G1465" s="325">
        <v>90</v>
      </c>
      <c r="H1465" s="320">
        <v>0.4</v>
      </c>
      <c r="I1465" s="320">
        <v>135</v>
      </c>
    </row>
    <row r="1466" spans="3:9" x14ac:dyDescent="0.25">
      <c r="C1466" s="482" t="s">
        <v>1892</v>
      </c>
      <c r="D1466" s="325">
        <v>461.29999999999995</v>
      </c>
      <c r="E1466" s="325">
        <v>1.02</v>
      </c>
      <c r="F1466" s="325">
        <v>3.4</v>
      </c>
      <c r="G1466" s="325">
        <v>89</v>
      </c>
      <c r="H1466" s="320">
        <v>0.4</v>
      </c>
      <c r="I1466" s="320">
        <v>135</v>
      </c>
    </row>
    <row r="1467" spans="3:9" x14ac:dyDescent="0.25">
      <c r="C1467" s="482" t="s">
        <v>1893</v>
      </c>
      <c r="D1467" s="325">
        <v>461.79999999999995</v>
      </c>
      <c r="E1467" s="325">
        <v>2.29</v>
      </c>
      <c r="F1467" s="325">
        <v>3.2</v>
      </c>
      <c r="G1467" s="325">
        <v>90</v>
      </c>
      <c r="H1467" s="320">
        <v>0.4</v>
      </c>
      <c r="I1467" s="320">
        <v>90</v>
      </c>
    </row>
    <row r="1468" spans="3:9" x14ac:dyDescent="0.25">
      <c r="C1468" s="482" t="s">
        <v>1894</v>
      </c>
      <c r="D1468" s="325">
        <v>461.9</v>
      </c>
      <c r="E1468" s="325">
        <v>2.29</v>
      </c>
      <c r="F1468" s="325">
        <v>3.7</v>
      </c>
      <c r="G1468" s="325">
        <v>88</v>
      </c>
      <c r="H1468" s="320">
        <v>0.4</v>
      </c>
      <c r="I1468" s="320">
        <v>180</v>
      </c>
    </row>
    <row r="1469" spans="3:9" x14ac:dyDescent="0.25">
      <c r="C1469" s="482" t="s">
        <v>1895</v>
      </c>
      <c r="D1469" s="325">
        <v>461.20000000000005</v>
      </c>
      <c r="E1469" s="325">
        <v>1.02</v>
      </c>
      <c r="F1469" s="325">
        <v>4.9000000000000004</v>
      </c>
      <c r="G1469" s="325">
        <v>86</v>
      </c>
      <c r="H1469" s="320">
        <v>0.4</v>
      </c>
      <c r="I1469" s="320">
        <v>180</v>
      </c>
    </row>
    <row r="1470" spans="3:9" x14ac:dyDescent="0.25">
      <c r="C1470" s="482" t="s">
        <v>1896</v>
      </c>
      <c r="D1470" s="325">
        <v>460.4</v>
      </c>
      <c r="E1470" s="325">
        <v>0</v>
      </c>
      <c r="F1470" s="325">
        <v>7.1</v>
      </c>
      <c r="G1470" s="325">
        <v>83</v>
      </c>
      <c r="H1470" s="320">
        <v>0.9</v>
      </c>
      <c r="I1470" s="320">
        <v>225</v>
      </c>
    </row>
    <row r="1471" spans="3:9" x14ac:dyDescent="0.25">
      <c r="C1471" s="482" t="s">
        <v>1897</v>
      </c>
      <c r="D1471" s="325">
        <v>458.9</v>
      </c>
      <c r="E1471" s="325">
        <v>0</v>
      </c>
      <c r="F1471" s="325">
        <v>8.3000000000000007</v>
      </c>
      <c r="G1471" s="325">
        <v>79</v>
      </c>
      <c r="H1471" s="320">
        <v>1.3</v>
      </c>
      <c r="I1471" s="320">
        <v>225</v>
      </c>
    </row>
    <row r="1472" spans="3:9" x14ac:dyDescent="0.25">
      <c r="C1472" s="482" t="s">
        <v>1898</v>
      </c>
      <c r="D1472" s="325">
        <v>457.9</v>
      </c>
      <c r="E1472" s="325">
        <v>0</v>
      </c>
      <c r="F1472" s="325">
        <v>8</v>
      </c>
      <c r="G1472" s="325">
        <v>81</v>
      </c>
      <c r="H1472" s="320">
        <v>1.3</v>
      </c>
      <c r="I1472" s="320">
        <v>135</v>
      </c>
    </row>
    <row r="1473" spans="3:9" x14ac:dyDescent="0.25">
      <c r="C1473" s="482" t="s">
        <v>1899</v>
      </c>
      <c r="D1473" s="325">
        <v>457.29999999999995</v>
      </c>
      <c r="E1473" s="325">
        <v>0</v>
      </c>
      <c r="F1473" s="325">
        <v>8.1</v>
      </c>
      <c r="G1473" s="325">
        <v>81</v>
      </c>
      <c r="H1473" s="320">
        <v>1.3</v>
      </c>
      <c r="I1473" s="320">
        <v>45</v>
      </c>
    </row>
    <row r="1474" spans="3:9" x14ac:dyDescent="0.25">
      <c r="C1474" s="482" t="s">
        <v>1900</v>
      </c>
      <c r="D1474" s="325">
        <v>457.29999999999995</v>
      </c>
      <c r="E1474" s="325">
        <v>0.76</v>
      </c>
      <c r="F1474" s="325">
        <v>6.7</v>
      </c>
      <c r="G1474" s="325">
        <v>84</v>
      </c>
      <c r="H1474" s="320">
        <v>1.3</v>
      </c>
      <c r="I1474" s="320">
        <v>45</v>
      </c>
    </row>
    <row r="1475" spans="3:9" x14ac:dyDescent="0.25">
      <c r="C1475" s="482" t="s">
        <v>1901</v>
      </c>
      <c r="D1475" s="325">
        <v>458.1</v>
      </c>
      <c r="E1475" s="325">
        <v>2.0299999999999998</v>
      </c>
      <c r="F1475" s="325">
        <v>6.4</v>
      </c>
      <c r="G1475" s="325">
        <v>88</v>
      </c>
      <c r="H1475" s="320">
        <v>0.9</v>
      </c>
      <c r="I1475" s="320">
        <v>45</v>
      </c>
    </row>
    <row r="1476" spans="3:9" x14ac:dyDescent="0.25">
      <c r="C1476" s="482" t="s">
        <v>1902</v>
      </c>
      <c r="D1476" s="325">
        <v>459.29999999999995</v>
      </c>
      <c r="E1476" s="325">
        <v>0.51</v>
      </c>
      <c r="F1476" s="325">
        <v>5.6</v>
      </c>
      <c r="G1476" s="325">
        <v>90</v>
      </c>
      <c r="H1476" s="320">
        <v>1.3</v>
      </c>
      <c r="I1476" s="320">
        <v>0</v>
      </c>
    </row>
    <row r="1477" spans="3:9" x14ac:dyDescent="0.25">
      <c r="C1477" s="482" t="s">
        <v>1903</v>
      </c>
      <c r="D1477" s="325">
        <v>460.6</v>
      </c>
      <c r="E1477" s="325">
        <v>0</v>
      </c>
      <c r="F1477" s="325">
        <v>5.2</v>
      </c>
      <c r="G1477" s="325">
        <v>91</v>
      </c>
      <c r="H1477" s="320">
        <v>0.9</v>
      </c>
      <c r="I1477" s="320">
        <v>0</v>
      </c>
    </row>
    <row r="1478" spans="3:9" x14ac:dyDescent="0.25">
      <c r="C1478" s="482" t="s">
        <v>1904</v>
      </c>
      <c r="D1478" s="325">
        <v>461</v>
      </c>
      <c r="E1478" s="325">
        <v>0</v>
      </c>
      <c r="F1478" s="325">
        <v>5.4</v>
      </c>
      <c r="G1478" s="325">
        <v>91</v>
      </c>
      <c r="H1478" s="320">
        <v>0.4</v>
      </c>
      <c r="I1478" s="320">
        <v>45</v>
      </c>
    </row>
    <row r="1479" spans="3:9" x14ac:dyDescent="0.25">
      <c r="C1479" s="482" t="s">
        <v>1905</v>
      </c>
      <c r="D1479" s="325">
        <v>461.4</v>
      </c>
      <c r="E1479" s="325">
        <v>0</v>
      </c>
      <c r="F1479" s="325">
        <v>4.9000000000000004</v>
      </c>
      <c r="G1479" s="325">
        <v>92</v>
      </c>
      <c r="H1479" s="320">
        <v>0.4</v>
      </c>
      <c r="I1479" s="320">
        <v>67.5</v>
      </c>
    </row>
    <row r="1480" spans="3:9" x14ac:dyDescent="0.25">
      <c r="C1480" s="482" t="s">
        <v>1906</v>
      </c>
      <c r="D1480" s="325">
        <v>461.5</v>
      </c>
      <c r="E1480" s="325">
        <v>0</v>
      </c>
      <c r="F1480" s="325">
        <v>4.8</v>
      </c>
      <c r="G1480" s="325">
        <v>93</v>
      </c>
      <c r="H1480" s="320">
        <v>0.4</v>
      </c>
      <c r="I1480" s="320">
        <v>67.5</v>
      </c>
    </row>
    <row r="1481" spans="3:9" x14ac:dyDescent="0.25">
      <c r="C1481" s="482" t="s">
        <v>1907</v>
      </c>
      <c r="D1481" s="325">
        <v>461.1</v>
      </c>
      <c r="E1481" s="325">
        <v>0</v>
      </c>
      <c r="F1481" s="325">
        <v>4.9000000000000004</v>
      </c>
      <c r="G1481" s="325">
        <v>91</v>
      </c>
      <c r="H1481" s="320">
        <v>0.4</v>
      </c>
      <c r="I1481" s="320">
        <v>67.5</v>
      </c>
    </row>
    <row r="1482" spans="3:9" x14ac:dyDescent="0.25">
      <c r="C1482" s="482" t="s">
        <v>1908</v>
      </c>
      <c r="D1482" s="325">
        <v>460.6</v>
      </c>
      <c r="E1482" s="325">
        <v>0</v>
      </c>
      <c r="F1482" s="325">
        <v>4.5999999999999996</v>
      </c>
      <c r="G1482" s="325">
        <v>92</v>
      </c>
      <c r="H1482" s="320">
        <v>0.4</v>
      </c>
      <c r="I1482" s="320">
        <v>22.5</v>
      </c>
    </row>
    <row r="1483" spans="3:9" x14ac:dyDescent="0.25">
      <c r="C1483" s="482" t="s">
        <v>1909</v>
      </c>
      <c r="D1483" s="325">
        <v>460.1</v>
      </c>
      <c r="E1483" s="325">
        <v>1.02</v>
      </c>
      <c r="F1483" s="325">
        <v>4.5999999999999996</v>
      </c>
      <c r="G1483" s="325">
        <v>93</v>
      </c>
      <c r="H1483" s="320">
        <v>0</v>
      </c>
      <c r="I1483" s="320">
        <v>22.5</v>
      </c>
    </row>
    <row r="1484" spans="3:9" x14ac:dyDescent="0.25">
      <c r="C1484" s="482" t="s">
        <v>1910</v>
      </c>
      <c r="D1484" s="325">
        <v>459.4</v>
      </c>
      <c r="E1484" s="325">
        <v>0.51</v>
      </c>
      <c r="F1484" s="325">
        <v>4.4000000000000004</v>
      </c>
      <c r="G1484" s="325">
        <v>93</v>
      </c>
      <c r="H1484" s="320">
        <v>0.4</v>
      </c>
      <c r="I1484" s="320">
        <v>45</v>
      </c>
    </row>
    <row r="1485" spans="3:9" x14ac:dyDescent="0.25">
      <c r="C1485" s="482" t="s">
        <v>1911</v>
      </c>
      <c r="D1485" s="325">
        <v>459.1</v>
      </c>
      <c r="E1485" s="325">
        <v>0</v>
      </c>
      <c r="F1485" s="325">
        <v>3.9</v>
      </c>
      <c r="G1485" s="325">
        <v>92</v>
      </c>
      <c r="H1485" s="320">
        <v>0.4</v>
      </c>
      <c r="I1485" s="320">
        <v>0</v>
      </c>
    </row>
    <row r="1486" spans="3:9" x14ac:dyDescent="0.25">
      <c r="C1486" s="482" t="s">
        <v>1912</v>
      </c>
      <c r="D1486" s="325">
        <v>459.4</v>
      </c>
      <c r="E1486" s="325">
        <v>0</v>
      </c>
      <c r="F1486" s="325">
        <v>3.6</v>
      </c>
      <c r="G1486" s="325">
        <v>93</v>
      </c>
      <c r="H1486" s="320">
        <v>0.4</v>
      </c>
      <c r="I1486" s="320">
        <v>0</v>
      </c>
    </row>
    <row r="1487" spans="3:9" x14ac:dyDescent="0.25">
      <c r="C1487" s="482" t="s">
        <v>1913</v>
      </c>
      <c r="D1487" s="325">
        <v>459.5</v>
      </c>
      <c r="E1487" s="325">
        <v>0</v>
      </c>
      <c r="F1487" s="325">
        <v>3.7</v>
      </c>
      <c r="G1487" s="325">
        <v>93</v>
      </c>
      <c r="H1487" s="320">
        <v>0.4</v>
      </c>
      <c r="I1487" s="320">
        <v>0</v>
      </c>
    </row>
    <row r="1488" spans="3:9" x14ac:dyDescent="0.25">
      <c r="C1488" s="482" t="s">
        <v>1914</v>
      </c>
      <c r="D1488" s="325">
        <v>459.9</v>
      </c>
      <c r="E1488" s="325">
        <v>0</v>
      </c>
      <c r="F1488" s="325">
        <v>3.9</v>
      </c>
      <c r="G1488" s="325">
        <v>91</v>
      </c>
      <c r="H1488" s="320">
        <v>0.4</v>
      </c>
      <c r="I1488" s="320">
        <v>180</v>
      </c>
    </row>
    <row r="1489" spans="3:9" x14ac:dyDescent="0.25">
      <c r="C1489" s="482" t="s">
        <v>1915</v>
      </c>
      <c r="D1489" s="325">
        <v>460.6</v>
      </c>
      <c r="E1489" s="325">
        <v>0</v>
      </c>
      <c r="F1489" s="325">
        <v>4.9000000000000004</v>
      </c>
      <c r="G1489" s="325">
        <v>88</v>
      </c>
      <c r="H1489" s="320">
        <v>0.4</v>
      </c>
      <c r="I1489" s="320">
        <v>247.5</v>
      </c>
    </row>
    <row r="1490" spans="3:9" x14ac:dyDescent="0.25">
      <c r="C1490" s="482" t="s">
        <v>1916</v>
      </c>
      <c r="D1490" s="325">
        <v>461.20000000000005</v>
      </c>
      <c r="E1490" s="325">
        <v>0</v>
      </c>
      <c r="F1490" s="325">
        <v>6.8</v>
      </c>
      <c r="G1490" s="325">
        <v>82</v>
      </c>
      <c r="H1490" s="320">
        <v>0.9</v>
      </c>
      <c r="I1490" s="320">
        <v>157.5</v>
      </c>
    </row>
    <row r="1491" spans="3:9" x14ac:dyDescent="0.25">
      <c r="C1491" s="482" t="s">
        <v>1917</v>
      </c>
      <c r="D1491" s="325">
        <v>460.6</v>
      </c>
      <c r="E1491" s="325">
        <v>0</v>
      </c>
      <c r="F1491" s="325">
        <v>10.4</v>
      </c>
      <c r="G1491" s="325">
        <v>67</v>
      </c>
      <c r="H1491" s="320">
        <v>0.4</v>
      </c>
      <c r="I1491" s="320">
        <v>180</v>
      </c>
    </row>
    <row r="1492" spans="3:9" x14ac:dyDescent="0.25">
      <c r="C1492" s="482" t="s">
        <v>1918</v>
      </c>
      <c r="D1492" s="325">
        <v>459.6</v>
      </c>
      <c r="E1492" s="325">
        <v>0</v>
      </c>
      <c r="F1492" s="325">
        <v>10.9</v>
      </c>
      <c r="G1492" s="325">
        <v>63</v>
      </c>
      <c r="H1492" s="320">
        <v>1.3</v>
      </c>
      <c r="I1492" s="320">
        <v>67.5</v>
      </c>
    </row>
    <row r="1493" spans="3:9" x14ac:dyDescent="0.25">
      <c r="C1493" s="482" t="s">
        <v>1919</v>
      </c>
      <c r="D1493" s="325">
        <v>458.79999999999995</v>
      </c>
      <c r="E1493" s="325">
        <v>0</v>
      </c>
      <c r="F1493" s="325">
        <v>11.7</v>
      </c>
      <c r="G1493" s="325">
        <v>64</v>
      </c>
      <c r="H1493" s="320">
        <v>1.3</v>
      </c>
      <c r="I1493" s="320">
        <v>45</v>
      </c>
    </row>
    <row r="1494" spans="3:9" x14ac:dyDescent="0.25">
      <c r="C1494" s="482" t="s">
        <v>1920</v>
      </c>
      <c r="D1494" s="325">
        <v>457.5</v>
      </c>
      <c r="E1494" s="325">
        <v>0</v>
      </c>
      <c r="F1494" s="325">
        <v>11.7</v>
      </c>
      <c r="G1494" s="325">
        <v>67</v>
      </c>
      <c r="H1494" s="320">
        <v>0.9</v>
      </c>
      <c r="I1494" s="320">
        <v>45</v>
      </c>
    </row>
    <row r="1495" spans="3:9" x14ac:dyDescent="0.25">
      <c r="C1495" s="482" t="s">
        <v>1921</v>
      </c>
      <c r="D1495" s="325">
        <v>456.4</v>
      </c>
      <c r="E1495" s="325">
        <v>0.25</v>
      </c>
      <c r="F1495" s="325">
        <v>8.6999999999999993</v>
      </c>
      <c r="G1495" s="325">
        <v>73</v>
      </c>
      <c r="H1495" s="320">
        <v>1.3</v>
      </c>
      <c r="I1495" s="320">
        <v>135</v>
      </c>
    </row>
    <row r="1496" spans="3:9" x14ac:dyDescent="0.25">
      <c r="C1496" s="482" t="s">
        <v>1922</v>
      </c>
      <c r="D1496" s="325">
        <v>455.5</v>
      </c>
      <c r="E1496" s="325">
        <v>0</v>
      </c>
      <c r="F1496" s="325">
        <v>9.6</v>
      </c>
      <c r="G1496" s="325">
        <v>73</v>
      </c>
      <c r="H1496" s="320">
        <v>1.3</v>
      </c>
      <c r="I1496" s="320">
        <v>0</v>
      </c>
    </row>
    <row r="1497" spans="3:9" x14ac:dyDescent="0.25">
      <c r="C1497" s="482" t="s">
        <v>1923</v>
      </c>
      <c r="D1497" s="325">
        <v>454.9</v>
      </c>
      <c r="E1497" s="325">
        <v>0</v>
      </c>
      <c r="F1497" s="325">
        <v>10.199999999999999</v>
      </c>
      <c r="G1497" s="325">
        <v>73</v>
      </c>
      <c r="H1497" s="320">
        <v>1.8</v>
      </c>
      <c r="I1497" s="320">
        <v>0</v>
      </c>
    </row>
    <row r="1498" spans="3:9" x14ac:dyDescent="0.25">
      <c r="C1498" s="482" t="s">
        <v>1924</v>
      </c>
      <c r="D1498" s="325">
        <v>454.70000000000005</v>
      </c>
      <c r="E1498" s="325">
        <v>0</v>
      </c>
      <c r="F1498" s="325">
        <v>9.9</v>
      </c>
      <c r="G1498" s="325">
        <v>71</v>
      </c>
      <c r="H1498" s="320">
        <v>0.9</v>
      </c>
      <c r="I1498" s="320">
        <v>0</v>
      </c>
    </row>
    <row r="1499" spans="3:9" x14ac:dyDescent="0.25">
      <c r="C1499" s="482" t="s">
        <v>1925</v>
      </c>
      <c r="D1499" s="325">
        <v>455.5</v>
      </c>
      <c r="E1499" s="325">
        <v>6.86</v>
      </c>
      <c r="F1499" s="325">
        <v>6.8</v>
      </c>
      <c r="G1499" s="325">
        <v>81</v>
      </c>
      <c r="H1499" s="320">
        <v>0.9</v>
      </c>
      <c r="I1499" s="320">
        <v>337.5</v>
      </c>
    </row>
    <row r="1500" spans="3:9" x14ac:dyDescent="0.25">
      <c r="C1500" s="482" t="s">
        <v>1926</v>
      </c>
      <c r="D1500" s="325">
        <v>456.70000000000005</v>
      </c>
      <c r="E1500" s="325">
        <v>4.0599999999999996</v>
      </c>
      <c r="F1500" s="325">
        <v>4.9000000000000004</v>
      </c>
      <c r="G1500" s="325">
        <v>86</v>
      </c>
      <c r="H1500" s="320">
        <v>0.9</v>
      </c>
      <c r="I1500" s="320">
        <v>0</v>
      </c>
    </row>
    <row r="1501" spans="3:9" x14ac:dyDescent="0.25">
      <c r="C1501" s="482" t="s">
        <v>1927</v>
      </c>
      <c r="D1501" s="325">
        <v>456.9</v>
      </c>
      <c r="E1501" s="325">
        <v>0.76</v>
      </c>
      <c r="F1501" s="325">
        <v>4.9000000000000004</v>
      </c>
      <c r="G1501" s="325">
        <v>85</v>
      </c>
      <c r="H1501" s="320">
        <v>0.4</v>
      </c>
      <c r="I1501" s="320">
        <v>45</v>
      </c>
    </row>
    <row r="1502" spans="3:9" x14ac:dyDescent="0.25">
      <c r="C1502" s="482" t="s">
        <v>1928</v>
      </c>
      <c r="D1502" s="325">
        <v>457.79999999999995</v>
      </c>
      <c r="E1502" s="325">
        <v>0</v>
      </c>
      <c r="F1502" s="325">
        <v>4.3</v>
      </c>
      <c r="G1502" s="325">
        <v>88</v>
      </c>
      <c r="H1502" s="320">
        <v>0</v>
      </c>
      <c r="I1502" s="320">
        <v>45</v>
      </c>
    </row>
    <row r="1503" spans="3:9" x14ac:dyDescent="0.25">
      <c r="C1503" s="482" t="s">
        <v>1929</v>
      </c>
      <c r="D1503" s="325">
        <v>458.79999999999995</v>
      </c>
      <c r="E1503" s="325">
        <v>0.25</v>
      </c>
      <c r="F1503" s="325">
        <v>4.4000000000000004</v>
      </c>
      <c r="G1503" s="325">
        <v>90</v>
      </c>
      <c r="H1503" s="320">
        <v>0</v>
      </c>
      <c r="I1503" s="320">
        <v>67.5</v>
      </c>
    </row>
    <row r="1504" spans="3:9" x14ac:dyDescent="0.25">
      <c r="C1504" s="482" t="s">
        <v>1930</v>
      </c>
      <c r="D1504" s="325">
        <v>458.6</v>
      </c>
      <c r="E1504" s="325">
        <v>0</v>
      </c>
      <c r="F1504" s="325">
        <v>4.0999999999999996</v>
      </c>
      <c r="G1504" s="325">
        <v>91</v>
      </c>
      <c r="H1504" s="320">
        <v>0</v>
      </c>
      <c r="I1504" s="320">
        <v>67.5</v>
      </c>
    </row>
    <row r="1505" spans="3:9" x14ac:dyDescent="0.25">
      <c r="C1505" s="482" t="s">
        <v>1931</v>
      </c>
      <c r="D1505" s="325">
        <v>458.20000000000005</v>
      </c>
      <c r="E1505" s="325">
        <v>0.25</v>
      </c>
      <c r="F1505" s="325">
        <v>4.2</v>
      </c>
      <c r="G1505" s="325">
        <v>93</v>
      </c>
      <c r="H1505" s="320">
        <v>0</v>
      </c>
      <c r="I1505" s="320">
        <v>67.5</v>
      </c>
    </row>
    <row r="1506" spans="3:9" x14ac:dyDescent="0.25">
      <c r="C1506" s="482" t="s">
        <v>1932</v>
      </c>
      <c r="D1506" s="325">
        <v>457.79999999999995</v>
      </c>
      <c r="E1506" s="325">
        <v>0.25</v>
      </c>
      <c r="F1506" s="325">
        <v>4.4000000000000004</v>
      </c>
      <c r="G1506" s="325">
        <v>90</v>
      </c>
      <c r="H1506" s="320">
        <v>0</v>
      </c>
      <c r="I1506" s="320">
        <v>67.5</v>
      </c>
    </row>
    <row r="1507" spans="3:9" x14ac:dyDescent="0.25">
      <c r="C1507" s="482" t="s">
        <v>1933</v>
      </c>
      <c r="D1507" s="325">
        <v>457.20000000000005</v>
      </c>
      <c r="E1507" s="325">
        <v>0.25</v>
      </c>
      <c r="F1507" s="325">
        <v>4.5999999999999996</v>
      </c>
      <c r="G1507" s="325">
        <v>90</v>
      </c>
      <c r="H1507" s="320">
        <v>0.4</v>
      </c>
      <c r="I1507" s="320">
        <v>67.5</v>
      </c>
    </row>
    <row r="1508" spans="3:9" x14ac:dyDescent="0.25">
      <c r="C1508" s="482" t="s">
        <v>1934</v>
      </c>
      <c r="D1508" s="325">
        <v>456.70000000000005</v>
      </c>
      <c r="E1508" s="325">
        <v>0</v>
      </c>
      <c r="F1508" s="325">
        <v>3.8</v>
      </c>
      <c r="G1508" s="325">
        <v>92</v>
      </c>
      <c r="H1508" s="320">
        <v>0</v>
      </c>
      <c r="I1508" s="320">
        <v>225</v>
      </c>
    </row>
    <row r="1509" spans="3:9" x14ac:dyDescent="0.25">
      <c r="C1509" s="482" t="s">
        <v>1935</v>
      </c>
      <c r="D1509" s="325">
        <v>456.5</v>
      </c>
      <c r="E1509" s="325">
        <v>0.25</v>
      </c>
      <c r="F1509" s="325">
        <v>3.6</v>
      </c>
      <c r="G1509" s="325">
        <v>93</v>
      </c>
      <c r="H1509" s="320">
        <v>0</v>
      </c>
      <c r="I1509" s="320">
        <v>225</v>
      </c>
    </row>
    <row r="1510" spans="3:9" x14ac:dyDescent="0.25">
      <c r="C1510" s="482" t="s">
        <v>1936</v>
      </c>
      <c r="D1510" s="325">
        <v>456.29999999999995</v>
      </c>
      <c r="E1510" s="325">
        <v>0</v>
      </c>
      <c r="F1510" s="325">
        <v>4</v>
      </c>
      <c r="G1510" s="325">
        <v>90</v>
      </c>
      <c r="H1510" s="320">
        <v>0</v>
      </c>
      <c r="I1510" s="320">
        <v>225</v>
      </c>
    </row>
    <row r="1511" spans="3:9" x14ac:dyDescent="0.25">
      <c r="C1511" s="482" t="s">
        <v>1937</v>
      </c>
      <c r="D1511" s="325">
        <v>457</v>
      </c>
      <c r="E1511" s="325">
        <v>0</v>
      </c>
      <c r="F1511" s="325">
        <v>3.4</v>
      </c>
      <c r="G1511" s="325">
        <v>87</v>
      </c>
      <c r="H1511" s="320">
        <v>0</v>
      </c>
      <c r="I1511" s="320">
        <v>225</v>
      </c>
    </row>
    <row r="1512" spans="3:9" x14ac:dyDescent="0.25">
      <c r="C1512" s="482" t="s">
        <v>1938</v>
      </c>
      <c r="D1512" s="325">
        <v>457.70000000000005</v>
      </c>
      <c r="E1512" s="325">
        <v>0</v>
      </c>
      <c r="F1512" s="325">
        <v>3.8</v>
      </c>
      <c r="G1512" s="325">
        <v>90</v>
      </c>
      <c r="H1512" s="320">
        <v>0</v>
      </c>
      <c r="I1512" s="320">
        <v>202.5</v>
      </c>
    </row>
    <row r="1513" spans="3:9" x14ac:dyDescent="0.25">
      <c r="C1513" s="482" t="s">
        <v>1939</v>
      </c>
      <c r="D1513" s="325">
        <v>458.29999999999995</v>
      </c>
      <c r="E1513" s="325">
        <v>0</v>
      </c>
      <c r="F1513" s="325">
        <v>6.1</v>
      </c>
      <c r="G1513" s="325">
        <v>83</v>
      </c>
      <c r="H1513" s="320">
        <v>0.4</v>
      </c>
      <c r="I1513" s="320">
        <v>135</v>
      </c>
    </row>
    <row r="1514" spans="3:9" x14ac:dyDescent="0.25">
      <c r="C1514" s="482" t="s">
        <v>1940</v>
      </c>
      <c r="D1514" s="325">
        <v>458.79999999999995</v>
      </c>
      <c r="E1514" s="325">
        <v>0</v>
      </c>
      <c r="F1514" s="325">
        <v>8.5</v>
      </c>
      <c r="G1514" s="325">
        <v>75</v>
      </c>
      <c r="H1514" s="320">
        <v>0.9</v>
      </c>
      <c r="I1514" s="320">
        <v>45</v>
      </c>
    </row>
    <row r="1515" spans="3:9" x14ac:dyDescent="0.25">
      <c r="C1515" s="482" t="s">
        <v>1941</v>
      </c>
      <c r="D1515" s="325">
        <v>459.7</v>
      </c>
      <c r="E1515" s="325">
        <v>0</v>
      </c>
      <c r="F1515" s="325">
        <v>11</v>
      </c>
      <c r="G1515" s="325">
        <v>62</v>
      </c>
      <c r="H1515" s="320">
        <v>0.9</v>
      </c>
      <c r="I1515" s="320">
        <v>157.5</v>
      </c>
    </row>
    <row r="1516" spans="3:9" x14ac:dyDescent="0.25">
      <c r="C1516" s="482" t="s">
        <v>1942</v>
      </c>
      <c r="D1516" s="325">
        <v>459.7</v>
      </c>
      <c r="E1516" s="325">
        <v>0</v>
      </c>
      <c r="F1516" s="325">
        <v>12.6</v>
      </c>
      <c r="G1516" s="325">
        <v>55</v>
      </c>
      <c r="H1516" s="320">
        <v>1.3</v>
      </c>
      <c r="I1516" s="320">
        <v>67.5</v>
      </c>
    </row>
    <row r="1517" spans="3:9" x14ac:dyDescent="0.25">
      <c r="C1517" s="482" t="s">
        <v>1943</v>
      </c>
      <c r="D1517" s="325">
        <v>459.3</v>
      </c>
      <c r="E1517" s="325">
        <v>0</v>
      </c>
      <c r="F1517" s="325">
        <v>13.6</v>
      </c>
      <c r="G1517" s="325">
        <v>53</v>
      </c>
      <c r="H1517" s="320">
        <v>0.9</v>
      </c>
      <c r="I1517" s="320">
        <v>22.5</v>
      </c>
    </row>
    <row r="1518" spans="3:9" x14ac:dyDescent="0.25">
      <c r="C1518" s="482" t="s">
        <v>1944</v>
      </c>
      <c r="D1518" s="325">
        <v>458.6</v>
      </c>
      <c r="E1518" s="325">
        <v>0.51</v>
      </c>
      <c r="F1518" s="325">
        <v>15.9</v>
      </c>
      <c r="G1518" s="325">
        <v>45</v>
      </c>
      <c r="H1518" s="320">
        <v>1.3</v>
      </c>
      <c r="I1518" s="320">
        <v>45</v>
      </c>
    </row>
    <row r="1519" spans="3:9" x14ac:dyDescent="0.25">
      <c r="C1519" s="482" t="s">
        <v>1945</v>
      </c>
      <c r="D1519" s="325">
        <v>458.1</v>
      </c>
      <c r="E1519" s="325">
        <v>0</v>
      </c>
      <c r="F1519" s="325">
        <v>15</v>
      </c>
      <c r="G1519" s="325">
        <v>52</v>
      </c>
      <c r="H1519" s="320">
        <v>1.8</v>
      </c>
      <c r="I1519" s="320">
        <v>22.5</v>
      </c>
    </row>
    <row r="1520" spans="3:9" x14ac:dyDescent="0.25">
      <c r="C1520" s="482" t="s">
        <v>1946</v>
      </c>
      <c r="D1520" s="325">
        <v>457.6</v>
      </c>
      <c r="E1520" s="325">
        <v>0</v>
      </c>
      <c r="F1520" s="325">
        <v>12.1</v>
      </c>
      <c r="G1520" s="325">
        <v>62</v>
      </c>
      <c r="H1520" s="320">
        <v>1.8</v>
      </c>
      <c r="I1520" s="320">
        <v>45</v>
      </c>
    </row>
    <row r="1521" spans="3:9" x14ac:dyDescent="0.25">
      <c r="C1521" s="482" t="s">
        <v>1947</v>
      </c>
      <c r="D1521" s="325">
        <v>457.6</v>
      </c>
      <c r="E1521" s="325">
        <v>0</v>
      </c>
      <c r="F1521" s="325">
        <v>11.8</v>
      </c>
      <c r="G1521" s="325">
        <v>63</v>
      </c>
      <c r="H1521" s="320">
        <v>1.3</v>
      </c>
      <c r="I1521" s="320">
        <v>270</v>
      </c>
    </row>
    <row r="1522" spans="3:9" x14ac:dyDescent="0.25">
      <c r="C1522" s="482" t="s">
        <v>1948</v>
      </c>
      <c r="D1522" s="325">
        <v>457.4</v>
      </c>
      <c r="E1522" s="325">
        <v>0</v>
      </c>
      <c r="F1522" s="325">
        <v>12.7</v>
      </c>
      <c r="G1522" s="325">
        <v>59</v>
      </c>
      <c r="H1522" s="320">
        <v>1.3</v>
      </c>
      <c r="I1522" s="320">
        <v>337.5</v>
      </c>
    </row>
    <row r="1523" spans="3:9" x14ac:dyDescent="0.25">
      <c r="C1523" s="482" t="s">
        <v>1949</v>
      </c>
      <c r="D1523" s="325">
        <v>457.9</v>
      </c>
      <c r="E1523" s="325">
        <v>0</v>
      </c>
      <c r="F1523" s="325">
        <v>10.4</v>
      </c>
      <c r="G1523" s="325">
        <v>70</v>
      </c>
      <c r="H1523" s="320">
        <v>1.3</v>
      </c>
      <c r="I1523" s="320">
        <v>0</v>
      </c>
    </row>
    <row r="1524" spans="3:9" x14ac:dyDescent="0.25">
      <c r="C1524" s="482" t="s">
        <v>1950</v>
      </c>
      <c r="D1524" s="325">
        <v>458.4</v>
      </c>
      <c r="E1524" s="325">
        <v>0</v>
      </c>
      <c r="F1524" s="325">
        <v>8.8000000000000007</v>
      </c>
      <c r="G1524" s="325">
        <v>80</v>
      </c>
      <c r="H1524" s="320">
        <v>1.3</v>
      </c>
      <c r="I1524" s="320">
        <v>22.5</v>
      </c>
    </row>
    <row r="1525" spans="3:9" x14ac:dyDescent="0.25">
      <c r="C1525" s="482" t="s">
        <v>1951</v>
      </c>
      <c r="D1525" s="325">
        <v>458.9</v>
      </c>
      <c r="E1525" s="325">
        <v>2.54</v>
      </c>
      <c r="F1525" s="325">
        <v>7.2</v>
      </c>
      <c r="G1525" s="325">
        <v>87</v>
      </c>
      <c r="H1525" s="320">
        <v>0.9</v>
      </c>
      <c r="I1525" s="320">
        <v>45</v>
      </c>
    </row>
    <row r="1526" spans="3:9" x14ac:dyDescent="0.25">
      <c r="C1526" s="482" t="s">
        <v>1952</v>
      </c>
      <c r="D1526" s="325">
        <v>459.5</v>
      </c>
      <c r="E1526" s="325">
        <v>0</v>
      </c>
      <c r="F1526" s="325">
        <v>6.4</v>
      </c>
      <c r="G1526" s="325">
        <v>80</v>
      </c>
      <c r="H1526" s="320">
        <v>0.9</v>
      </c>
      <c r="I1526" s="320">
        <v>225</v>
      </c>
    </row>
    <row r="1527" spans="3:9" x14ac:dyDescent="0.25">
      <c r="C1527" s="482" t="s">
        <v>1953</v>
      </c>
      <c r="D1527" s="325">
        <v>460.1</v>
      </c>
      <c r="E1527" s="325">
        <v>0</v>
      </c>
      <c r="F1527" s="325">
        <v>6.4</v>
      </c>
      <c r="G1527" s="325">
        <v>80</v>
      </c>
      <c r="H1527" s="320">
        <v>0.4</v>
      </c>
      <c r="I1527" s="320">
        <v>337.5</v>
      </c>
    </row>
    <row r="1528" spans="3:9" x14ac:dyDescent="0.25">
      <c r="C1528" s="482" t="s">
        <v>1954</v>
      </c>
      <c r="D1528" s="325">
        <v>460.2</v>
      </c>
      <c r="E1528" s="325">
        <v>0</v>
      </c>
      <c r="F1528" s="325">
        <v>5.2</v>
      </c>
      <c r="G1528" s="325">
        <v>82</v>
      </c>
      <c r="H1528" s="320">
        <v>1.3</v>
      </c>
      <c r="I1528" s="320">
        <v>225</v>
      </c>
    </row>
    <row r="1529" spans="3:9" x14ac:dyDescent="0.25">
      <c r="C1529" s="482" t="s">
        <v>1955</v>
      </c>
      <c r="D1529" s="325">
        <v>459.7</v>
      </c>
      <c r="E1529" s="325">
        <v>0</v>
      </c>
      <c r="F1529" s="325">
        <v>4.8</v>
      </c>
      <c r="G1529" s="325">
        <v>85</v>
      </c>
      <c r="H1529" s="320">
        <v>0.4</v>
      </c>
      <c r="I1529" s="320">
        <v>202.5</v>
      </c>
    </row>
    <row r="1530" spans="3:9" x14ac:dyDescent="0.25">
      <c r="C1530" s="482" t="s">
        <v>1956</v>
      </c>
      <c r="D1530" s="325">
        <v>459.3</v>
      </c>
      <c r="E1530" s="325">
        <v>0</v>
      </c>
      <c r="F1530" s="325">
        <v>4.4000000000000004</v>
      </c>
      <c r="G1530" s="325">
        <v>87</v>
      </c>
      <c r="H1530" s="320">
        <v>0.4</v>
      </c>
      <c r="I1530" s="320">
        <v>67.5</v>
      </c>
    </row>
    <row r="1531" spans="3:9" x14ac:dyDescent="0.25">
      <c r="C1531" s="482" t="s">
        <v>1957</v>
      </c>
      <c r="D1531" s="325">
        <v>458.9</v>
      </c>
      <c r="E1531" s="325">
        <v>0</v>
      </c>
      <c r="F1531" s="325">
        <v>3.9</v>
      </c>
      <c r="G1531" s="325">
        <v>89</v>
      </c>
      <c r="H1531" s="320">
        <v>0.4</v>
      </c>
      <c r="I1531" s="320">
        <v>90</v>
      </c>
    </row>
    <row r="1532" spans="3:9" x14ac:dyDescent="0.25">
      <c r="C1532" s="482" t="s">
        <v>1958</v>
      </c>
      <c r="D1532" s="325">
        <v>458.7</v>
      </c>
      <c r="E1532" s="325">
        <v>0</v>
      </c>
      <c r="F1532" s="325">
        <v>4.2</v>
      </c>
      <c r="G1532" s="325">
        <v>89</v>
      </c>
      <c r="H1532" s="320">
        <v>0.4</v>
      </c>
      <c r="I1532" s="320">
        <v>67.5</v>
      </c>
    </row>
    <row r="1533" spans="3:9" x14ac:dyDescent="0.25">
      <c r="C1533" s="482" t="s">
        <v>1959</v>
      </c>
      <c r="D1533" s="325">
        <v>458.7</v>
      </c>
      <c r="E1533" s="325">
        <v>0</v>
      </c>
      <c r="F1533" s="325">
        <v>4.3</v>
      </c>
      <c r="G1533" s="325">
        <v>87</v>
      </c>
      <c r="H1533" s="320">
        <v>0.9</v>
      </c>
      <c r="I1533" s="320">
        <v>0</v>
      </c>
    </row>
    <row r="1534" spans="3:9" x14ac:dyDescent="0.25">
      <c r="C1534" s="482" t="s">
        <v>1960</v>
      </c>
      <c r="D1534" s="325">
        <v>458.8</v>
      </c>
      <c r="E1534" s="325">
        <v>0</v>
      </c>
      <c r="F1534" s="325">
        <v>4.0999999999999996</v>
      </c>
      <c r="G1534" s="325">
        <v>88</v>
      </c>
      <c r="H1534" s="320">
        <v>0.4</v>
      </c>
      <c r="I1534" s="320">
        <v>0</v>
      </c>
    </row>
    <row r="1535" spans="3:9" x14ac:dyDescent="0.25">
      <c r="C1535" s="482" t="s">
        <v>1961</v>
      </c>
      <c r="D1535" s="325">
        <v>459.1</v>
      </c>
      <c r="E1535" s="325">
        <v>0</v>
      </c>
      <c r="F1535" s="325">
        <v>3.8</v>
      </c>
      <c r="G1535" s="325">
        <v>89</v>
      </c>
      <c r="H1535" s="320">
        <v>0</v>
      </c>
      <c r="I1535" s="320">
        <v>270</v>
      </c>
    </row>
    <row r="1536" spans="3:9" x14ac:dyDescent="0.25">
      <c r="C1536" s="482" t="s">
        <v>1962</v>
      </c>
      <c r="D1536" s="325">
        <v>459.4</v>
      </c>
      <c r="E1536" s="325">
        <v>0</v>
      </c>
      <c r="F1536" s="325">
        <v>4.5</v>
      </c>
      <c r="G1536" s="325">
        <v>89</v>
      </c>
      <c r="H1536" s="320">
        <v>0.4</v>
      </c>
      <c r="I1536" s="320">
        <v>157.5</v>
      </c>
    </row>
    <row r="1537" spans="3:9" x14ac:dyDescent="0.25">
      <c r="C1537" s="482" t="s">
        <v>1963</v>
      </c>
      <c r="D1537" s="325">
        <v>459.7</v>
      </c>
      <c r="E1537" s="325">
        <v>0</v>
      </c>
      <c r="F1537" s="325">
        <v>6.9</v>
      </c>
      <c r="G1537" s="325">
        <v>74</v>
      </c>
      <c r="H1537" s="320">
        <v>0.4</v>
      </c>
      <c r="I1537" s="320">
        <v>135</v>
      </c>
    </row>
    <row r="1538" spans="3:9" x14ac:dyDescent="0.25">
      <c r="C1538" s="482" t="s">
        <v>1964</v>
      </c>
      <c r="D1538" s="325">
        <v>459.9</v>
      </c>
      <c r="E1538" s="325">
        <v>0</v>
      </c>
      <c r="F1538" s="325">
        <v>8</v>
      </c>
      <c r="G1538" s="325">
        <v>71</v>
      </c>
      <c r="H1538" s="320">
        <v>1.3</v>
      </c>
      <c r="I1538" s="320">
        <v>180</v>
      </c>
    </row>
    <row r="1539" spans="3:9" x14ac:dyDescent="0.25">
      <c r="C1539" s="482" t="s">
        <v>1965</v>
      </c>
      <c r="D1539" s="325">
        <v>459.8</v>
      </c>
      <c r="E1539" s="325">
        <v>0</v>
      </c>
      <c r="F1539" s="325">
        <v>9.1</v>
      </c>
      <c r="G1539" s="325">
        <v>69</v>
      </c>
      <c r="H1539" s="320">
        <v>0.9</v>
      </c>
      <c r="I1539" s="320">
        <v>180</v>
      </c>
    </row>
    <row r="1540" spans="3:9" x14ac:dyDescent="0.25">
      <c r="C1540" s="482" t="s">
        <v>1966</v>
      </c>
      <c r="D1540" s="325">
        <v>459.7</v>
      </c>
      <c r="E1540" s="325">
        <v>0</v>
      </c>
      <c r="F1540" s="325">
        <v>13.9</v>
      </c>
      <c r="G1540" s="325">
        <v>56</v>
      </c>
      <c r="H1540" s="320">
        <v>0.9</v>
      </c>
      <c r="I1540" s="320">
        <v>45</v>
      </c>
    </row>
    <row r="1541" spans="3:9" x14ac:dyDescent="0.25">
      <c r="C1541" s="482" t="s">
        <v>1967</v>
      </c>
      <c r="D1541" s="325">
        <v>459.6</v>
      </c>
      <c r="E1541" s="325">
        <v>0</v>
      </c>
      <c r="F1541" s="325">
        <v>12.6</v>
      </c>
      <c r="G1541" s="325">
        <v>61</v>
      </c>
      <c r="H1541" s="320">
        <v>1.8</v>
      </c>
      <c r="I1541" s="320">
        <v>45</v>
      </c>
    </row>
    <row r="1542" spans="3:9" x14ac:dyDescent="0.25">
      <c r="C1542" s="482" t="s">
        <v>1968</v>
      </c>
      <c r="D1542" s="325">
        <v>459</v>
      </c>
      <c r="E1542" s="325">
        <v>0</v>
      </c>
      <c r="F1542" s="325">
        <v>12</v>
      </c>
      <c r="G1542" s="325">
        <v>67</v>
      </c>
      <c r="H1542" s="320">
        <v>2.2000000000000002</v>
      </c>
      <c r="I1542" s="320">
        <v>22.5</v>
      </c>
    </row>
    <row r="1543" spans="3:9" x14ac:dyDescent="0.25">
      <c r="C1543" s="482" t="s">
        <v>1969</v>
      </c>
      <c r="D1543" s="325">
        <v>458.6</v>
      </c>
      <c r="E1543" s="325">
        <v>0</v>
      </c>
      <c r="F1543" s="325">
        <v>11.1</v>
      </c>
      <c r="G1543" s="325">
        <v>66</v>
      </c>
      <c r="H1543" s="320">
        <v>3.1</v>
      </c>
      <c r="I1543" s="320">
        <v>22.5</v>
      </c>
    </row>
    <row r="1544" spans="3:9" x14ac:dyDescent="0.25">
      <c r="C1544" s="482" t="s">
        <v>1970</v>
      </c>
      <c r="D1544" s="325">
        <v>458.1</v>
      </c>
      <c r="E1544" s="325">
        <v>0</v>
      </c>
      <c r="F1544" s="325">
        <v>12.7</v>
      </c>
      <c r="G1544" s="325">
        <v>58</v>
      </c>
      <c r="H1544" s="320">
        <v>2.2000000000000002</v>
      </c>
      <c r="I1544" s="320">
        <v>0</v>
      </c>
    </row>
    <row r="1545" spans="3:9" x14ac:dyDescent="0.25">
      <c r="C1545" s="482" t="s">
        <v>1971</v>
      </c>
      <c r="D1545" s="325">
        <v>457.8</v>
      </c>
      <c r="E1545" s="325">
        <v>0</v>
      </c>
      <c r="F1545" s="325">
        <v>14.1</v>
      </c>
      <c r="G1545" s="325">
        <v>54</v>
      </c>
      <c r="H1545" s="320">
        <v>1.8</v>
      </c>
      <c r="I1545" s="320">
        <v>22.5</v>
      </c>
    </row>
    <row r="1546" spans="3:9" x14ac:dyDescent="0.25">
      <c r="C1546" s="482" t="s">
        <v>1972</v>
      </c>
      <c r="D1546" s="325">
        <v>457.9</v>
      </c>
      <c r="E1546" s="325">
        <v>0</v>
      </c>
      <c r="F1546" s="325">
        <v>10.7</v>
      </c>
      <c r="G1546" s="325">
        <v>68</v>
      </c>
      <c r="H1546" s="320">
        <v>2.2000000000000002</v>
      </c>
      <c r="I1546" s="320">
        <v>22.5</v>
      </c>
    </row>
    <row r="1547" spans="3:9" x14ac:dyDescent="0.25">
      <c r="C1547" s="482" t="s">
        <v>1973</v>
      </c>
      <c r="D1547" s="325">
        <v>458.6</v>
      </c>
      <c r="E1547" s="325">
        <v>4.32</v>
      </c>
      <c r="F1547" s="325">
        <v>4.7</v>
      </c>
      <c r="G1547" s="325">
        <v>82</v>
      </c>
      <c r="H1547" s="320">
        <v>1.8</v>
      </c>
      <c r="I1547" s="320">
        <v>0</v>
      </c>
    </row>
    <row r="1548" spans="3:9" x14ac:dyDescent="0.25">
      <c r="C1548" s="482" t="s">
        <v>1974</v>
      </c>
      <c r="D1548" s="325">
        <v>458.7</v>
      </c>
      <c r="E1548" s="325">
        <v>2.54</v>
      </c>
      <c r="F1548" s="325">
        <v>7.2</v>
      </c>
      <c r="G1548" s="325">
        <v>73</v>
      </c>
      <c r="H1548" s="320">
        <v>0.9</v>
      </c>
      <c r="I1548" s="320">
        <v>202.5</v>
      </c>
    </row>
    <row r="1549" spans="3:9" x14ac:dyDescent="0.25">
      <c r="C1549" s="482" t="s">
        <v>1975</v>
      </c>
      <c r="D1549" s="325">
        <v>459.4</v>
      </c>
      <c r="E1549" s="325">
        <v>1.52</v>
      </c>
      <c r="F1549" s="325">
        <v>5.8</v>
      </c>
      <c r="G1549" s="325">
        <v>78</v>
      </c>
      <c r="H1549" s="320">
        <v>1.3</v>
      </c>
      <c r="I1549" s="320">
        <v>22.5</v>
      </c>
    </row>
    <row r="1550" spans="3:9" x14ac:dyDescent="0.25">
      <c r="C1550" s="482" t="s">
        <v>1976</v>
      </c>
      <c r="D1550" s="325">
        <v>459.6</v>
      </c>
      <c r="E1550" s="325">
        <v>1.27</v>
      </c>
      <c r="F1550" s="325">
        <v>5.6</v>
      </c>
      <c r="G1550" s="325">
        <v>87</v>
      </c>
      <c r="H1550" s="320">
        <v>0.9</v>
      </c>
      <c r="I1550" s="320">
        <v>202.5</v>
      </c>
    </row>
    <row r="1551" spans="3:9" x14ac:dyDescent="0.25">
      <c r="C1551" s="482" t="s">
        <v>1977</v>
      </c>
      <c r="D1551" s="325">
        <v>459.9</v>
      </c>
      <c r="E1551" s="325">
        <v>0.76</v>
      </c>
      <c r="F1551" s="325">
        <v>5.7</v>
      </c>
      <c r="G1551" s="325">
        <v>89</v>
      </c>
      <c r="H1551" s="320">
        <v>0.4</v>
      </c>
      <c r="I1551" s="320">
        <v>67.5</v>
      </c>
    </row>
    <row r="1552" spans="3:9" x14ac:dyDescent="0.25">
      <c r="C1552" s="482" t="s">
        <v>1978</v>
      </c>
      <c r="D1552" s="325">
        <v>460.1</v>
      </c>
      <c r="E1552" s="325">
        <v>0.51</v>
      </c>
      <c r="F1552" s="325">
        <v>5.7</v>
      </c>
      <c r="G1552" s="325">
        <v>87</v>
      </c>
      <c r="H1552" s="320">
        <v>0.9</v>
      </c>
      <c r="I1552" s="320">
        <v>67.5</v>
      </c>
    </row>
    <row r="1553" spans="3:9" x14ac:dyDescent="0.25">
      <c r="C1553" s="482" t="s">
        <v>1979</v>
      </c>
      <c r="D1553" s="325">
        <v>459.8</v>
      </c>
      <c r="E1553" s="325">
        <v>0</v>
      </c>
      <c r="F1553" s="325">
        <v>5.5</v>
      </c>
      <c r="G1553" s="325">
        <v>86</v>
      </c>
      <c r="H1553" s="320">
        <v>0.9</v>
      </c>
      <c r="I1553" s="320">
        <v>67.5</v>
      </c>
    </row>
    <row r="1554" spans="3:9" x14ac:dyDescent="0.25">
      <c r="C1554" s="482" t="s">
        <v>1980</v>
      </c>
      <c r="D1554" s="325">
        <v>459.5</v>
      </c>
      <c r="E1554" s="325">
        <v>0</v>
      </c>
      <c r="F1554" s="325">
        <v>5.0999999999999996</v>
      </c>
      <c r="G1554" s="325">
        <v>86</v>
      </c>
      <c r="H1554" s="320">
        <v>0.9</v>
      </c>
      <c r="I1554" s="320">
        <v>67.5</v>
      </c>
    </row>
    <row r="1555" spans="3:9" x14ac:dyDescent="0.25">
      <c r="C1555" s="482" t="s">
        <v>1981</v>
      </c>
      <c r="D1555" s="325">
        <v>459.2</v>
      </c>
      <c r="E1555" s="325">
        <v>0</v>
      </c>
      <c r="F1555" s="325">
        <v>4.8</v>
      </c>
      <c r="G1555" s="325">
        <v>85</v>
      </c>
      <c r="H1555" s="320">
        <v>0.9</v>
      </c>
      <c r="I1555" s="320">
        <v>67.5</v>
      </c>
    </row>
    <row r="1556" spans="3:9" x14ac:dyDescent="0.25">
      <c r="C1556" s="482" t="s">
        <v>1982</v>
      </c>
      <c r="D1556" s="325">
        <v>459</v>
      </c>
      <c r="E1556" s="325">
        <v>0</v>
      </c>
      <c r="F1556" s="325">
        <v>4.4000000000000004</v>
      </c>
      <c r="G1556" s="325">
        <v>87</v>
      </c>
      <c r="H1556" s="320">
        <v>0.9</v>
      </c>
      <c r="I1556" s="320">
        <v>67.5</v>
      </c>
    </row>
    <row r="1557" spans="3:9" x14ac:dyDescent="0.25">
      <c r="C1557" s="482" t="s">
        <v>1983</v>
      </c>
      <c r="D1557" s="325">
        <v>458.9</v>
      </c>
      <c r="E1557" s="325">
        <v>0</v>
      </c>
      <c r="F1557" s="325">
        <v>4.4000000000000004</v>
      </c>
      <c r="G1557" s="325">
        <v>87</v>
      </c>
      <c r="H1557" s="320">
        <v>0.4</v>
      </c>
      <c r="I1557" s="320">
        <v>67.5</v>
      </c>
    </row>
    <row r="1558" spans="3:9" x14ac:dyDescent="0.25">
      <c r="C1558" s="482" t="s">
        <v>1984</v>
      </c>
      <c r="D1558" s="325">
        <v>459.1</v>
      </c>
      <c r="E1558" s="325">
        <v>0</v>
      </c>
      <c r="F1558" s="325">
        <v>4.4000000000000004</v>
      </c>
      <c r="G1558" s="325">
        <v>84</v>
      </c>
      <c r="H1558" s="320">
        <v>0.4</v>
      </c>
      <c r="I1558" s="320">
        <v>157.5</v>
      </c>
    </row>
    <row r="1559" spans="3:9" x14ac:dyDescent="0.25">
      <c r="C1559" s="482" t="s">
        <v>1985</v>
      </c>
      <c r="D1559" s="325">
        <v>459.5</v>
      </c>
      <c r="E1559" s="325">
        <v>0</v>
      </c>
      <c r="F1559" s="325">
        <v>4.3</v>
      </c>
      <c r="G1559" s="325">
        <v>86</v>
      </c>
      <c r="H1559" s="320">
        <v>0.4</v>
      </c>
      <c r="I1559" s="320">
        <v>67.5</v>
      </c>
    </row>
    <row r="1560" spans="3:9" x14ac:dyDescent="0.25">
      <c r="C1560" s="482" t="s">
        <v>1986</v>
      </c>
      <c r="D1560" s="325">
        <v>459.9</v>
      </c>
      <c r="E1560" s="325">
        <v>0</v>
      </c>
      <c r="F1560" s="325">
        <v>4.7</v>
      </c>
      <c r="G1560" s="325">
        <v>83</v>
      </c>
      <c r="H1560" s="320">
        <v>0.4</v>
      </c>
      <c r="I1560" s="320">
        <v>90</v>
      </c>
    </row>
    <row r="1561" spans="3:9" x14ac:dyDescent="0.25">
      <c r="C1561" s="482" t="s">
        <v>1987</v>
      </c>
      <c r="D1561" s="325">
        <v>460.3</v>
      </c>
      <c r="E1561" s="325">
        <v>0</v>
      </c>
      <c r="F1561" s="325">
        <v>7.7</v>
      </c>
      <c r="G1561" s="325">
        <v>71</v>
      </c>
      <c r="H1561" s="320">
        <v>0.9</v>
      </c>
      <c r="I1561" s="320">
        <v>67.5</v>
      </c>
    </row>
    <row r="1562" spans="3:9" x14ac:dyDescent="0.25">
      <c r="C1562" s="482" t="s">
        <v>1988</v>
      </c>
      <c r="D1562" s="325">
        <v>460.5</v>
      </c>
      <c r="E1562" s="325">
        <v>0</v>
      </c>
      <c r="F1562" s="325">
        <v>9.6</v>
      </c>
      <c r="G1562" s="325">
        <v>63</v>
      </c>
      <c r="H1562" s="320">
        <v>0.9</v>
      </c>
      <c r="I1562" s="320">
        <v>67.5</v>
      </c>
    </row>
    <row r="1563" spans="3:9" x14ac:dyDescent="0.25">
      <c r="C1563" s="482" t="s">
        <v>1989</v>
      </c>
      <c r="D1563" s="325">
        <v>460.5</v>
      </c>
      <c r="E1563" s="325">
        <v>0</v>
      </c>
      <c r="F1563" s="325">
        <v>10.4</v>
      </c>
      <c r="G1563" s="325">
        <v>59</v>
      </c>
      <c r="H1563" s="320">
        <v>0.9</v>
      </c>
      <c r="I1563" s="320">
        <v>157.5</v>
      </c>
    </row>
    <row r="1564" spans="3:9" x14ac:dyDescent="0.25">
      <c r="C1564" s="482" t="s">
        <v>1990</v>
      </c>
      <c r="D1564" s="325">
        <v>460.5</v>
      </c>
      <c r="E1564" s="325">
        <v>0</v>
      </c>
      <c r="F1564" s="325">
        <v>11.9</v>
      </c>
      <c r="G1564" s="325">
        <v>53</v>
      </c>
      <c r="H1564" s="320">
        <v>1.8</v>
      </c>
      <c r="I1564" s="320">
        <v>67.5</v>
      </c>
    </row>
    <row r="1565" spans="3:9" x14ac:dyDescent="0.25">
      <c r="C1565" s="482" t="s">
        <v>1991</v>
      </c>
      <c r="D1565" s="325">
        <v>460.3</v>
      </c>
      <c r="E1565" s="325">
        <v>0</v>
      </c>
      <c r="F1565" s="325">
        <v>13.6</v>
      </c>
      <c r="G1565" s="325">
        <v>48</v>
      </c>
      <c r="H1565" s="320">
        <v>1.8</v>
      </c>
      <c r="I1565" s="320">
        <v>67.5</v>
      </c>
    </row>
    <row r="1566" spans="3:9" x14ac:dyDescent="0.25">
      <c r="C1566" s="482" t="s">
        <v>1992</v>
      </c>
      <c r="D1566" s="325">
        <v>459.8</v>
      </c>
      <c r="E1566" s="325">
        <v>0</v>
      </c>
      <c r="F1566" s="325">
        <v>12.7</v>
      </c>
      <c r="G1566" s="325">
        <v>57</v>
      </c>
      <c r="H1566" s="320">
        <v>2.2000000000000002</v>
      </c>
      <c r="I1566" s="320">
        <v>67.5</v>
      </c>
    </row>
    <row r="1567" spans="3:9" x14ac:dyDescent="0.25">
      <c r="C1567" s="482" t="s">
        <v>1993</v>
      </c>
      <c r="D1567" s="325">
        <v>459.2</v>
      </c>
      <c r="E1567" s="325">
        <v>0</v>
      </c>
      <c r="F1567" s="325">
        <v>12.1</v>
      </c>
      <c r="G1567" s="325">
        <v>59</v>
      </c>
      <c r="H1567" s="320">
        <v>1.3</v>
      </c>
      <c r="I1567" s="320">
        <v>45</v>
      </c>
    </row>
    <row r="1568" spans="3:9" x14ac:dyDescent="0.25">
      <c r="C1568" s="482" t="s">
        <v>1994</v>
      </c>
      <c r="D1568" s="325">
        <v>458.6</v>
      </c>
      <c r="E1568" s="325">
        <v>0</v>
      </c>
      <c r="F1568" s="325">
        <v>12.6</v>
      </c>
      <c r="G1568" s="325">
        <v>57</v>
      </c>
      <c r="H1568" s="320">
        <v>1.3</v>
      </c>
      <c r="I1568" s="320">
        <v>67.5</v>
      </c>
    </row>
    <row r="1569" spans="3:9" x14ac:dyDescent="0.25">
      <c r="C1569" s="482" t="s">
        <v>1995</v>
      </c>
      <c r="D1569" s="325">
        <v>458.4</v>
      </c>
      <c r="E1569" s="325">
        <v>0</v>
      </c>
      <c r="F1569" s="325">
        <v>13.2</v>
      </c>
      <c r="G1569" s="325">
        <v>57</v>
      </c>
      <c r="H1569" s="320">
        <v>1.3</v>
      </c>
      <c r="I1569" s="320">
        <v>22.5</v>
      </c>
    </row>
    <row r="1570" spans="3:9" x14ac:dyDescent="0.25">
      <c r="C1570" s="482" t="s">
        <v>1996</v>
      </c>
      <c r="D1570" s="325">
        <v>458.3</v>
      </c>
      <c r="E1570" s="325">
        <v>0</v>
      </c>
      <c r="F1570" s="325">
        <v>11.3</v>
      </c>
      <c r="G1570" s="325">
        <v>62</v>
      </c>
      <c r="H1570" s="320">
        <v>1.3</v>
      </c>
      <c r="I1570" s="320">
        <v>22.5</v>
      </c>
    </row>
    <row r="1571" spans="3:9" x14ac:dyDescent="0.25">
      <c r="C1571" s="482" t="s">
        <v>1997</v>
      </c>
      <c r="D1571" s="325">
        <v>458.7</v>
      </c>
      <c r="E1571" s="325">
        <v>0</v>
      </c>
      <c r="F1571" s="325">
        <v>10.199999999999999</v>
      </c>
      <c r="G1571" s="325">
        <v>65</v>
      </c>
      <c r="H1571" s="320">
        <v>1.3</v>
      </c>
      <c r="I1571" s="320">
        <v>22.5</v>
      </c>
    </row>
    <row r="1572" spans="3:9" x14ac:dyDescent="0.25">
      <c r="C1572" s="482" t="s">
        <v>1998</v>
      </c>
      <c r="D1572" s="325">
        <v>459.2</v>
      </c>
      <c r="E1572" s="325">
        <v>0</v>
      </c>
      <c r="F1572" s="325">
        <v>7.9</v>
      </c>
      <c r="G1572" s="325">
        <v>78</v>
      </c>
      <c r="H1572" s="320">
        <v>1.8</v>
      </c>
      <c r="I1572" s="320">
        <v>22.5</v>
      </c>
    </row>
    <row r="1573" spans="3:9" x14ac:dyDescent="0.25">
      <c r="C1573" s="482" t="s">
        <v>1999</v>
      </c>
      <c r="D1573" s="325">
        <v>459.6</v>
      </c>
      <c r="E1573" s="325">
        <v>0</v>
      </c>
      <c r="F1573" s="325">
        <v>6.8</v>
      </c>
      <c r="G1573" s="325">
        <v>81</v>
      </c>
      <c r="H1573" s="320">
        <v>0.9</v>
      </c>
      <c r="I1573" s="320">
        <v>45</v>
      </c>
    </row>
    <row r="1574" spans="3:9" x14ac:dyDescent="0.25">
      <c r="C1574" s="482" t="s">
        <v>2000</v>
      </c>
      <c r="D1574" s="325">
        <v>459.8</v>
      </c>
      <c r="E1574" s="325">
        <v>0</v>
      </c>
      <c r="F1574" s="325">
        <v>6.5</v>
      </c>
      <c r="G1574" s="325">
        <v>83</v>
      </c>
      <c r="H1574" s="320">
        <v>0.9</v>
      </c>
      <c r="I1574" s="320">
        <v>67.5</v>
      </c>
    </row>
    <row r="1575" spans="3:9" x14ac:dyDescent="0.25">
      <c r="C1575" s="482" t="s">
        <v>2001</v>
      </c>
      <c r="D1575" s="325">
        <v>460.5</v>
      </c>
      <c r="E1575" s="325">
        <v>0</v>
      </c>
      <c r="F1575" s="325">
        <v>6.1</v>
      </c>
      <c r="G1575" s="325">
        <v>82</v>
      </c>
      <c r="H1575" s="320">
        <v>1.3</v>
      </c>
      <c r="I1575" s="320">
        <v>67.5</v>
      </c>
    </row>
    <row r="1576" spans="3:9" x14ac:dyDescent="0.25">
      <c r="C1576" s="482" t="s">
        <v>2002</v>
      </c>
      <c r="D1576" s="325">
        <v>460.3</v>
      </c>
      <c r="E1576" s="325">
        <v>0</v>
      </c>
      <c r="F1576" s="325">
        <v>6.1</v>
      </c>
      <c r="G1576" s="325">
        <v>82</v>
      </c>
      <c r="H1576" s="320">
        <v>0.9</v>
      </c>
      <c r="I1576" s="320">
        <v>67.5</v>
      </c>
    </row>
    <row r="1577" spans="3:9" x14ac:dyDescent="0.25">
      <c r="C1577" s="482" t="s">
        <v>2003</v>
      </c>
      <c r="D1577" s="325">
        <v>460</v>
      </c>
      <c r="E1577" s="325">
        <v>0</v>
      </c>
      <c r="F1577" s="325">
        <v>6.3</v>
      </c>
      <c r="G1577" s="325">
        <v>83</v>
      </c>
      <c r="H1577" s="320">
        <v>0.9</v>
      </c>
      <c r="I1577" s="320">
        <v>67.5</v>
      </c>
    </row>
    <row r="1578" spans="3:9" x14ac:dyDescent="0.25">
      <c r="C1578" s="482" t="s">
        <v>2004</v>
      </c>
      <c r="D1578" s="325">
        <v>459.6</v>
      </c>
      <c r="E1578" s="325">
        <v>0</v>
      </c>
      <c r="F1578" s="325">
        <v>5.8</v>
      </c>
      <c r="G1578" s="325">
        <v>86</v>
      </c>
      <c r="H1578" s="320">
        <v>0.9</v>
      </c>
      <c r="I1578" s="320">
        <v>67.5</v>
      </c>
    </row>
    <row r="1579" spans="3:9" x14ac:dyDescent="0.25">
      <c r="C1579" s="482" t="s">
        <v>2005</v>
      </c>
      <c r="D1579" s="325">
        <v>459.3</v>
      </c>
      <c r="E1579" s="325">
        <v>0</v>
      </c>
      <c r="F1579" s="325">
        <v>5.8</v>
      </c>
      <c r="G1579" s="325">
        <v>85</v>
      </c>
      <c r="H1579" s="320">
        <v>0.9</v>
      </c>
      <c r="I1579" s="320">
        <v>135</v>
      </c>
    </row>
    <row r="1580" spans="3:9" x14ac:dyDescent="0.25">
      <c r="C1580" s="482" t="s">
        <v>2006</v>
      </c>
      <c r="D1580" s="325">
        <v>459</v>
      </c>
      <c r="E1580" s="325">
        <v>0</v>
      </c>
      <c r="F1580" s="325">
        <v>5.6</v>
      </c>
      <c r="G1580" s="325">
        <v>85</v>
      </c>
      <c r="H1580" s="320">
        <v>0.9</v>
      </c>
      <c r="I1580" s="320">
        <v>157.5</v>
      </c>
    </row>
    <row r="1581" spans="3:9" x14ac:dyDescent="0.25">
      <c r="C1581" s="482" t="s">
        <v>2007</v>
      </c>
      <c r="D1581" s="325">
        <v>458.7</v>
      </c>
      <c r="E1581" s="325">
        <v>0</v>
      </c>
      <c r="F1581" s="325">
        <v>5.2</v>
      </c>
      <c r="G1581" s="325">
        <v>88</v>
      </c>
      <c r="H1581" s="320">
        <v>0.4</v>
      </c>
      <c r="I1581" s="320">
        <v>157.5</v>
      </c>
    </row>
    <row r="1582" spans="3:9" x14ac:dyDescent="0.25">
      <c r="C1582" s="482" t="s">
        <v>2008</v>
      </c>
      <c r="D1582" s="325">
        <v>458.7</v>
      </c>
      <c r="E1582" s="325">
        <v>0</v>
      </c>
      <c r="F1582" s="325">
        <v>4.8</v>
      </c>
      <c r="G1582" s="325">
        <v>85</v>
      </c>
      <c r="H1582" s="320">
        <v>0.4</v>
      </c>
      <c r="I1582" s="320">
        <v>90</v>
      </c>
    </row>
    <row r="1583" spans="3:9" x14ac:dyDescent="0.25">
      <c r="C1583" s="482" t="s">
        <v>2009</v>
      </c>
      <c r="D1583" s="325">
        <v>458.9</v>
      </c>
      <c r="E1583" s="325">
        <v>0</v>
      </c>
      <c r="F1583" s="325">
        <v>4.5999999999999996</v>
      </c>
      <c r="G1583" s="325">
        <v>85</v>
      </c>
      <c r="H1583" s="320">
        <v>0.4</v>
      </c>
      <c r="I1583" s="320">
        <v>135</v>
      </c>
    </row>
    <row r="1584" spans="3:9" x14ac:dyDescent="0.25">
      <c r="C1584" s="482" t="s">
        <v>2010</v>
      </c>
      <c r="D1584" s="325">
        <v>459.1</v>
      </c>
      <c r="E1584" s="325">
        <v>0</v>
      </c>
      <c r="F1584" s="325">
        <v>5.3</v>
      </c>
      <c r="G1584" s="325">
        <v>83</v>
      </c>
      <c r="H1584" s="320">
        <v>0.4</v>
      </c>
      <c r="I1584" s="320">
        <v>135</v>
      </c>
    </row>
    <row r="1585" spans="3:9" x14ac:dyDescent="0.25">
      <c r="C1585" s="482" t="s">
        <v>2011</v>
      </c>
      <c r="D1585" s="325">
        <v>459.6</v>
      </c>
      <c r="E1585" s="325">
        <v>0</v>
      </c>
      <c r="F1585" s="325">
        <v>7.1</v>
      </c>
      <c r="G1585" s="325">
        <v>73</v>
      </c>
      <c r="H1585" s="320">
        <v>0.4</v>
      </c>
      <c r="I1585" s="320">
        <v>157.5</v>
      </c>
    </row>
    <row r="1586" spans="3:9" x14ac:dyDescent="0.25">
      <c r="C1586" s="482" t="s">
        <v>2012</v>
      </c>
      <c r="D1586" s="325">
        <v>459.8</v>
      </c>
      <c r="E1586" s="325">
        <v>0</v>
      </c>
      <c r="F1586" s="325">
        <v>8.1</v>
      </c>
      <c r="G1586" s="325">
        <v>71</v>
      </c>
      <c r="H1586" s="320">
        <v>0.9</v>
      </c>
      <c r="I1586" s="320">
        <v>157.5</v>
      </c>
    </row>
    <row r="1587" spans="3:9" x14ac:dyDescent="0.25">
      <c r="C1587" s="482" t="s">
        <v>2013</v>
      </c>
      <c r="D1587" s="325">
        <v>460</v>
      </c>
      <c r="E1587" s="325">
        <v>0</v>
      </c>
      <c r="F1587" s="325">
        <v>9.6</v>
      </c>
      <c r="G1587" s="325">
        <v>67</v>
      </c>
      <c r="H1587" s="320">
        <v>0.9</v>
      </c>
      <c r="I1587" s="320">
        <v>67.5</v>
      </c>
    </row>
    <row r="1588" spans="3:9" x14ac:dyDescent="0.25">
      <c r="C1588" s="482" t="s">
        <v>2014</v>
      </c>
      <c r="D1588" s="325">
        <v>459.8</v>
      </c>
      <c r="E1588" s="325">
        <v>0</v>
      </c>
      <c r="F1588" s="325">
        <v>8.6</v>
      </c>
      <c r="G1588" s="325">
        <v>73</v>
      </c>
      <c r="H1588" s="320">
        <v>2.2000000000000002</v>
      </c>
      <c r="I1588" s="320">
        <v>135</v>
      </c>
    </row>
    <row r="1589" spans="3:9" x14ac:dyDescent="0.25">
      <c r="C1589" s="482" t="s">
        <v>2015</v>
      </c>
      <c r="D1589" s="325">
        <v>459.4</v>
      </c>
      <c r="E1589" s="325">
        <v>0</v>
      </c>
      <c r="F1589" s="325">
        <v>11</v>
      </c>
      <c r="G1589" s="325">
        <v>61</v>
      </c>
      <c r="H1589" s="320">
        <v>1.8</v>
      </c>
      <c r="I1589" s="320">
        <v>157.5</v>
      </c>
    </row>
    <row r="1590" spans="3:9" x14ac:dyDescent="0.25">
      <c r="C1590" s="482" t="s">
        <v>2016</v>
      </c>
      <c r="D1590" s="325">
        <v>459</v>
      </c>
      <c r="E1590" s="325">
        <v>0</v>
      </c>
      <c r="F1590" s="325">
        <v>13.8</v>
      </c>
      <c r="G1590" s="325">
        <v>57</v>
      </c>
      <c r="H1590" s="320">
        <v>1.8</v>
      </c>
      <c r="I1590" s="320">
        <v>157.5</v>
      </c>
    </row>
    <row r="1591" spans="3:9" x14ac:dyDescent="0.25">
      <c r="C1591" s="482" t="s">
        <v>2017</v>
      </c>
      <c r="D1591" s="325">
        <v>458.6</v>
      </c>
      <c r="E1591" s="325">
        <v>0</v>
      </c>
      <c r="F1591" s="325">
        <v>11.6</v>
      </c>
      <c r="G1591" s="325">
        <v>69</v>
      </c>
      <c r="H1591" s="320">
        <v>2.2000000000000002</v>
      </c>
      <c r="I1591" s="320">
        <v>67.5</v>
      </c>
    </row>
    <row r="1592" spans="3:9" x14ac:dyDescent="0.25">
      <c r="C1592" s="482" t="s">
        <v>2018</v>
      </c>
      <c r="D1592" s="325">
        <v>458.3</v>
      </c>
      <c r="E1592" s="325">
        <v>0</v>
      </c>
      <c r="F1592" s="325">
        <v>11.1</v>
      </c>
      <c r="G1592" s="325">
        <v>66</v>
      </c>
      <c r="H1592" s="320">
        <v>2.2000000000000002</v>
      </c>
      <c r="I1592" s="320">
        <v>45</v>
      </c>
    </row>
    <row r="1593" spans="3:9" x14ac:dyDescent="0.25">
      <c r="C1593" s="482" t="s">
        <v>2019</v>
      </c>
      <c r="D1593" s="325">
        <v>458</v>
      </c>
      <c r="E1593" s="325">
        <v>0</v>
      </c>
      <c r="F1593" s="325">
        <v>12.2</v>
      </c>
      <c r="G1593" s="325">
        <v>58</v>
      </c>
      <c r="H1593" s="320">
        <v>1.8</v>
      </c>
      <c r="I1593" s="320">
        <v>67.5</v>
      </c>
    </row>
    <row r="1594" spans="3:9" x14ac:dyDescent="0.25">
      <c r="C1594" s="482" t="s">
        <v>2020</v>
      </c>
      <c r="D1594" s="325">
        <v>458.1</v>
      </c>
      <c r="E1594" s="325">
        <v>0</v>
      </c>
      <c r="F1594" s="325">
        <v>11.1</v>
      </c>
      <c r="G1594" s="325">
        <v>59</v>
      </c>
      <c r="H1594" s="320">
        <v>1.3</v>
      </c>
      <c r="I1594" s="320">
        <v>67.5</v>
      </c>
    </row>
    <row r="1595" spans="3:9" x14ac:dyDescent="0.25">
      <c r="C1595" s="482" t="s">
        <v>2021</v>
      </c>
      <c r="D1595" s="325">
        <v>458.2</v>
      </c>
      <c r="E1595" s="325">
        <v>0</v>
      </c>
      <c r="F1595" s="325">
        <v>9.3000000000000007</v>
      </c>
      <c r="G1595" s="325">
        <v>71</v>
      </c>
      <c r="H1595" s="320">
        <v>0.9</v>
      </c>
      <c r="I1595" s="320">
        <v>45</v>
      </c>
    </row>
    <row r="1596" spans="3:9" x14ac:dyDescent="0.25">
      <c r="C1596" s="482" t="s">
        <v>2022</v>
      </c>
      <c r="D1596" s="325">
        <v>458.7</v>
      </c>
      <c r="E1596" s="325">
        <v>0</v>
      </c>
      <c r="F1596" s="325">
        <v>7.2</v>
      </c>
      <c r="G1596" s="325">
        <v>75</v>
      </c>
      <c r="H1596" s="320">
        <v>0.9</v>
      </c>
      <c r="I1596" s="320">
        <v>67.5</v>
      </c>
    </row>
    <row r="1597" spans="3:9" x14ac:dyDescent="0.25">
      <c r="C1597" s="482" t="s">
        <v>2023</v>
      </c>
      <c r="D1597" s="325">
        <v>459.2</v>
      </c>
      <c r="E1597" s="325">
        <v>0</v>
      </c>
      <c r="F1597" s="325">
        <v>6.1</v>
      </c>
      <c r="G1597" s="325">
        <v>85</v>
      </c>
      <c r="H1597" s="320">
        <v>0.9</v>
      </c>
      <c r="I1597" s="320">
        <v>67.5</v>
      </c>
    </row>
    <row r="1598" spans="3:9" x14ac:dyDescent="0.25">
      <c r="C1598" s="482" t="s">
        <v>2024</v>
      </c>
      <c r="D1598" s="325">
        <v>459.6</v>
      </c>
      <c r="E1598" s="325">
        <v>0</v>
      </c>
      <c r="F1598" s="325">
        <v>5.2</v>
      </c>
      <c r="G1598" s="325">
        <v>85</v>
      </c>
      <c r="H1598" s="320">
        <v>1.3</v>
      </c>
      <c r="I1598" s="320">
        <v>67.5</v>
      </c>
    </row>
    <row r="1599" spans="3:9" x14ac:dyDescent="0.25">
      <c r="C1599" s="482" t="s">
        <v>2025</v>
      </c>
      <c r="D1599" s="325">
        <v>460</v>
      </c>
      <c r="E1599" s="325">
        <v>0</v>
      </c>
      <c r="F1599" s="325">
        <v>4.4000000000000004</v>
      </c>
      <c r="G1599" s="325">
        <v>86</v>
      </c>
      <c r="H1599" s="320">
        <v>0.4</v>
      </c>
      <c r="I1599" s="320">
        <v>67.5</v>
      </c>
    </row>
    <row r="1600" spans="3:9" x14ac:dyDescent="0.25">
      <c r="C1600" s="482" t="s">
        <v>2026</v>
      </c>
      <c r="D1600" s="325">
        <v>459.7</v>
      </c>
      <c r="E1600" s="325">
        <v>0</v>
      </c>
      <c r="F1600" s="325">
        <v>4</v>
      </c>
      <c r="G1600" s="325">
        <v>88</v>
      </c>
      <c r="H1600" s="320">
        <v>0</v>
      </c>
      <c r="I1600" s="320">
        <v>90</v>
      </c>
    </row>
    <row r="1601" spans="3:9" x14ac:dyDescent="0.25">
      <c r="C1601" s="482" t="s">
        <v>2027</v>
      </c>
      <c r="D1601" s="325">
        <v>459.3</v>
      </c>
      <c r="E1601" s="325">
        <v>0</v>
      </c>
      <c r="F1601" s="325">
        <v>4.2</v>
      </c>
      <c r="G1601" s="325">
        <v>84</v>
      </c>
      <c r="H1601" s="320">
        <v>0</v>
      </c>
      <c r="I1601" s="320">
        <v>90</v>
      </c>
    </row>
    <row r="1602" spans="3:9" x14ac:dyDescent="0.25">
      <c r="C1602" s="482" t="s">
        <v>2028</v>
      </c>
      <c r="D1602" s="325">
        <v>458.9</v>
      </c>
      <c r="E1602" s="325">
        <v>0</v>
      </c>
      <c r="F1602" s="325">
        <v>4.5999999999999996</v>
      </c>
      <c r="G1602" s="325">
        <v>82</v>
      </c>
      <c r="H1602" s="320">
        <v>0.4</v>
      </c>
      <c r="I1602" s="320">
        <v>90</v>
      </c>
    </row>
    <row r="1603" spans="3:9" x14ac:dyDescent="0.25">
      <c r="C1603" s="482" t="s">
        <v>2029</v>
      </c>
      <c r="D1603" s="325">
        <v>458.7</v>
      </c>
      <c r="E1603" s="325">
        <v>0</v>
      </c>
      <c r="F1603" s="325">
        <v>4.5999999999999996</v>
      </c>
      <c r="G1603" s="325">
        <v>83</v>
      </c>
      <c r="H1603" s="320">
        <v>0.4</v>
      </c>
      <c r="I1603" s="320">
        <v>67.5</v>
      </c>
    </row>
    <row r="1604" spans="3:9" x14ac:dyDescent="0.25">
      <c r="C1604" s="482" t="s">
        <v>2030</v>
      </c>
      <c r="D1604" s="325">
        <v>458.3</v>
      </c>
      <c r="E1604" s="325">
        <v>0</v>
      </c>
      <c r="F1604" s="325">
        <v>4.5</v>
      </c>
      <c r="G1604" s="325">
        <v>84</v>
      </c>
      <c r="H1604" s="320">
        <v>0.4</v>
      </c>
      <c r="I1604" s="320">
        <v>90</v>
      </c>
    </row>
    <row r="1605" spans="3:9" x14ac:dyDescent="0.25">
      <c r="C1605" s="482" t="s">
        <v>2031</v>
      </c>
      <c r="D1605" s="325">
        <v>458</v>
      </c>
      <c r="E1605" s="325">
        <v>0</v>
      </c>
      <c r="F1605" s="325">
        <v>4.3</v>
      </c>
      <c r="G1605" s="325">
        <v>85</v>
      </c>
      <c r="H1605" s="320">
        <v>0.4</v>
      </c>
      <c r="I1605" s="320">
        <v>45</v>
      </c>
    </row>
    <row r="1606" spans="3:9" x14ac:dyDescent="0.25">
      <c r="C1606" s="482" t="s">
        <v>2032</v>
      </c>
      <c r="D1606" s="325">
        <v>458.1</v>
      </c>
      <c r="E1606" s="325">
        <v>0</v>
      </c>
      <c r="F1606" s="325">
        <v>4.4000000000000004</v>
      </c>
      <c r="G1606" s="325">
        <v>85</v>
      </c>
      <c r="H1606" s="320">
        <v>0.4</v>
      </c>
      <c r="I1606" s="320">
        <v>0</v>
      </c>
    </row>
    <row r="1607" spans="3:9" x14ac:dyDescent="0.25">
      <c r="C1607" s="482" t="s">
        <v>2033</v>
      </c>
      <c r="D1607" s="325">
        <v>458.3</v>
      </c>
      <c r="E1607" s="325">
        <v>0</v>
      </c>
      <c r="F1607" s="325">
        <v>4.4000000000000004</v>
      </c>
      <c r="G1607" s="325">
        <v>85</v>
      </c>
      <c r="H1607" s="320">
        <v>0.9</v>
      </c>
      <c r="I1607" s="320">
        <v>67.5</v>
      </c>
    </row>
    <row r="1608" spans="3:9" x14ac:dyDescent="0.25">
      <c r="C1608" s="482" t="s">
        <v>2034</v>
      </c>
      <c r="D1608" s="325">
        <v>458.6</v>
      </c>
      <c r="E1608" s="325">
        <v>0</v>
      </c>
      <c r="F1608" s="325">
        <v>4.9000000000000004</v>
      </c>
      <c r="G1608" s="325">
        <v>84</v>
      </c>
      <c r="H1608" s="320">
        <v>0.4</v>
      </c>
      <c r="I1608" s="320">
        <v>45</v>
      </c>
    </row>
    <row r="1609" spans="3:9" x14ac:dyDescent="0.25">
      <c r="C1609" s="482" t="s">
        <v>2035</v>
      </c>
      <c r="D1609" s="325">
        <v>459.3</v>
      </c>
      <c r="E1609" s="325">
        <v>0</v>
      </c>
      <c r="F1609" s="325">
        <v>6.1</v>
      </c>
      <c r="G1609" s="325">
        <v>80</v>
      </c>
      <c r="H1609" s="320">
        <v>0.9</v>
      </c>
      <c r="I1609" s="320">
        <v>45</v>
      </c>
    </row>
    <row r="1610" spans="3:9" x14ac:dyDescent="0.25">
      <c r="C1610" s="482" t="s">
        <v>2036</v>
      </c>
      <c r="D1610" s="325">
        <v>459.4</v>
      </c>
      <c r="E1610" s="325">
        <v>0</v>
      </c>
      <c r="F1610" s="325">
        <v>8.9</v>
      </c>
      <c r="G1610" s="325">
        <v>69</v>
      </c>
      <c r="H1610" s="320">
        <v>0.9</v>
      </c>
      <c r="I1610" s="320">
        <v>67.5</v>
      </c>
    </row>
    <row r="1611" spans="3:9" x14ac:dyDescent="0.25">
      <c r="C1611" s="482" t="s">
        <v>2037</v>
      </c>
      <c r="D1611" s="325">
        <v>459.5</v>
      </c>
      <c r="E1611" s="325">
        <v>0</v>
      </c>
      <c r="F1611" s="325">
        <v>10.1</v>
      </c>
      <c r="G1611" s="325">
        <v>61</v>
      </c>
      <c r="H1611" s="320">
        <v>1.3</v>
      </c>
      <c r="I1611" s="320">
        <v>157.5</v>
      </c>
    </row>
    <row r="1612" spans="3:9" x14ac:dyDescent="0.25">
      <c r="C1612" s="482" t="s">
        <v>2038</v>
      </c>
      <c r="D1612" s="325">
        <v>459.3</v>
      </c>
      <c r="E1612" s="325">
        <v>0</v>
      </c>
      <c r="F1612" s="325">
        <v>12.1</v>
      </c>
      <c r="G1612" s="325">
        <v>54</v>
      </c>
      <c r="H1612" s="320">
        <v>1.3</v>
      </c>
      <c r="I1612" s="320">
        <v>180</v>
      </c>
    </row>
    <row r="1613" spans="3:9" x14ac:dyDescent="0.25">
      <c r="C1613" s="482" t="s">
        <v>2039</v>
      </c>
      <c r="D1613" s="325">
        <v>459.2</v>
      </c>
      <c r="E1613" s="325">
        <v>0</v>
      </c>
      <c r="F1613" s="325">
        <v>11.7</v>
      </c>
      <c r="G1613" s="325">
        <v>57</v>
      </c>
      <c r="H1613" s="320">
        <v>1.3</v>
      </c>
      <c r="I1613" s="320">
        <v>67.5</v>
      </c>
    </row>
    <row r="1614" spans="3:9" x14ac:dyDescent="0.25">
      <c r="C1614" s="482" t="s">
        <v>2040</v>
      </c>
      <c r="D1614" s="325">
        <v>458.6</v>
      </c>
      <c r="E1614" s="325">
        <v>0</v>
      </c>
      <c r="F1614" s="325">
        <v>10.7</v>
      </c>
      <c r="G1614" s="325">
        <v>69</v>
      </c>
      <c r="H1614" s="320">
        <v>1.3</v>
      </c>
      <c r="I1614" s="320">
        <v>45</v>
      </c>
    </row>
    <row r="1615" spans="3:9" x14ac:dyDescent="0.25">
      <c r="C1615" s="482" t="s">
        <v>2041</v>
      </c>
      <c r="D1615" s="325">
        <v>458</v>
      </c>
      <c r="E1615" s="325">
        <v>0</v>
      </c>
      <c r="F1615" s="325">
        <v>12.1</v>
      </c>
      <c r="G1615" s="325">
        <v>65</v>
      </c>
      <c r="H1615" s="320">
        <v>2.2000000000000002</v>
      </c>
      <c r="I1615" s="320">
        <v>45</v>
      </c>
    </row>
    <row r="1616" spans="3:9" x14ac:dyDescent="0.25">
      <c r="C1616" s="482" t="s">
        <v>2042</v>
      </c>
      <c r="D1616" s="325">
        <v>457.7</v>
      </c>
      <c r="E1616" s="325">
        <v>0</v>
      </c>
      <c r="F1616" s="325">
        <v>11.1</v>
      </c>
      <c r="G1616" s="325">
        <v>67</v>
      </c>
      <c r="H1616" s="320">
        <v>2.2000000000000002</v>
      </c>
      <c r="I1616" s="320">
        <v>45</v>
      </c>
    </row>
    <row r="1617" spans="3:9" x14ac:dyDescent="0.25">
      <c r="C1617" s="482" t="s">
        <v>2043</v>
      </c>
      <c r="D1617" s="325">
        <v>457.4</v>
      </c>
      <c r="E1617" s="325">
        <v>0</v>
      </c>
      <c r="F1617" s="325">
        <v>10.199999999999999</v>
      </c>
      <c r="G1617" s="325">
        <v>66</v>
      </c>
      <c r="H1617" s="320">
        <v>1.3</v>
      </c>
      <c r="I1617" s="320">
        <v>45</v>
      </c>
    </row>
    <row r="1618" spans="3:9" x14ac:dyDescent="0.25">
      <c r="C1618" s="482" t="s">
        <v>2044</v>
      </c>
      <c r="D1618" s="325">
        <v>457.3</v>
      </c>
      <c r="E1618" s="325">
        <v>0</v>
      </c>
      <c r="F1618" s="325">
        <v>10.9</v>
      </c>
      <c r="G1618" s="325">
        <v>64</v>
      </c>
      <c r="H1618" s="320">
        <v>0.9</v>
      </c>
      <c r="I1618" s="320">
        <v>67.5</v>
      </c>
    </row>
    <row r="1619" spans="3:9" x14ac:dyDescent="0.25">
      <c r="C1619" s="482" t="s">
        <v>2045</v>
      </c>
      <c r="D1619" s="325">
        <v>457.5</v>
      </c>
      <c r="E1619" s="325">
        <v>0</v>
      </c>
      <c r="F1619" s="325">
        <v>9.6</v>
      </c>
      <c r="G1619" s="325">
        <v>69</v>
      </c>
      <c r="H1619" s="320">
        <v>1.3</v>
      </c>
      <c r="I1619" s="320">
        <v>0</v>
      </c>
    </row>
    <row r="1620" spans="3:9" x14ac:dyDescent="0.25">
      <c r="C1620" s="482" t="s">
        <v>2046</v>
      </c>
      <c r="D1620" s="325">
        <v>457.9</v>
      </c>
      <c r="E1620" s="325">
        <v>0</v>
      </c>
      <c r="F1620" s="325">
        <v>7.9</v>
      </c>
      <c r="G1620" s="325">
        <v>77</v>
      </c>
      <c r="H1620" s="320">
        <v>1.3</v>
      </c>
      <c r="I1620" s="320">
        <v>22.5</v>
      </c>
    </row>
    <row r="1621" spans="3:9" x14ac:dyDescent="0.25">
      <c r="C1621" s="482" t="s">
        <v>2047</v>
      </c>
      <c r="D1621" s="325">
        <v>458.5</v>
      </c>
      <c r="E1621" s="325">
        <v>0</v>
      </c>
      <c r="F1621" s="325">
        <v>7</v>
      </c>
      <c r="G1621" s="325">
        <v>84</v>
      </c>
      <c r="H1621" s="320">
        <v>0.9</v>
      </c>
      <c r="I1621" s="320">
        <v>22.5</v>
      </c>
    </row>
    <row r="1622" spans="3:9" x14ac:dyDescent="0.25">
      <c r="C1622" s="482" t="s">
        <v>2048</v>
      </c>
      <c r="D1622" s="325">
        <v>458.7</v>
      </c>
      <c r="E1622" s="325">
        <v>0</v>
      </c>
      <c r="F1622" s="325">
        <v>6.7</v>
      </c>
      <c r="G1622" s="325">
        <v>83</v>
      </c>
      <c r="H1622" s="320">
        <v>0.9</v>
      </c>
      <c r="I1622" s="320">
        <v>67.5</v>
      </c>
    </row>
    <row r="1623" spans="3:9" x14ac:dyDescent="0.25">
      <c r="C1623" s="482" t="s">
        <v>2049</v>
      </c>
      <c r="D1623" s="325">
        <v>459</v>
      </c>
      <c r="E1623" s="325">
        <v>0</v>
      </c>
      <c r="F1623" s="325">
        <v>5.7</v>
      </c>
      <c r="G1623" s="325">
        <v>86</v>
      </c>
      <c r="H1623" s="320">
        <v>1.3</v>
      </c>
      <c r="I1623" s="320">
        <v>67.5</v>
      </c>
    </row>
    <row r="1624" spans="3:9" x14ac:dyDescent="0.25">
      <c r="C1624" s="482" t="s">
        <v>2050</v>
      </c>
      <c r="D1624" s="325">
        <v>459.2</v>
      </c>
      <c r="E1624" s="325">
        <v>0</v>
      </c>
      <c r="F1624" s="325">
        <v>5.6</v>
      </c>
      <c r="G1624" s="325">
        <v>85</v>
      </c>
      <c r="H1624" s="320">
        <v>1.3</v>
      </c>
      <c r="I1624" s="320">
        <v>67.5</v>
      </c>
    </row>
    <row r="1625" spans="3:9" x14ac:dyDescent="0.25">
      <c r="C1625" s="482" t="s">
        <v>2051</v>
      </c>
      <c r="D1625" s="325">
        <v>459</v>
      </c>
      <c r="E1625" s="325">
        <v>0</v>
      </c>
      <c r="F1625" s="325">
        <v>5.2</v>
      </c>
      <c r="G1625" s="325">
        <v>84</v>
      </c>
      <c r="H1625" s="320">
        <v>0.4</v>
      </c>
      <c r="I1625" s="320">
        <v>135</v>
      </c>
    </row>
    <row r="1626" spans="3:9" x14ac:dyDescent="0.25">
      <c r="C1626" s="482" t="s">
        <v>2052</v>
      </c>
      <c r="D1626" s="325">
        <v>458.7</v>
      </c>
      <c r="E1626" s="325">
        <v>0</v>
      </c>
      <c r="F1626" s="325">
        <v>4.7</v>
      </c>
      <c r="G1626" s="325">
        <v>83</v>
      </c>
      <c r="H1626" s="320">
        <v>0.4</v>
      </c>
      <c r="I1626" s="320">
        <v>135</v>
      </c>
    </row>
    <row r="1627" spans="3:9" x14ac:dyDescent="0.25">
      <c r="C1627" s="482" t="s">
        <v>2053</v>
      </c>
      <c r="D1627" s="325" t="s">
        <v>281</v>
      </c>
      <c r="E1627" s="325" t="s">
        <v>281</v>
      </c>
      <c r="F1627" s="325" t="s">
        <v>281</v>
      </c>
      <c r="G1627" s="325" t="s">
        <v>281</v>
      </c>
      <c r="H1627" s="320" t="s">
        <v>281</v>
      </c>
      <c r="I1627" s="320" t="s">
        <v>281</v>
      </c>
    </row>
    <row r="1628" spans="3:9" x14ac:dyDescent="0.25">
      <c r="C1628" s="482" t="s">
        <v>2054</v>
      </c>
      <c r="D1628" s="325">
        <v>458.5</v>
      </c>
      <c r="E1628" s="325">
        <v>0</v>
      </c>
      <c r="F1628" s="325">
        <v>3.8</v>
      </c>
      <c r="G1628" s="325">
        <v>85</v>
      </c>
      <c r="H1628" s="320">
        <v>0</v>
      </c>
      <c r="I1628" s="320">
        <v>67.5</v>
      </c>
    </row>
    <row r="1629" spans="3:9" x14ac:dyDescent="0.25">
      <c r="C1629" s="482" t="s">
        <v>2055</v>
      </c>
      <c r="D1629" s="325">
        <v>458.4</v>
      </c>
      <c r="E1629" s="325">
        <v>0</v>
      </c>
      <c r="F1629" s="325">
        <v>3.9</v>
      </c>
      <c r="G1629" s="325">
        <v>86</v>
      </c>
      <c r="H1629" s="320">
        <v>0.4</v>
      </c>
      <c r="I1629" s="320">
        <v>67.5</v>
      </c>
    </row>
    <row r="1630" spans="3:9" x14ac:dyDescent="0.25">
      <c r="C1630" s="482" t="s">
        <v>2056</v>
      </c>
      <c r="D1630" s="325">
        <v>458.3</v>
      </c>
      <c r="E1630" s="325">
        <v>0</v>
      </c>
      <c r="F1630" s="325">
        <v>3.4</v>
      </c>
      <c r="G1630" s="325">
        <v>86</v>
      </c>
      <c r="H1630" s="320">
        <v>0.4</v>
      </c>
      <c r="I1630" s="320">
        <v>67.5</v>
      </c>
    </row>
    <row r="1631" spans="3:9" x14ac:dyDescent="0.25">
      <c r="C1631" s="482" t="s">
        <v>2057</v>
      </c>
      <c r="D1631" s="325">
        <v>458.3</v>
      </c>
      <c r="E1631" s="325">
        <v>0</v>
      </c>
      <c r="F1631" s="325">
        <v>3.2</v>
      </c>
      <c r="G1631" s="325">
        <v>84</v>
      </c>
      <c r="H1631" s="320">
        <v>0.4</v>
      </c>
      <c r="I1631" s="320">
        <v>135</v>
      </c>
    </row>
    <row r="1632" spans="3:9" x14ac:dyDescent="0.25">
      <c r="C1632" s="482" t="s">
        <v>2058</v>
      </c>
      <c r="D1632" s="325">
        <v>458.5</v>
      </c>
      <c r="E1632" s="325">
        <v>0</v>
      </c>
      <c r="F1632" s="325">
        <v>2.4</v>
      </c>
      <c r="G1632" s="325">
        <v>85</v>
      </c>
      <c r="H1632" s="320">
        <v>0</v>
      </c>
      <c r="I1632" s="320">
        <v>67.5</v>
      </c>
    </row>
    <row r="1633" spans="3:9" x14ac:dyDescent="0.25">
      <c r="C1633" s="482" t="s">
        <v>2059</v>
      </c>
      <c r="D1633" s="325">
        <v>458.7</v>
      </c>
      <c r="E1633" s="325">
        <v>0</v>
      </c>
      <c r="F1633" s="325">
        <v>3.2</v>
      </c>
      <c r="G1633" s="325">
        <v>86</v>
      </c>
      <c r="H1633" s="320">
        <v>0</v>
      </c>
      <c r="I1633" s="320">
        <v>45</v>
      </c>
    </row>
    <row r="1634" spans="3:9" x14ac:dyDescent="0.25">
      <c r="C1634" s="482" t="s">
        <v>2060</v>
      </c>
      <c r="D1634" s="325">
        <v>459.2</v>
      </c>
      <c r="E1634" s="325">
        <v>0</v>
      </c>
      <c r="F1634" s="325">
        <v>7.9</v>
      </c>
      <c r="G1634" s="325">
        <v>70</v>
      </c>
      <c r="H1634" s="320">
        <v>0.4</v>
      </c>
      <c r="I1634" s="320">
        <v>135</v>
      </c>
    </row>
    <row r="1635" spans="3:9" x14ac:dyDescent="0.25">
      <c r="C1635" s="482" t="s">
        <v>2061</v>
      </c>
      <c r="D1635" s="325">
        <v>459.6</v>
      </c>
      <c r="E1635" s="325">
        <v>0</v>
      </c>
      <c r="F1635" s="325">
        <v>7.2</v>
      </c>
      <c r="G1635" s="325">
        <v>70</v>
      </c>
      <c r="H1635" s="320">
        <v>0.9</v>
      </c>
      <c r="I1635" s="320">
        <v>135</v>
      </c>
    </row>
    <row r="1636" spans="3:9" x14ac:dyDescent="0.25">
      <c r="C1636" s="482" t="s">
        <v>2062</v>
      </c>
      <c r="D1636" s="325">
        <v>459.6</v>
      </c>
      <c r="E1636" s="325">
        <v>0</v>
      </c>
      <c r="F1636" s="325">
        <v>9.1999999999999993</v>
      </c>
      <c r="G1636" s="325">
        <v>65</v>
      </c>
      <c r="H1636" s="320">
        <v>0.9</v>
      </c>
      <c r="I1636" s="320">
        <v>157.5</v>
      </c>
    </row>
    <row r="1637" spans="3:9" x14ac:dyDescent="0.25">
      <c r="C1637" s="482" t="s">
        <v>2063</v>
      </c>
      <c r="D1637" s="325">
        <v>459.4</v>
      </c>
      <c r="E1637" s="325">
        <v>0</v>
      </c>
      <c r="F1637" s="325">
        <v>12</v>
      </c>
      <c r="G1637" s="325">
        <v>52</v>
      </c>
      <c r="H1637" s="320">
        <v>1.3</v>
      </c>
      <c r="I1637" s="320">
        <v>45</v>
      </c>
    </row>
    <row r="1638" spans="3:9" x14ac:dyDescent="0.25">
      <c r="C1638" s="482" t="s">
        <v>2064</v>
      </c>
      <c r="D1638" s="325">
        <v>459.2</v>
      </c>
      <c r="E1638" s="325">
        <v>0</v>
      </c>
      <c r="F1638" s="325">
        <v>11.4</v>
      </c>
      <c r="G1638" s="325">
        <v>55</v>
      </c>
      <c r="H1638" s="320">
        <v>1.3</v>
      </c>
      <c r="I1638" s="320">
        <v>67.5</v>
      </c>
    </row>
    <row r="1639" spans="3:9" x14ac:dyDescent="0.25">
      <c r="C1639" s="482" t="s">
        <v>2065</v>
      </c>
      <c r="D1639" s="325">
        <v>458.6</v>
      </c>
      <c r="E1639" s="325">
        <v>0</v>
      </c>
      <c r="F1639" s="325">
        <v>12.2</v>
      </c>
      <c r="G1639" s="325">
        <v>58</v>
      </c>
      <c r="H1639" s="320">
        <v>1.3</v>
      </c>
      <c r="I1639" s="320">
        <v>67.5</v>
      </c>
    </row>
    <row r="1640" spans="3:9" x14ac:dyDescent="0.25">
      <c r="C1640" s="482" t="s">
        <v>2066</v>
      </c>
      <c r="D1640" s="325">
        <v>458.3</v>
      </c>
      <c r="E1640" s="325">
        <v>0</v>
      </c>
      <c r="F1640" s="325">
        <v>10.8</v>
      </c>
      <c r="G1640" s="325">
        <v>65</v>
      </c>
      <c r="H1640" s="320">
        <v>1.3</v>
      </c>
      <c r="I1640" s="320">
        <v>67.5</v>
      </c>
    </row>
    <row r="1641" spans="3:9" x14ac:dyDescent="0.25">
      <c r="C1641" s="482" t="s">
        <v>2067</v>
      </c>
      <c r="D1641" s="325">
        <v>457.8</v>
      </c>
      <c r="E1641" s="325">
        <v>0</v>
      </c>
      <c r="F1641" s="325">
        <v>13.7</v>
      </c>
      <c r="G1641" s="325">
        <v>56</v>
      </c>
      <c r="H1641" s="320">
        <v>1.3</v>
      </c>
      <c r="I1641" s="320">
        <v>45</v>
      </c>
    </row>
    <row r="1642" spans="3:9" x14ac:dyDescent="0.25">
      <c r="C1642" s="482" t="s">
        <v>2068</v>
      </c>
      <c r="D1642" s="325">
        <v>457.6</v>
      </c>
      <c r="E1642" s="325">
        <v>0</v>
      </c>
      <c r="F1642" s="325">
        <v>11.4</v>
      </c>
      <c r="G1642" s="325">
        <v>65</v>
      </c>
      <c r="H1642" s="320">
        <v>1.8</v>
      </c>
      <c r="I1642" s="320">
        <v>45</v>
      </c>
    </row>
    <row r="1643" spans="3:9" x14ac:dyDescent="0.25">
      <c r="C1643" s="482" t="s">
        <v>2069</v>
      </c>
      <c r="D1643" s="325">
        <v>457.7</v>
      </c>
      <c r="E1643" s="325">
        <v>0</v>
      </c>
      <c r="F1643" s="325">
        <v>10.9</v>
      </c>
      <c r="G1643" s="325">
        <v>66</v>
      </c>
      <c r="H1643" s="320">
        <v>1.8</v>
      </c>
      <c r="I1643" s="320">
        <v>67.5</v>
      </c>
    </row>
    <row r="1644" spans="3:9" x14ac:dyDescent="0.25">
      <c r="C1644" s="482" t="s">
        <v>2070</v>
      </c>
      <c r="D1644" s="325">
        <v>458</v>
      </c>
      <c r="E1644" s="325">
        <v>0</v>
      </c>
      <c r="F1644" s="325">
        <v>8.3000000000000007</v>
      </c>
      <c r="G1644" s="325">
        <v>76</v>
      </c>
      <c r="H1644" s="320">
        <v>1.3</v>
      </c>
      <c r="I1644" s="320">
        <v>45</v>
      </c>
    </row>
    <row r="1645" spans="3:9" x14ac:dyDescent="0.25">
      <c r="C1645" s="482" t="s">
        <v>2071</v>
      </c>
      <c r="D1645" s="325">
        <v>458.5</v>
      </c>
      <c r="E1645" s="325">
        <v>0</v>
      </c>
      <c r="F1645" s="325">
        <v>7.6</v>
      </c>
      <c r="G1645" s="325">
        <v>80</v>
      </c>
      <c r="H1645" s="320">
        <v>1.3</v>
      </c>
      <c r="I1645" s="320">
        <v>22.5</v>
      </c>
    </row>
    <row r="1646" spans="3:9" x14ac:dyDescent="0.25">
      <c r="C1646" s="482" t="s">
        <v>2072</v>
      </c>
      <c r="D1646" s="325">
        <v>458.8</v>
      </c>
      <c r="E1646" s="325">
        <v>0</v>
      </c>
      <c r="F1646" s="325">
        <v>7.2</v>
      </c>
      <c r="G1646" s="325">
        <v>80</v>
      </c>
      <c r="H1646" s="320">
        <v>0.9</v>
      </c>
      <c r="I1646" s="320">
        <v>67.5</v>
      </c>
    </row>
    <row r="1647" spans="3:9" x14ac:dyDescent="0.25">
      <c r="C1647" s="482" t="s">
        <v>2073</v>
      </c>
      <c r="D1647" s="325">
        <v>459.3</v>
      </c>
      <c r="E1647" s="325">
        <v>0</v>
      </c>
      <c r="F1647" s="325">
        <v>6.3</v>
      </c>
      <c r="G1647" s="325">
        <v>84</v>
      </c>
      <c r="H1647" s="320">
        <v>0.4</v>
      </c>
      <c r="I1647" s="320">
        <v>67.5</v>
      </c>
    </row>
    <row r="1648" spans="3:9" x14ac:dyDescent="0.25">
      <c r="C1648" s="482" t="s">
        <v>2074</v>
      </c>
      <c r="D1648" s="325">
        <v>459.7</v>
      </c>
      <c r="E1648" s="325">
        <v>0</v>
      </c>
      <c r="F1648" s="325">
        <v>6.3</v>
      </c>
      <c r="G1648" s="325">
        <v>82</v>
      </c>
      <c r="H1648" s="320">
        <v>0.9</v>
      </c>
      <c r="I1648" s="320">
        <v>67.5</v>
      </c>
    </row>
    <row r="1649" spans="3:9" x14ac:dyDescent="0.25">
      <c r="C1649" s="482" t="s">
        <v>2075</v>
      </c>
      <c r="D1649" s="325">
        <v>459.9</v>
      </c>
      <c r="E1649" s="325">
        <v>0</v>
      </c>
      <c r="F1649" s="325">
        <v>6.3</v>
      </c>
      <c r="G1649" s="325">
        <v>80</v>
      </c>
      <c r="H1649" s="320">
        <v>0.9</v>
      </c>
      <c r="I1649" s="320">
        <v>67.5</v>
      </c>
    </row>
    <row r="1650" spans="3:9" x14ac:dyDescent="0.25">
      <c r="C1650" s="482" t="s">
        <v>2076</v>
      </c>
      <c r="D1650" s="325">
        <v>459.6</v>
      </c>
      <c r="E1650" s="325">
        <v>0</v>
      </c>
      <c r="F1650" s="325">
        <v>5.4</v>
      </c>
      <c r="G1650" s="325">
        <v>83</v>
      </c>
      <c r="H1650" s="320">
        <v>0.4</v>
      </c>
      <c r="I1650" s="320">
        <v>45</v>
      </c>
    </row>
    <row r="1651" spans="3:9" x14ac:dyDescent="0.25">
      <c r="C1651" s="482" t="s">
        <v>2077</v>
      </c>
      <c r="D1651" s="325">
        <v>459.2</v>
      </c>
      <c r="E1651" s="325">
        <v>0</v>
      </c>
      <c r="F1651" s="325">
        <v>4.7</v>
      </c>
      <c r="G1651" s="325">
        <v>85</v>
      </c>
      <c r="H1651" s="320">
        <v>0</v>
      </c>
      <c r="I1651" s="320">
        <v>45</v>
      </c>
    </row>
    <row r="1652" spans="3:9" x14ac:dyDescent="0.25">
      <c r="C1652" s="482" t="s">
        <v>2078</v>
      </c>
      <c r="D1652" s="325">
        <v>458.8</v>
      </c>
      <c r="E1652" s="325">
        <v>0</v>
      </c>
      <c r="F1652" s="325">
        <v>4.2</v>
      </c>
      <c r="G1652" s="325">
        <v>89</v>
      </c>
      <c r="H1652" s="320">
        <v>0.4</v>
      </c>
      <c r="I1652" s="320">
        <v>45</v>
      </c>
    </row>
    <row r="1653" spans="3:9" x14ac:dyDescent="0.25">
      <c r="C1653" s="482" t="s">
        <v>2079</v>
      </c>
      <c r="D1653" s="325">
        <v>458.5</v>
      </c>
      <c r="E1653" s="325">
        <v>0</v>
      </c>
      <c r="F1653" s="325">
        <v>3.7</v>
      </c>
      <c r="G1653" s="325">
        <v>91</v>
      </c>
      <c r="H1653" s="320">
        <v>0</v>
      </c>
      <c r="I1653" s="320">
        <v>67.5</v>
      </c>
    </row>
    <row r="1654" spans="3:9" x14ac:dyDescent="0.25">
      <c r="C1654" s="482" t="s">
        <v>2080</v>
      </c>
      <c r="D1654" s="325">
        <v>458.8</v>
      </c>
      <c r="E1654" s="325">
        <v>0</v>
      </c>
      <c r="F1654" s="325">
        <v>3.6</v>
      </c>
      <c r="G1654" s="325">
        <v>92</v>
      </c>
      <c r="H1654" s="320">
        <v>0</v>
      </c>
      <c r="I1654" s="320">
        <v>247.5</v>
      </c>
    </row>
    <row r="1655" spans="3:9" x14ac:dyDescent="0.25">
      <c r="C1655" s="482" t="s">
        <v>2081</v>
      </c>
      <c r="D1655" s="325">
        <v>458.9</v>
      </c>
      <c r="E1655" s="325">
        <v>0</v>
      </c>
      <c r="F1655" s="325">
        <v>4</v>
      </c>
      <c r="G1655" s="325">
        <v>91</v>
      </c>
      <c r="H1655" s="320">
        <v>0</v>
      </c>
      <c r="I1655" s="320">
        <v>247.5</v>
      </c>
    </row>
    <row r="1656" spans="3:9" x14ac:dyDescent="0.25">
      <c r="C1656" s="482" t="s">
        <v>2082</v>
      </c>
      <c r="D1656" s="325">
        <v>459.1</v>
      </c>
      <c r="E1656" s="325">
        <v>0</v>
      </c>
      <c r="F1656" s="325">
        <v>4.5</v>
      </c>
      <c r="G1656" s="325">
        <v>87</v>
      </c>
      <c r="H1656" s="320">
        <v>0.4</v>
      </c>
      <c r="I1656" s="320">
        <v>135</v>
      </c>
    </row>
    <row r="1657" spans="3:9" x14ac:dyDescent="0.25">
      <c r="C1657" s="482" t="s">
        <v>2083</v>
      </c>
      <c r="D1657" s="325">
        <v>459.5</v>
      </c>
      <c r="E1657" s="325">
        <v>0</v>
      </c>
      <c r="F1657" s="325">
        <v>5.2</v>
      </c>
      <c r="G1657" s="325">
        <v>85</v>
      </c>
      <c r="H1657" s="320">
        <v>0.4</v>
      </c>
      <c r="I1657" s="320">
        <v>135</v>
      </c>
    </row>
    <row r="1658" spans="3:9" x14ac:dyDescent="0.25">
      <c r="C1658" s="482" t="s">
        <v>2084</v>
      </c>
      <c r="D1658" s="325">
        <v>459.8</v>
      </c>
      <c r="E1658" s="325">
        <v>0</v>
      </c>
      <c r="F1658" s="325">
        <v>7.6</v>
      </c>
      <c r="G1658" s="325">
        <v>75</v>
      </c>
      <c r="H1658" s="320">
        <v>0.4</v>
      </c>
      <c r="I1658" s="320">
        <v>67.5</v>
      </c>
    </row>
    <row r="1659" spans="3:9" x14ac:dyDescent="0.25">
      <c r="C1659" s="482" t="s">
        <v>2085</v>
      </c>
      <c r="D1659" s="325">
        <v>460</v>
      </c>
      <c r="E1659" s="325">
        <v>0</v>
      </c>
      <c r="F1659" s="325">
        <v>10.5</v>
      </c>
      <c r="G1659" s="325">
        <v>63</v>
      </c>
      <c r="H1659" s="320">
        <v>0.9</v>
      </c>
      <c r="I1659" s="320">
        <v>157.5</v>
      </c>
    </row>
    <row r="1660" spans="3:9" x14ac:dyDescent="0.25">
      <c r="C1660" s="482" t="s">
        <v>2086</v>
      </c>
      <c r="D1660" s="325">
        <v>460.2</v>
      </c>
      <c r="E1660" s="325">
        <v>0</v>
      </c>
      <c r="F1660" s="325">
        <v>9.9</v>
      </c>
      <c r="G1660" s="325">
        <v>61</v>
      </c>
      <c r="H1660" s="320">
        <v>1.3</v>
      </c>
      <c r="I1660" s="320">
        <v>67.5</v>
      </c>
    </row>
    <row r="1661" spans="3:9" x14ac:dyDescent="0.25">
      <c r="C1661" s="482" t="s">
        <v>2087</v>
      </c>
      <c r="D1661" s="325">
        <v>460</v>
      </c>
      <c r="E1661" s="325">
        <v>0</v>
      </c>
      <c r="F1661" s="325">
        <v>11.8</v>
      </c>
      <c r="G1661" s="325">
        <v>57</v>
      </c>
      <c r="H1661" s="320">
        <v>1.3</v>
      </c>
      <c r="I1661" s="320">
        <v>22.5</v>
      </c>
    </row>
    <row r="1662" spans="3:9" x14ac:dyDescent="0.25">
      <c r="C1662" s="482" t="s">
        <v>2088</v>
      </c>
      <c r="D1662" s="325">
        <v>460</v>
      </c>
      <c r="E1662" s="325">
        <v>0</v>
      </c>
      <c r="F1662" s="325">
        <v>12.5</v>
      </c>
      <c r="G1662" s="325">
        <v>60</v>
      </c>
      <c r="H1662" s="320">
        <v>1.3</v>
      </c>
      <c r="I1662" s="320">
        <v>67.5</v>
      </c>
    </row>
    <row r="1663" spans="3:9" x14ac:dyDescent="0.25">
      <c r="C1663" s="482" t="s">
        <v>2089</v>
      </c>
      <c r="D1663" s="325">
        <v>459.4</v>
      </c>
      <c r="E1663" s="325">
        <v>0</v>
      </c>
      <c r="F1663" s="325">
        <v>13.6</v>
      </c>
      <c r="G1663" s="325">
        <v>55</v>
      </c>
      <c r="H1663" s="320">
        <v>1.3</v>
      </c>
      <c r="I1663" s="320">
        <v>22.5</v>
      </c>
    </row>
    <row r="1664" spans="3:9" x14ac:dyDescent="0.25">
      <c r="C1664" s="482" t="s">
        <v>2090</v>
      </c>
      <c r="D1664" s="325">
        <v>458.7</v>
      </c>
      <c r="E1664" s="325">
        <v>0</v>
      </c>
      <c r="F1664" s="325">
        <v>14</v>
      </c>
      <c r="G1664" s="325">
        <v>57</v>
      </c>
      <c r="H1664" s="320">
        <v>1.3</v>
      </c>
      <c r="I1664" s="320">
        <v>45</v>
      </c>
    </row>
    <row r="1665" spans="3:9" x14ac:dyDescent="0.25">
      <c r="C1665" s="482" t="s">
        <v>2091</v>
      </c>
      <c r="D1665" s="325">
        <v>458.2</v>
      </c>
      <c r="E1665" s="325">
        <v>0</v>
      </c>
      <c r="F1665" s="325">
        <v>13.4</v>
      </c>
      <c r="G1665" s="325">
        <v>62</v>
      </c>
      <c r="H1665" s="320">
        <v>2.2000000000000002</v>
      </c>
      <c r="I1665" s="320">
        <v>22.5</v>
      </c>
    </row>
    <row r="1666" spans="3:9" x14ac:dyDescent="0.25">
      <c r="C1666" s="482" t="s">
        <v>2092</v>
      </c>
      <c r="D1666" s="325">
        <v>457.9</v>
      </c>
      <c r="E1666" s="325">
        <v>0</v>
      </c>
      <c r="F1666" s="325">
        <v>14.1</v>
      </c>
      <c r="G1666" s="325">
        <v>60</v>
      </c>
      <c r="H1666" s="320">
        <v>2.2000000000000002</v>
      </c>
      <c r="I1666" s="320">
        <v>22.5</v>
      </c>
    </row>
    <row r="1667" spans="3:9" x14ac:dyDescent="0.25">
      <c r="C1667" s="482" t="s">
        <v>2093</v>
      </c>
      <c r="D1667" s="325">
        <v>457.9</v>
      </c>
      <c r="E1667" s="325">
        <v>0</v>
      </c>
      <c r="F1667" s="325">
        <v>8.6</v>
      </c>
      <c r="G1667" s="325">
        <v>80</v>
      </c>
      <c r="H1667" s="320">
        <v>1.8</v>
      </c>
      <c r="I1667" s="320">
        <v>157.5</v>
      </c>
    </row>
    <row r="1668" spans="3:9" x14ac:dyDescent="0.25">
      <c r="C1668" s="482" t="s">
        <v>2094</v>
      </c>
      <c r="D1668" s="325">
        <v>458.6</v>
      </c>
      <c r="E1668" s="325">
        <v>3.3</v>
      </c>
      <c r="F1668" s="325">
        <v>5.4</v>
      </c>
      <c r="G1668" s="325">
        <v>85</v>
      </c>
      <c r="H1668" s="320">
        <v>1.3</v>
      </c>
      <c r="I1668" s="320">
        <v>67.5</v>
      </c>
    </row>
    <row r="1669" spans="3:9" x14ac:dyDescent="0.25">
      <c r="C1669" s="482" t="s">
        <v>2095</v>
      </c>
      <c r="D1669" s="325">
        <v>458.9</v>
      </c>
      <c r="E1669" s="325">
        <v>1.52</v>
      </c>
      <c r="F1669" s="325">
        <v>5.7</v>
      </c>
      <c r="G1669" s="325">
        <v>88</v>
      </c>
      <c r="H1669" s="320">
        <v>1.3</v>
      </c>
      <c r="I1669" s="320">
        <v>135</v>
      </c>
    </row>
    <row r="1670" spans="3:9" x14ac:dyDescent="0.25">
      <c r="C1670" s="482" t="s">
        <v>2096</v>
      </c>
      <c r="D1670" s="325">
        <v>459.5</v>
      </c>
      <c r="E1670" s="325">
        <v>0.25</v>
      </c>
      <c r="F1670" s="325">
        <v>5.4</v>
      </c>
      <c r="G1670" s="325">
        <v>89</v>
      </c>
      <c r="H1670" s="320">
        <v>0.9</v>
      </c>
      <c r="I1670" s="320">
        <v>90</v>
      </c>
    </row>
    <row r="1671" spans="3:9" x14ac:dyDescent="0.25">
      <c r="C1671" s="482" t="s">
        <v>2097</v>
      </c>
      <c r="D1671" s="325">
        <v>459.9</v>
      </c>
      <c r="E1671" s="325">
        <v>0</v>
      </c>
      <c r="F1671" s="325">
        <v>4.8</v>
      </c>
      <c r="G1671" s="325">
        <v>87</v>
      </c>
      <c r="H1671" s="320">
        <v>0.9</v>
      </c>
      <c r="I1671" s="320">
        <v>157.5</v>
      </c>
    </row>
    <row r="1672" spans="3:9" x14ac:dyDescent="0.25">
      <c r="C1672" s="482" t="s">
        <v>2098</v>
      </c>
      <c r="D1672" s="325">
        <v>460.3</v>
      </c>
      <c r="E1672" s="325">
        <v>0</v>
      </c>
      <c r="F1672" s="325">
        <v>5.0999999999999996</v>
      </c>
      <c r="G1672" s="325">
        <v>86</v>
      </c>
      <c r="H1672" s="320">
        <v>0.4</v>
      </c>
      <c r="I1672" s="320">
        <v>157.5</v>
      </c>
    </row>
    <row r="1673" spans="3:9" x14ac:dyDescent="0.25">
      <c r="C1673" s="482" t="s">
        <v>2099</v>
      </c>
      <c r="D1673" s="325">
        <v>460.4</v>
      </c>
      <c r="E1673" s="325">
        <v>0</v>
      </c>
      <c r="F1673" s="325">
        <v>4.9000000000000004</v>
      </c>
      <c r="G1673" s="325">
        <v>85</v>
      </c>
      <c r="H1673" s="320">
        <v>0.4</v>
      </c>
      <c r="I1673" s="320">
        <v>67.5</v>
      </c>
    </row>
    <row r="1674" spans="3:9" x14ac:dyDescent="0.25">
      <c r="C1674" s="482" t="s">
        <v>2100</v>
      </c>
      <c r="D1674" s="325">
        <v>460.3</v>
      </c>
      <c r="E1674" s="325">
        <v>0.25</v>
      </c>
      <c r="F1674" s="325">
        <v>4.7</v>
      </c>
      <c r="G1674" s="325">
        <v>85</v>
      </c>
      <c r="H1674" s="320">
        <v>0.9</v>
      </c>
      <c r="I1674" s="320">
        <v>67.5</v>
      </c>
    </row>
    <row r="1675" spans="3:9" x14ac:dyDescent="0.25">
      <c r="C1675" s="482" t="s">
        <v>2101</v>
      </c>
      <c r="D1675" s="325">
        <v>459.9</v>
      </c>
      <c r="E1675" s="325">
        <v>0</v>
      </c>
      <c r="F1675" s="325">
        <v>4.7</v>
      </c>
      <c r="G1675" s="325">
        <v>85</v>
      </c>
      <c r="H1675" s="320">
        <v>0.9</v>
      </c>
      <c r="I1675" s="320">
        <v>67.5</v>
      </c>
    </row>
    <row r="1676" spans="3:9" x14ac:dyDescent="0.25">
      <c r="C1676" s="482" t="s">
        <v>2102</v>
      </c>
      <c r="D1676" s="325">
        <v>459.6</v>
      </c>
      <c r="E1676" s="325">
        <v>0</v>
      </c>
      <c r="F1676" s="325">
        <v>4.7</v>
      </c>
      <c r="G1676" s="325">
        <v>85</v>
      </c>
      <c r="H1676" s="320">
        <v>0.4</v>
      </c>
      <c r="I1676" s="320">
        <v>67.5</v>
      </c>
    </row>
    <row r="1677" spans="3:9" x14ac:dyDescent="0.25">
      <c r="C1677" s="482" t="s">
        <v>2103</v>
      </c>
      <c r="D1677" s="325">
        <v>459.2</v>
      </c>
      <c r="E1677" s="325">
        <v>0</v>
      </c>
      <c r="F1677" s="325">
        <v>4.5</v>
      </c>
      <c r="G1677" s="325">
        <v>85</v>
      </c>
      <c r="H1677" s="320">
        <v>0.4</v>
      </c>
      <c r="I1677" s="320">
        <v>157.5</v>
      </c>
    </row>
    <row r="1678" spans="3:9" x14ac:dyDescent="0.25">
      <c r="C1678" s="482" t="s">
        <v>2104</v>
      </c>
      <c r="D1678" s="325">
        <v>459.2</v>
      </c>
      <c r="E1678" s="325">
        <v>0</v>
      </c>
      <c r="F1678" s="325">
        <v>4.4000000000000004</v>
      </c>
      <c r="G1678" s="325">
        <v>85</v>
      </c>
      <c r="H1678" s="320">
        <v>0.4</v>
      </c>
      <c r="I1678" s="320">
        <v>157.5</v>
      </c>
    </row>
    <row r="1679" spans="3:9" x14ac:dyDescent="0.25">
      <c r="C1679" s="482" t="s">
        <v>2105</v>
      </c>
      <c r="D1679" s="325">
        <v>459.4</v>
      </c>
      <c r="E1679" s="325">
        <v>0</v>
      </c>
      <c r="F1679" s="325">
        <v>4</v>
      </c>
      <c r="G1679" s="325">
        <v>85</v>
      </c>
      <c r="H1679" s="320">
        <v>0.4</v>
      </c>
      <c r="I1679" s="320">
        <v>157.5</v>
      </c>
    </row>
    <row r="1680" spans="3:9" x14ac:dyDescent="0.25">
      <c r="C1680" s="482" t="s">
        <v>2106</v>
      </c>
      <c r="D1680" s="325">
        <v>459.4</v>
      </c>
      <c r="E1680" s="325">
        <v>0</v>
      </c>
      <c r="F1680" s="325">
        <v>3.7</v>
      </c>
      <c r="G1680" s="325">
        <v>85</v>
      </c>
      <c r="H1680" s="320">
        <v>0.4</v>
      </c>
      <c r="I1680" s="320">
        <v>157.5</v>
      </c>
    </row>
    <row r="1681" spans="3:9" x14ac:dyDescent="0.25">
      <c r="C1681" s="482" t="s">
        <v>2107</v>
      </c>
      <c r="D1681" s="325">
        <v>459.7</v>
      </c>
      <c r="E1681" s="325">
        <v>0</v>
      </c>
      <c r="F1681" s="325">
        <v>5.2</v>
      </c>
      <c r="G1681" s="325">
        <v>79</v>
      </c>
      <c r="H1681" s="320">
        <v>0.4</v>
      </c>
      <c r="I1681" s="320">
        <v>45</v>
      </c>
    </row>
    <row r="1682" spans="3:9" x14ac:dyDescent="0.25">
      <c r="C1682" s="482" t="s">
        <v>2108</v>
      </c>
      <c r="D1682" s="325">
        <v>460.1</v>
      </c>
      <c r="E1682" s="325">
        <v>0</v>
      </c>
      <c r="F1682" s="325">
        <v>6.6</v>
      </c>
      <c r="G1682" s="325">
        <v>78</v>
      </c>
      <c r="H1682" s="320">
        <v>0.4</v>
      </c>
      <c r="I1682" s="320">
        <v>180</v>
      </c>
    </row>
    <row r="1683" spans="3:9" x14ac:dyDescent="0.25">
      <c r="C1683" s="482" t="s">
        <v>2109</v>
      </c>
      <c r="D1683" s="325">
        <v>460.5</v>
      </c>
      <c r="E1683" s="325">
        <v>0</v>
      </c>
      <c r="F1683" s="325">
        <v>7.4</v>
      </c>
      <c r="G1683" s="325">
        <v>69</v>
      </c>
      <c r="H1683" s="320">
        <v>0.4</v>
      </c>
      <c r="I1683" s="320">
        <v>135</v>
      </c>
    </row>
    <row r="1684" spans="3:9" x14ac:dyDescent="0.25">
      <c r="C1684" s="482" t="s">
        <v>2110</v>
      </c>
      <c r="D1684" s="325">
        <v>460.3</v>
      </c>
      <c r="E1684" s="325">
        <v>0</v>
      </c>
      <c r="F1684" s="325">
        <v>9.3000000000000007</v>
      </c>
      <c r="G1684" s="325">
        <v>65</v>
      </c>
      <c r="H1684" s="320">
        <v>0.4</v>
      </c>
      <c r="I1684" s="320">
        <v>157.5</v>
      </c>
    </row>
    <row r="1685" spans="3:9" x14ac:dyDescent="0.25">
      <c r="C1685" s="482" t="s">
        <v>2111</v>
      </c>
      <c r="D1685" s="325">
        <v>460.3</v>
      </c>
      <c r="E1685" s="325">
        <v>0</v>
      </c>
      <c r="F1685" s="325">
        <v>10.199999999999999</v>
      </c>
      <c r="G1685" s="325">
        <v>61</v>
      </c>
      <c r="H1685" s="320">
        <v>0.9</v>
      </c>
      <c r="I1685" s="320">
        <v>0</v>
      </c>
    </row>
    <row r="1686" spans="3:9" x14ac:dyDescent="0.25">
      <c r="C1686" s="482" t="s">
        <v>2112</v>
      </c>
      <c r="D1686" s="325">
        <v>460</v>
      </c>
      <c r="E1686" s="325">
        <v>0</v>
      </c>
      <c r="F1686" s="325">
        <v>11.5</v>
      </c>
      <c r="G1686" s="325">
        <v>56</v>
      </c>
      <c r="H1686" s="320">
        <v>0.9</v>
      </c>
      <c r="I1686" s="320">
        <v>45</v>
      </c>
    </row>
    <row r="1687" spans="3:9" x14ac:dyDescent="0.25">
      <c r="C1687" s="482" t="s">
        <v>2113</v>
      </c>
      <c r="D1687" s="325">
        <v>459.5</v>
      </c>
      <c r="E1687" s="325">
        <v>0</v>
      </c>
      <c r="F1687" s="325">
        <v>12.1</v>
      </c>
      <c r="G1687" s="325">
        <v>59</v>
      </c>
      <c r="H1687" s="320">
        <v>1.3</v>
      </c>
      <c r="I1687" s="320">
        <v>0</v>
      </c>
    </row>
    <row r="1688" spans="3:9" x14ac:dyDescent="0.25">
      <c r="C1688" s="482" t="s">
        <v>2114</v>
      </c>
      <c r="D1688" s="325">
        <v>458.9</v>
      </c>
      <c r="E1688" s="325">
        <v>0</v>
      </c>
      <c r="F1688" s="325">
        <v>12.1</v>
      </c>
      <c r="G1688" s="325">
        <v>60</v>
      </c>
      <c r="H1688" s="320">
        <v>1.3</v>
      </c>
      <c r="I1688" s="320">
        <v>22.5</v>
      </c>
    </row>
    <row r="1689" spans="3:9" x14ac:dyDescent="0.25">
      <c r="C1689" s="482" t="s">
        <v>2115</v>
      </c>
      <c r="D1689" s="325">
        <v>458.1</v>
      </c>
      <c r="E1689" s="325">
        <v>0</v>
      </c>
      <c r="F1689" s="325">
        <v>10.9</v>
      </c>
      <c r="G1689" s="325">
        <v>55</v>
      </c>
      <c r="H1689" s="320">
        <v>1.8</v>
      </c>
      <c r="I1689" s="320">
        <v>67.5</v>
      </c>
    </row>
    <row r="1690" spans="3:9" x14ac:dyDescent="0.25">
      <c r="C1690" s="482" t="s">
        <v>2116</v>
      </c>
      <c r="D1690" s="325">
        <v>458.6</v>
      </c>
      <c r="E1690" s="325">
        <v>0.51</v>
      </c>
      <c r="F1690" s="325">
        <v>6.2</v>
      </c>
      <c r="G1690" s="325">
        <v>75</v>
      </c>
      <c r="H1690" s="320">
        <v>1.3</v>
      </c>
      <c r="I1690" s="320">
        <v>45</v>
      </c>
    </row>
    <row r="1691" spans="3:9" x14ac:dyDescent="0.25">
      <c r="C1691" s="482" t="s">
        <v>2117</v>
      </c>
      <c r="D1691" s="325">
        <v>458.3</v>
      </c>
      <c r="E1691" s="325">
        <v>0</v>
      </c>
      <c r="F1691" s="325">
        <v>6.7</v>
      </c>
      <c r="G1691" s="325">
        <v>76</v>
      </c>
      <c r="H1691" s="320">
        <v>1.3</v>
      </c>
      <c r="I1691" s="320">
        <v>0</v>
      </c>
    </row>
    <row r="1692" spans="3:9" x14ac:dyDescent="0.25">
      <c r="C1692" s="482" t="s">
        <v>2118</v>
      </c>
      <c r="D1692" s="325">
        <v>458.5</v>
      </c>
      <c r="E1692" s="325">
        <v>0</v>
      </c>
      <c r="F1692" s="325">
        <v>5.8</v>
      </c>
      <c r="G1692" s="325">
        <v>77</v>
      </c>
      <c r="H1692" s="320">
        <v>1.8</v>
      </c>
      <c r="I1692" s="320">
        <v>157.5</v>
      </c>
    </row>
    <row r="1693" spans="3:9" x14ac:dyDescent="0.25">
      <c r="C1693" s="482" t="s">
        <v>2119</v>
      </c>
      <c r="D1693" s="325">
        <v>458.8</v>
      </c>
      <c r="E1693" s="325">
        <v>0</v>
      </c>
      <c r="F1693" s="325">
        <v>4.9000000000000004</v>
      </c>
      <c r="G1693" s="325">
        <v>80</v>
      </c>
      <c r="H1693" s="320">
        <v>0.9</v>
      </c>
      <c r="I1693" s="320">
        <v>67.5</v>
      </c>
    </row>
    <row r="1694" spans="3:9" x14ac:dyDescent="0.25">
      <c r="C1694" s="482" t="s">
        <v>2120</v>
      </c>
      <c r="D1694" s="325">
        <v>459</v>
      </c>
      <c r="E1694" s="325">
        <v>0</v>
      </c>
      <c r="F1694" s="325">
        <v>4.8</v>
      </c>
      <c r="G1694" s="325">
        <v>81</v>
      </c>
      <c r="H1694" s="320">
        <v>0.4</v>
      </c>
      <c r="I1694" s="320">
        <v>90</v>
      </c>
    </row>
    <row r="1695" spans="3:9" x14ac:dyDescent="0.25">
      <c r="C1695" s="482" t="s">
        <v>2121</v>
      </c>
      <c r="D1695" s="325">
        <v>459.4</v>
      </c>
      <c r="E1695" s="325">
        <v>0</v>
      </c>
      <c r="F1695" s="325">
        <v>4.3</v>
      </c>
      <c r="G1695" s="325">
        <v>82</v>
      </c>
      <c r="H1695" s="320">
        <v>0.4</v>
      </c>
      <c r="I1695" s="320">
        <v>67.5</v>
      </c>
    </row>
    <row r="1696" spans="3:9" x14ac:dyDescent="0.25">
      <c r="C1696" s="482" t="s">
        <v>2122</v>
      </c>
      <c r="D1696" s="325">
        <v>459.5</v>
      </c>
      <c r="E1696" s="325">
        <v>0</v>
      </c>
      <c r="F1696" s="325">
        <v>4</v>
      </c>
      <c r="G1696" s="325">
        <v>86</v>
      </c>
      <c r="H1696" s="320">
        <v>0.4</v>
      </c>
      <c r="I1696" s="320">
        <v>90</v>
      </c>
    </row>
    <row r="1697" spans="3:9" x14ac:dyDescent="0.25">
      <c r="C1697" s="482" t="s">
        <v>2123</v>
      </c>
      <c r="D1697" s="325">
        <v>459.6</v>
      </c>
      <c r="E1697" s="325">
        <v>0</v>
      </c>
      <c r="F1697" s="325">
        <v>4.4000000000000004</v>
      </c>
      <c r="G1697" s="325">
        <v>85</v>
      </c>
      <c r="H1697" s="320">
        <v>0.4</v>
      </c>
      <c r="I1697" s="320">
        <v>90</v>
      </c>
    </row>
    <row r="1698" spans="3:9" x14ac:dyDescent="0.25">
      <c r="C1698" s="482" t="s">
        <v>2124</v>
      </c>
      <c r="D1698" s="325">
        <v>459.3</v>
      </c>
      <c r="E1698" s="325">
        <v>0</v>
      </c>
      <c r="F1698" s="325">
        <v>4</v>
      </c>
      <c r="G1698" s="325">
        <v>87</v>
      </c>
      <c r="H1698" s="320">
        <v>0</v>
      </c>
      <c r="I1698" s="320">
        <v>90</v>
      </c>
    </row>
    <row r="1699" spans="3:9" x14ac:dyDescent="0.25">
      <c r="C1699" s="482" t="s">
        <v>2125</v>
      </c>
      <c r="D1699" s="325">
        <v>458.9</v>
      </c>
      <c r="E1699" s="325">
        <v>0</v>
      </c>
      <c r="F1699" s="325">
        <v>3.6</v>
      </c>
      <c r="G1699" s="325">
        <v>88</v>
      </c>
      <c r="H1699" s="320">
        <v>0.4</v>
      </c>
      <c r="I1699" s="320">
        <v>90</v>
      </c>
    </row>
    <row r="1700" spans="3:9" x14ac:dyDescent="0.25">
      <c r="C1700" s="482" t="s">
        <v>2126</v>
      </c>
      <c r="D1700" s="325">
        <v>458.5</v>
      </c>
      <c r="E1700" s="325">
        <v>0</v>
      </c>
      <c r="F1700" s="325">
        <v>3.1</v>
      </c>
      <c r="G1700" s="325">
        <v>87</v>
      </c>
      <c r="H1700" s="320">
        <v>0.4</v>
      </c>
      <c r="I1700" s="320">
        <v>157.5</v>
      </c>
    </row>
    <row r="1701" spans="3:9" x14ac:dyDescent="0.25">
      <c r="C1701" s="482" t="s">
        <v>2127</v>
      </c>
      <c r="D1701" s="325">
        <v>458.3</v>
      </c>
      <c r="E1701" s="325">
        <v>0</v>
      </c>
      <c r="F1701" s="325">
        <v>2.9</v>
      </c>
      <c r="G1701" s="325">
        <v>88</v>
      </c>
      <c r="H1701" s="320">
        <v>0.4</v>
      </c>
      <c r="I1701" s="320">
        <v>157.5</v>
      </c>
    </row>
    <row r="1702" spans="3:9" x14ac:dyDescent="0.25">
      <c r="C1702" s="482" t="s">
        <v>2128</v>
      </c>
      <c r="D1702" s="325">
        <v>458</v>
      </c>
      <c r="E1702" s="325">
        <v>0</v>
      </c>
      <c r="F1702" s="325">
        <v>2.9</v>
      </c>
      <c r="G1702" s="325">
        <v>89</v>
      </c>
      <c r="H1702" s="320">
        <v>0.4</v>
      </c>
      <c r="I1702" s="320">
        <v>0</v>
      </c>
    </row>
    <row r="1703" spans="3:9" x14ac:dyDescent="0.25">
      <c r="C1703" s="482" t="s">
        <v>2129</v>
      </c>
      <c r="D1703" s="325">
        <v>457.9</v>
      </c>
      <c r="E1703" s="325">
        <v>0</v>
      </c>
      <c r="F1703" s="325">
        <v>2.2999999999999998</v>
      </c>
      <c r="G1703" s="325">
        <v>91</v>
      </c>
      <c r="H1703" s="320">
        <v>0.4</v>
      </c>
      <c r="I1703" s="320">
        <v>270</v>
      </c>
    </row>
    <row r="1704" spans="3:9" x14ac:dyDescent="0.25">
      <c r="C1704" s="482" t="s">
        <v>2130</v>
      </c>
      <c r="D1704" s="325">
        <v>458.3</v>
      </c>
      <c r="E1704" s="325">
        <v>0</v>
      </c>
      <c r="F1704" s="325">
        <v>1.9</v>
      </c>
      <c r="G1704" s="325">
        <v>93</v>
      </c>
      <c r="H1704" s="320">
        <v>0</v>
      </c>
      <c r="I1704" s="320">
        <v>247.5</v>
      </c>
    </row>
    <row r="1705" spans="3:9" x14ac:dyDescent="0.25">
      <c r="C1705" s="482" t="s">
        <v>2131</v>
      </c>
      <c r="D1705" s="325">
        <v>458.5</v>
      </c>
      <c r="E1705" s="325">
        <v>0</v>
      </c>
      <c r="F1705" s="325">
        <v>2.1</v>
      </c>
      <c r="G1705" s="325">
        <v>94</v>
      </c>
      <c r="H1705" s="320">
        <v>0</v>
      </c>
      <c r="I1705" s="320">
        <v>270</v>
      </c>
    </row>
    <row r="1706" spans="3:9" x14ac:dyDescent="0.25">
      <c r="C1706" s="482" t="s">
        <v>2132</v>
      </c>
      <c r="D1706" s="325">
        <v>458.8</v>
      </c>
      <c r="E1706" s="325">
        <v>0</v>
      </c>
      <c r="F1706" s="325">
        <v>4.3</v>
      </c>
      <c r="G1706" s="325">
        <v>85</v>
      </c>
      <c r="H1706" s="320">
        <v>0</v>
      </c>
      <c r="I1706" s="320">
        <v>270</v>
      </c>
    </row>
    <row r="1707" spans="3:9" x14ac:dyDescent="0.25">
      <c r="C1707" s="482" t="s">
        <v>2133</v>
      </c>
      <c r="D1707" s="325">
        <v>459.1</v>
      </c>
      <c r="E1707" s="325">
        <v>0</v>
      </c>
      <c r="F1707" s="325">
        <v>6.9</v>
      </c>
      <c r="G1707" s="325">
        <v>76</v>
      </c>
      <c r="H1707" s="320">
        <v>0.4</v>
      </c>
      <c r="I1707" s="320">
        <v>247.5</v>
      </c>
    </row>
    <row r="1708" spans="3:9" x14ac:dyDescent="0.25">
      <c r="C1708" s="482" t="s">
        <v>2134</v>
      </c>
      <c r="D1708" s="325">
        <v>459.3</v>
      </c>
      <c r="E1708" s="325">
        <v>0</v>
      </c>
      <c r="F1708" s="325">
        <v>8.1</v>
      </c>
      <c r="G1708" s="325">
        <v>52</v>
      </c>
      <c r="H1708" s="320">
        <v>1.3</v>
      </c>
      <c r="I1708" s="320">
        <v>180</v>
      </c>
    </row>
    <row r="1709" spans="3:9" x14ac:dyDescent="0.25">
      <c r="C1709" s="482" t="s">
        <v>2135</v>
      </c>
      <c r="D1709" s="325">
        <v>459.2</v>
      </c>
      <c r="E1709" s="325">
        <v>0</v>
      </c>
      <c r="F1709" s="325">
        <v>8.6999999999999993</v>
      </c>
      <c r="G1709" s="325">
        <v>55</v>
      </c>
      <c r="H1709" s="320">
        <v>1.3</v>
      </c>
      <c r="I1709" s="320">
        <v>225</v>
      </c>
    </row>
    <row r="1710" spans="3:9" x14ac:dyDescent="0.25">
      <c r="C1710" s="482" t="s">
        <v>2136</v>
      </c>
      <c r="D1710" s="325">
        <v>458.8</v>
      </c>
      <c r="E1710" s="325">
        <v>0</v>
      </c>
      <c r="F1710" s="325">
        <v>10.8</v>
      </c>
      <c r="G1710" s="325">
        <v>46</v>
      </c>
      <c r="H1710" s="320">
        <v>1.3</v>
      </c>
      <c r="I1710" s="320">
        <v>157.5</v>
      </c>
    </row>
    <row r="1711" spans="3:9" x14ac:dyDescent="0.25">
      <c r="C1711" s="482" t="s">
        <v>2137</v>
      </c>
      <c r="D1711" s="325">
        <v>458.2</v>
      </c>
      <c r="E1711" s="325">
        <v>0</v>
      </c>
      <c r="F1711" s="325">
        <v>11.4</v>
      </c>
      <c r="G1711" s="325">
        <v>57</v>
      </c>
      <c r="H1711" s="320">
        <v>1.3</v>
      </c>
      <c r="I1711" s="320">
        <v>67.5</v>
      </c>
    </row>
    <row r="1712" spans="3:9" x14ac:dyDescent="0.25">
      <c r="C1712" s="482" t="s">
        <v>2138</v>
      </c>
      <c r="D1712" s="325">
        <v>457.4</v>
      </c>
      <c r="E1712" s="325">
        <v>0</v>
      </c>
      <c r="F1712" s="325">
        <v>11.7</v>
      </c>
      <c r="G1712" s="325">
        <v>56</v>
      </c>
      <c r="H1712" s="320">
        <v>1.8</v>
      </c>
      <c r="I1712" s="320">
        <v>45</v>
      </c>
    </row>
    <row r="1713" spans="3:9" x14ac:dyDescent="0.25">
      <c r="C1713" s="482" t="s">
        <v>2139</v>
      </c>
      <c r="D1713" s="325">
        <v>457.1</v>
      </c>
      <c r="E1713" s="325">
        <v>0</v>
      </c>
      <c r="F1713" s="325">
        <v>11.6</v>
      </c>
      <c r="G1713" s="325">
        <v>52</v>
      </c>
      <c r="H1713" s="320">
        <v>1.8</v>
      </c>
      <c r="I1713" s="320">
        <v>67.5</v>
      </c>
    </row>
    <row r="1714" spans="3:9" x14ac:dyDescent="0.25">
      <c r="C1714" s="482" t="s">
        <v>2140</v>
      </c>
      <c r="D1714" s="325">
        <v>456.8</v>
      </c>
      <c r="E1714" s="325">
        <v>0</v>
      </c>
      <c r="F1714" s="325">
        <v>9.3000000000000007</v>
      </c>
      <c r="G1714" s="325">
        <v>62</v>
      </c>
      <c r="H1714" s="320">
        <v>1.3</v>
      </c>
      <c r="I1714" s="320">
        <v>67.5</v>
      </c>
    </row>
    <row r="1715" spans="3:9" x14ac:dyDescent="0.25">
      <c r="C1715" s="482" t="s">
        <v>2141</v>
      </c>
      <c r="D1715" s="325">
        <v>457.3</v>
      </c>
      <c r="E1715" s="325">
        <v>2.79</v>
      </c>
      <c r="F1715" s="325">
        <v>4.5</v>
      </c>
      <c r="G1715" s="325">
        <v>85</v>
      </c>
      <c r="H1715" s="320">
        <v>1.8</v>
      </c>
      <c r="I1715" s="320">
        <v>247.5</v>
      </c>
    </row>
    <row r="1716" spans="3:9" x14ac:dyDescent="0.25">
      <c r="C1716" s="482" t="s">
        <v>2142</v>
      </c>
      <c r="D1716" s="325">
        <v>457.5</v>
      </c>
      <c r="E1716" s="325">
        <v>0.25</v>
      </c>
      <c r="F1716" s="325">
        <v>4.2</v>
      </c>
      <c r="G1716" s="325">
        <v>83</v>
      </c>
      <c r="H1716" s="320">
        <v>1.3</v>
      </c>
      <c r="I1716" s="320">
        <v>180</v>
      </c>
    </row>
    <row r="1717" spans="3:9" x14ac:dyDescent="0.25">
      <c r="C1717" s="482" t="s">
        <v>2143</v>
      </c>
      <c r="D1717" s="325">
        <v>457.5</v>
      </c>
      <c r="E1717" s="325">
        <v>0.25</v>
      </c>
      <c r="F1717" s="325">
        <v>4.8</v>
      </c>
      <c r="G1717" s="325">
        <v>82</v>
      </c>
      <c r="H1717" s="320">
        <v>0.4</v>
      </c>
      <c r="I1717" s="320">
        <v>112.5</v>
      </c>
    </row>
    <row r="1718" spans="3:9" x14ac:dyDescent="0.25">
      <c r="C1718" s="482" t="s">
        <v>2144</v>
      </c>
      <c r="D1718" s="325">
        <v>457.8</v>
      </c>
      <c r="E1718" s="325">
        <v>0</v>
      </c>
      <c r="F1718" s="325">
        <v>3.8</v>
      </c>
      <c r="G1718" s="325">
        <v>83</v>
      </c>
      <c r="H1718" s="320">
        <v>1.3</v>
      </c>
      <c r="I1718" s="320">
        <v>67.5</v>
      </c>
    </row>
    <row r="1719" spans="3:9" x14ac:dyDescent="0.25">
      <c r="C1719" s="482" t="s">
        <v>2145</v>
      </c>
      <c r="D1719" s="325">
        <v>458.3</v>
      </c>
      <c r="E1719" s="325">
        <v>0</v>
      </c>
      <c r="F1719" s="325">
        <v>3.7</v>
      </c>
      <c r="G1719" s="325">
        <v>83</v>
      </c>
      <c r="H1719" s="320">
        <v>0.4</v>
      </c>
      <c r="I1719" s="320">
        <v>67.5</v>
      </c>
    </row>
    <row r="1720" spans="3:9" x14ac:dyDescent="0.25">
      <c r="C1720" s="482" t="s">
        <v>2146</v>
      </c>
      <c r="D1720" s="325">
        <v>458.4</v>
      </c>
      <c r="E1720" s="325">
        <v>0</v>
      </c>
      <c r="F1720" s="325">
        <v>3.8</v>
      </c>
      <c r="G1720" s="325">
        <v>83</v>
      </c>
      <c r="H1720" s="320">
        <v>0.4</v>
      </c>
      <c r="I1720" s="320">
        <v>45</v>
      </c>
    </row>
    <row r="1721" spans="3:9" x14ac:dyDescent="0.25">
      <c r="C1721" s="482" t="s">
        <v>2147</v>
      </c>
      <c r="D1721" s="325">
        <v>458.4</v>
      </c>
      <c r="E1721" s="325">
        <v>0</v>
      </c>
      <c r="F1721" s="325">
        <v>3.3</v>
      </c>
      <c r="G1721" s="325">
        <v>88</v>
      </c>
      <c r="H1721" s="320">
        <v>0.4</v>
      </c>
      <c r="I1721" s="320">
        <v>22.5</v>
      </c>
    </row>
    <row r="1722" spans="3:9" x14ac:dyDescent="0.25">
      <c r="C1722" s="482" t="s">
        <v>2148</v>
      </c>
      <c r="D1722" s="325">
        <v>458.4</v>
      </c>
      <c r="E1722" s="325">
        <v>0</v>
      </c>
      <c r="F1722" s="325">
        <v>3.5</v>
      </c>
      <c r="G1722" s="325">
        <v>89</v>
      </c>
      <c r="H1722" s="320">
        <v>0.4</v>
      </c>
      <c r="I1722" s="320">
        <v>22.5</v>
      </c>
    </row>
    <row r="1723" spans="3:9" x14ac:dyDescent="0.25">
      <c r="C1723" s="482" t="s">
        <v>2149</v>
      </c>
      <c r="D1723" s="325">
        <v>458</v>
      </c>
      <c r="E1723" s="325">
        <v>0</v>
      </c>
      <c r="F1723" s="325">
        <v>3.5</v>
      </c>
      <c r="G1723" s="325">
        <v>88</v>
      </c>
      <c r="H1723" s="320">
        <v>0.4</v>
      </c>
      <c r="I1723" s="320">
        <v>337.5</v>
      </c>
    </row>
    <row r="1724" spans="3:9" x14ac:dyDescent="0.25">
      <c r="C1724" s="482" t="s">
        <v>2150</v>
      </c>
      <c r="D1724" s="325">
        <v>457.9</v>
      </c>
      <c r="E1724" s="325">
        <v>0</v>
      </c>
      <c r="F1724" s="325">
        <v>3.6</v>
      </c>
      <c r="G1724" s="325">
        <v>88</v>
      </c>
      <c r="H1724" s="320">
        <v>0</v>
      </c>
      <c r="I1724" s="320">
        <v>337.5</v>
      </c>
    </row>
    <row r="1725" spans="3:9" x14ac:dyDescent="0.25">
      <c r="C1725" s="482" t="s">
        <v>2151</v>
      </c>
      <c r="D1725" s="325">
        <v>457.3</v>
      </c>
      <c r="E1725" s="325">
        <v>0</v>
      </c>
      <c r="F1725" s="325">
        <v>3.8</v>
      </c>
      <c r="G1725" s="325">
        <v>87</v>
      </c>
      <c r="H1725" s="320">
        <v>0</v>
      </c>
      <c r="I1725" s="320">
        <v>337.5</v>
      </c>
    </row>
    <row r="1726" spans="3:9" x14ac:dyDescent="0.25">
      <c r="C1726" s="482" t="s">
        <v>2152</v>
      </c>
      <c r="D1726" s="325">
        <v>457.1</v>
      </c>
      <c r="E1726" s="325">
        <v>0</v>
      </c>
      <c r="F1726" s="325">
        <v>4.0999999999999996</v>
      </c>
      <c r="G1726" s="325">
        <v>88</v>
      </c>
      <c r="H1726" s="320">
        <v>0.4</v>
      </c>
      <c r="I1726" s="320">
        <v>270</v>
      </c>
    </row>
    <row r="1727" spans="3:9" x14ac:dyDescent="0.25">
      <c r="C1727" s="482" t="s">
        <v>2153</v>
      </c>
      <c r="D1727" s="325">
        <v>457.1</v>
      </c>
      <c r="E1727" s="325">
        <v>0</v>
      </c>
      <c r="F1727" s="325">
        <v>3.3</v>
      </c>
      <c r="G1727" s="325">
        <v>88</v>
      </c>
      <c r="H1727" s="320">
        <v>0</v>
      </c>
      <c r="I1727" s="320">
        <v>315</v>
      </c>
    </row>
    <row r="1728" spans="3:9" x14ac:dyDescent="0.25">
      <c r="C1728" s="482" t="s">
        <v>2154</v>
      </c>
      <c r="D1728" s="325">
        <v>457.4</v>
      </c>
      <c r="E1728" s="325">
        <v>0</v>
      </c>
      <c r="F1728" s="325">
        <v>3.6</v>
      </c>
      <c r="G1728" s="325">
        <v>88</v>
      </c>
      <c r="H1728" s="320">
        <v>0.4</v>
      </c>
      <c r="I1728" s="320">
        <v>337.5</v>
      </c>
    </row>
    <row r="1729" spans="3:9" x14ac:dyDescent="0.25">
      <c r="C1729" s="482" t="s">
        <v>2155</v>
      </c>
      <c r="D1729" s="325">
        <v>457.7</v>
      </c>
      <c r="E1729" s="325">
        <v>0</v>
      </c>
      <c r="F1729" s="325">
        <v>3.6</v>
      </c>
      <c r="G1729" s="325">
        <v>87</v>
      </c>
      <c r="H1729" s="320">
        <v>0.4</v>
      </c>
      <c r="I1729" s="320">
        <v>112.5</v>
      </c>
    </row>
    <row r="1730" spans="3:9" x14ac:dyDescent="0.25">
      <c r="C1730" s="482" t="s">
        <v>2156</v>
      </c>
      <c r="D1730" s="325">
        <v>458.1</v>
      </c>
      <c r="E1730" s="325">
        <v>0</v>
      </c>
      <c r="F1730" s="325">
        <v>5</v>
      </c>
      <c r="G1730" s="325">
        <v>83</v>
      </c>
      <c r="H1730" s="320">
        <v>0.4</v>
      </c>
      <c r="I1730" s="320">
        <v>45</v>
      </c>
    </row>
    <row r="1731" spans="3:9" x14ac:dyDescent="0.25">
      <c r="C1731" s="482" t="s">
        <v>2157</v>
      </c>
      <c r="D1731" s="325">
        <v>458.6</v>
      </c>
      <c r="E1731" s="325">
        <v>0</v>
      </c>
      <c r="F1731" s="325">
        <v>7.5</v>
      </c>
      <c r="G1731" s="325">
        <v>76</v>
      </c>
      <c r="H1731" s="320">
        <v>0.9</v>
      </c>
      <c r="I1731" s="320">
        <v>67.5</v>
      </c>
    </row>
    <row r="1732" spans="3:9" x14ac:dyDescent="0.25">
      <c r="C1732" s="482" t="s">
        <v>2158</v>
      </c>
      <c r="D1732" s="325">
        <v>458.5</v>
      </c>
      <c r="E1732" s="325">
        <v>0</v>
      </c>
      <c r="F1732" s="325">
        <v>9.6</v>
      </c>
      <c r="G1732" s="325">
        <v>62</v>
      </c>
      <c r="H1732" s="320">
        <v>0.9</v>
      </c>
      <c r="I1732" s="320">
        <v>67.5</v>
      </c>
    </row>
    <row r="1733" spans="3:9" x14ac:dyDescent="0.25">
      <c r="C1733" s="482" t="s">
        <v>2159</v>
      </c>
      <c r="D1733" s="325">
        <v>458.3</v>
      </c>
      <c r="E1733" s="325">
        <v>0</v>
      </c>
      <c r="F1733" s="325">
        <v>11.8</v>
      </c>
      <c r="G1733" s="325">
        <v>54</v>
      </c>
      <c r="H1733" s="320">
        <v>1.3</v>
      </c>
      <c r="I1733" s="320">
        <v>45</v>
      </c>
    </row>
    <row r="1734" spans="3:9" x14ac:dyDescent="0.25">
      <c r="C1734" s="482" t="s">
        <v>2160</v>
      </c>
      <c r="D1734" s="325">
        <v>458.4</v>
      </c>
      <c r="E1734" s="325">
        <v>0</v>
      </c>
      <c r="F1734" s="325">
        <v>7.8</v>
      </c>
      <c r="G1734" s="325">
        <v>68</v>
      </c>
      <c r="H1734" s="320">
        <v>1.8</v>
      </c>
      <c r="I1734" s="320">
        <v>157.5</v>
      </c>
    </row>
    <row r="1735" spans="3:9" x14ac:dyDescent="0.25">
      <c r="C1735" s="482" t="s">
        <v>2161</v>
      </c>
      <c r="D1735" s="325">
        <v>457.8</v>
      </c>
      <c r="E1735" s="325">
        <v>0.25</v>
      </c>
      <c r="F1735" s="325">
        <v>8.3000000000000007</v>
      </c>
      <c r="G1735" s="325">
        <v>68</v>
      </c>
      <c r="H1735" s="320">
        <v>1.3</v>
      </c>
      <c r="I1735" s="320">
        <v>135</v>
      </c>
    </row>
    <row r="1736" spans="3:9" x14ac:dyDescent="0.25">
      <c r="C1736" s="482" t="s">
        <v>2162</v>
      </c>
      <c r="D1736" s="325">
        <v>457.6</v>
      </c>
      <c r="E1736" s="325">
        <v>0</v>
      </c>
      <c r="F1736" s="325">
        <v>7.1</v>
      </c>
      <c r="G1736" s="325">
        <v>74</v>
      </c>
      <c r="H1736" s="320">
        <v>1.8</v>
      </c>
      <c r="I1736" s="320">
        <v>135</v>
      </c>
    </row>
    <row r="1737" spans="3:9" x14ac:dyDescent="0.25">
      <c r="C1737" s="482" t="s">
        <v>2163</v>
      </c>
      <c r="D1737" s="325">
        <v>457.1</v>
      </c>
      <c r="E1737" s="325">
        <v>0</v>
      </c>
      <c r="F1737" s="325">
        <v>11.2</v>
      </c>
      <c r="G1737" s="325">
        <v>62</v>
      </c>
      <c r="H1737" s="320">
        <v>1.8</v>
      </c>
      <c r="I1737" s="320">
        <v>67.5</v>
      </c>
    </row>
    <row r="1738" spans="3:9" x14ac:dyDescent="0.25">
      <c r="C1738" s="482" t="s">
        <v>2164</v>
      </c>
      <c r="D1738" s="325">
        <v>457</v>
      </c>
      <c r="E1738" s="325">
        <v>1.52</v>
      </c>
      <c r="F1738" s="325">
        <v>5.9</v>
      </c>
      <c r="G1738" s="325">
        <v>85</v>
      </c>
      <c r="H1738" s="320">
        <v>1.3</v>
      </c>
      <c r="I1738" s="320">
        <v>67.5</v>
      </c>
    </row>
    <row r="1739" spans="3:9" x14ac:dyDescent="0.25">
      <c r="C1739" s="482" t="s">
        <v>2165</v>
      </c>
      <c r="D1739" s="325">
        <v>456.9</v>
      </c>
      <c r="E1739" s="325">
        <v>0</v>
      </c>
      <c r="F1739" s="325">
        <v>8.4</v>
      </c>
      <c r="G1739" s="325">
        <v>78</v>
      </c>
      <c r="H1739" s="320">
        <v>0.9</v>
      </c>
      <c r="I1739" s="320">
        <v>90</v>
      </c>
    </row>
    <row r="1740" spans="3:9" x14ac:dyDescent="0.25">
      <c r="C1740" s="482" t="s">
        <v>2166</v>
      </c>
      <c r="D1740" s="325">
        <v>457.4</v>
      </c>
      <c r="E1740" s="325">
        <v>0</v>
      </c>
      <c r="F1740" s="325">
        <v>5.9</v>
      </c>
      <c r="G1740" s="325">
        <v>82</v>
      </c>
      <c r="H1740" s="320">
        <v>1.3</v>
      </c>
      <c r="I1740" s="320">
        <v>67.5</v>
      </c>
    </row>
    <row r="1741" spans="3:9" x14ac:dyDescent="0.25">
      <c r="C1741" s="482" t="s">
        <v>2167</v>
      </c>
      <c r="D1741" s="325">
        <v>457.7</v>
      </c>
      <c r="E1741" s="325">
        <v>0</v>
      </c>
      <c r="F1741" s="325">
        <v>5</v>
      </c>
      <c r="G1741" s="325">
        <v>84</v>
      </c>
      <c r="H1741" s="320">
        <v>0.4</v>
      </c>
      <c r="I1741" s="320">
        <v>67.5</v>
      </c>
    </row>
    <row r="1742" spans="3:9" x14ac:dyDescent="0.25">
      <c r="C1742" s="482" t="s">
        <v>2168</v>
      </c>
      <c r="D1742" s="325">
        <v>458.3</v>
      </c>
      <c r="E1742" s="325">
        <v>0</v>
      </c>
      <c r="F1742" s="325">
        <v>4.9000000000000004</v>
      </c>
      <c r="G1742" s="325">
        <v>83</v>
      </c>
      <c r="H1742" s="320">
        <v>0.4</v>
      </c>
      <c r="I1742" s="320">
        <v>67.5</v>
      </c>
    </row>
    <row r="1743" spans="3:9" x14ac:dyDescent="0.25">
      <c r="C1743" s="482" t="s">
        <v>2169</v>
      </c>
      <c r="D1743" s="325">
        <v>458.5</v>
      </c>
      <c r="E1743" s="325">
        <v>0</v>
      </c>
      <c r="F1743" s="325">
        <v>4.4000000000000004</v>
      </c>
      <c r="G1743" s="325">
        <v>83</v>
      </c>
      <c r="H1743" s="320">
        <v>0</v>
      </c>
      <c r="I1743" s="320">
        <v>135</v>
      </c>
    </row>
    <row r="1744" spans="3:9" x14ac:dyDescent="0.25">
      <c r="C1744" s="482" t="s">
        <v>2170</v>
      </c>
      <c r="D1744" s="325">
        <v>458.9</v>
      </c>
      <c r="E1744" s="325">
        <v>0</v>
      </c>
      <c r="F1744" s="325">
        <v>3.7</v>
      </c>
      <c r="G1744" s="325">
        <v>87</v>
      </c>
      <c r="H1744" s="320">
        <v>0</v>
      </c>
      <c r="I1744" s="320">
        <v>135</v>
      </c>
    </row>
    <row r="1745" spans="3:9" x14ac:dyDescent="0.25">
      <c r="C1745" s="482" t="s">
        <v>2171</v>
      </c>
      <c r="D1745" s="325">
        <v>458.9</v>
      </c>
      <c r="E1745" s="325">
        <v>0</v>
      </c>
      <c r="F1745" s="325">
        <v>4.3</v>
      </c>
      <c r="G1745" s="325">
        <v>85</v>
      </c>
      <c r="H1745" s="320">
        <v>0</v>
      </c>
      <c r="I1745" s="320">
        <v>135</v>
      </c>
    </row>
    <row r="1746" spans="3:9" x14ac:dyDescent="0.25">
      <c r="C1746" s="482" t="s">
        <v>2172</v>
      </c>
      <c r="D1746" s="325">
        <v>458.9</v>
      </c>
      <c r="E1746" s="325">
        <v>0</v>
      </c>
      <c r="F1746" s="325">
        <v>4.4000000000000004</v>
      </c>
      <c r="G1746" s="325">
        <v>85</v>
      </c>
      <c r="H1746" s="320">
        <v>0</v>
      </c>
      <c r="I1746" s="320">
        <v>90</v>
      </c>
    </row>
    <row r="1747" spans="3:9" x14ac:dyDescent="0.25">
      <c r="C1747" s="482" t="s">
        <v>2173</v>
      </c>
      <c r="D1747" s="325">
        <v>458.8</v>
      </c>
      <c r="E1747" s="325">
        <v>0</v>
      </c>
      <c r="F1747" s="325">
        <v>4.4000000000000004</v>
      </c>
      <c r="G1747" s="325">
        <v>85</v>
      </c>
      <c r="H1747" s="320">
        <v>0.4</v>
      </c>
      <c r="I1747" s="320">
        <v>45</v>
      </c>
    </row>
    <row r="1748" spans="3:9" x14ac:dyDescent="0.25">
      <c r="C1748" s="482" t="s">
        <v>2174</v>
      </c>
      <c r="D1748" s="325">
        <v>458.5</v>
      </c>
      <c r="E1748" s="325">
        <v>0</v>
      </c>
      <c r="F1748" s="325">
        <v>4.3</v>
      </c>
      <c r="G1748" s="325">
        <v>86</v>
      </c>
      <c r="H1748" s="320">
        <v>0.4</v>
      </c>
      <c r="I1748" s="320">
        <v>45</v>
      </c>
    </row>
    <row r="1749" spans="3:9" x14ac:dyDescent="0.25">
      <c r="C1749" s="482" t="s">
        <v>2175</v>
      </c>
      <c r="D1749" s="325">
        <v>458.2</v>
      </c>
      <c r="E1749" s="325">
        <v>0</v>
      </c>
      <c r="F1749" s="325">
        <v>4.0999999999999996</v>
      </c>
      <c r="G1749" s="325">
        <v>86</v>
      </c>
      <c r="H1749" s="320">
        <v>0.4</v>
      </c>
      <c r="I1749" s="320">
        <v>67.5</v>
      </c>
    </row>
    <row r="1750" spans="3:9" x14ac:dyDescent="0.25">
      <c r="C1750" s="482" t="s">
        <v>2176</v>
      </c>
      <c r="D1750" s="325">
        <v>458.1</v>
      </c>
      <c r="E1750" s="325">
        <v>0</v>
      </c>
      <c r="F1750" s="325">
        <v>3.9</v>
      </c>
      <c r="G1750" s="325">
        <v>86</v>
      </c>
      <c r="H1750" s="320">
        <v>0.4</v>
      </c>
      <c r="I1750" s="320">
        <v>67.5</v>
      </c>
    </row>
    <row r="1751" spans="3:9" x14ac:dyDescent="0.25">
      <c r="C1751" s="482" t="s">
        <v>2177</v>
      </c>
      <c r="D1751" s="325">
        <v>458.3</v>
      </c>
      <c r="E1751" s="325">
        <v>0</v>
      </c>
      <c r="F1751" s="325">
        <v>4.2</v>
      </c>
      <c r="G1751" s="325">
        <v>83</v>
      </c>
      <c r="H1751" s="320">
        <v>0.4</v>
      </c>
      <c r="I1751" s="320">
        <v>67.5</v>
      </c>
    </row>
    <row r="1752" spans="3:9" x14ac:dyDescent="0.25">
      <c r="C1752" s="482" t="s">
        <v>2178</v>
      </c>
      <c r="D1752" s="325">
        <v>458.5</v>
      </c>
      <c r="E1752" s="325">
        <v>0</v>
      </c>
      <c r="F1752" s="325">
        <v>4</v>
      </c>
      <c r="G1752" s="325">
        <v>82</v>
      </c>
      <c r="H1752" s="320">
        <v>0.4</v>
      </c>
      <c r="I1752" s="320">
        <v>157.5</v>
      </c>
    </row>
    <row r="1753" spans="3:9" x14ac:dyDescent="0.25">
      <c r="C1753" s="482" t="s">
        <v>2179</v>
      </c>
      <c r="D1753" s="325">
        <v>458.8</v>
      </c>
      <c r="E1753" s="325">
        <v>0</v>
      </c>
      <c r="F1753" s="325">
        <v>4.3</v>
      </c>
      <c r="G1753" s="325">
        <v>82</v>
      </c>
      <c r="H1753" s="320">
        <v>0.4</v>
      </c>
      <c r="I1753" s="320">
        <v>157.5</v>
      </c>
    </row>
    <row r="1754" spans="3:9" x14ac:dyDescent="0.25">
      <c r="C1754" s="482" t="s">
        <v>2180</v>
      </c>
      <c r="D1754" s="325">
        <v>459.1</v>
      </c>
      <c r="E1754" s="325">
        <v>0</v>
      </c>
      <c r="F1754" s="325">
        <v>6.5</v>
      </c>
      <c r="G1754" s="325">
        <v>74</v>
      </c>
      <c r="H1754" s="320">
        <v>0.4</v>
      </c>
      <c r="I1754" s="320">
        <v>157.5</v>
      </c>
    </row>
    <row r="1755" spans="3:9" x14ac:dyDescent="0.25">
      <c r="C1755" s="482" t="s">
        <v>2181</v>
      </c>
      <c r="D1755" s="325">
        <v>459.3</v>
      </c>
      <c r="E1755" s="325">
        <v>0</v>
      </c>
      <c r="F1755" s="325">
        <v>8</v>
      </c>
      <c r="G1755" s="325">
        <v>71</v>
      </c>
      <c r="H1755" s="320">
        <v>0.9</v>
      </c>
      <c r="I1755" s="320">
        <v>225</v>
      </c>
    </row>
    <row r="1756" spans="3:9" x14ac:dyDescent="0.25">
      <c r="C1756" s="482" t="s">
        <v>2182</v>
      </c>
      <c r="D1756" s="325">
        <v>459.5</v>
      </c>
      <c r="E1756" s="325">
        <v>0</v>
      </c>
      <c r="F1756" s="325">
        <v>11.6</v>
      </c>
      <c r="G1756" s="325">
        <v>55</v>
      </c>
      <c r="H1756" s="320">
        <v>0.9</v>
      </c>
      <c r="I1756" s="320">
        <v>157.5</v>
      </c>
    </row>
    <row r="1757" spans="3:9" x14ac:dyDescent="0.25">
      <c r="C1757" s="482" t="s">
        <v>2183</v>
      </c>
      <c r="D1757" s="325">
        <v>459.5</v>
      </c>
      <c r="E1757" s="325">
        <v>0</v>
      </c>
      <c r="F1757" s="325">
        <v>13.7</v>
      </c>
      <c r="G1757" s="325">
        <v>47</v>
      </c>
      <c r="H1757" s="320">
        <v>1.3</v>
      </c>
      <c r="I1757" s="320">
        <v>157.5</v>
      </c>
    </row>
    <row r="1758" spans="3:9" x14ac:dyDescent="0.25">
      <c r="C1758" s="482" t="s">
        <v>2184</v>
      </c>
      <c r="D1758" s="325">
        <v>459.4</v>
      </c>
      <c r="E1758" s="325">
        <v>0</v>
      </c>
      <c r="F1758" s="325">
        <v>11.3</v>
      </c>
      <c r="G1758" s="325">
        <v>55</v>
      </c>
      <c r="H1758" s="320">
        <v>1.3</v>
      </c>
      <c r="I1758" s="320">
        <v>67.5</v>
      </c>
    </row>
    <row r="1759" spans="3:9" x14ac:dyDescent="0.25">
      <c r="C1759" s="482" t="s">
        <v>2185</v>
      </c>
      <c r="D1759" s="325">
        <v>459.1</v>
      </c>
      <c r="E1759" s="325">
        <v>0</v>
      </c>
      <c r="F1759" s="325">
        <v>9.9</v>
      </c>
      <c r="G1759" s="325">
        <v>64</v>
      </c>
      <c r="H1759" s="320">
        <v>1.3</v>
      </c>
      <c r="I1759" s="320">
        <v>157.5</v>
      </c>
    </row>
    <row r="1760" spans="3:9" x14ac:dyDescent="0.25">
      <c r="C1760" s="482" t="s">
        <v>2186</v>
      </c>
      <c r="D1760" s="325">
        <v>458.3</v>
      </c>
      <c r="E1760" s="325">
        <v>0</v>
      </c>
      <c r="F1760" s="325">
        <v>12.8</v>
      </c>
      <c r="G1760" s="325">
        <v>58</v>
      </c>
      <c r="H1760" s="320">
        <v>1.3</v>
      </c>
      <c r="I1760" s="320">
        <v>67.5</v>
      </c>
    </row>
    <row r="1761" spans="3:9" x14ac:dyDescent="0.25">
      <c r="C1761" s="482" t="s">
        <v>2187</v>
      </c>
      <c r="D1761" s="325">
        <v>457.9</v>
      </c>
      <c r="E1761" s="325">
        <v>0</v>
      </c>
      <c r="F1761" s="325">
        <v>13.3</v>
      </c>
      <c r="G1761" s="325">
        <v>58</v>
      </c>
      <c r="H1761" s="320">
        <v>1.8</v>
      </c>
      <c r="I1761" s="320">
        <v>45</v>
      </c>
    </row>
    <row r="1762" spans="3:9" x14ac:dyDescent="0.25">
      <c r="C1762" s="482" t="s">
        <v>2188</v>
      </c>
      <c r="D1762" s="325">
        <v>457.4</v>
      </c>
      <c r="E1762" s="325">
        <v>0</v>
      </c>
      <c r="F1762" s="325">
        <v>12.3</v>
      </c>
      <c r="G1762" s="325">
        <v>51</v>
      </c>
      <c r="H1762" s="320">
        <v>1.3</v>
      </c>
      <c r="I1762" s="320">
        <v>45</v>
      </c>
    </row>
    <row r="1763" spans="3:9" x14ac:dyDescent="0.25">
      <c r="C1763" s="482" t="s">
        <v>2189</v>
      </c>
      <c r="D1763" s="325">
        <v>457.6</v>
      </c>
      <c r="E1763" s="325">
        <v>0</v>
      </c>
      <c r="F1763" s="325">
        <v>10.5</v>
      </c>
      <c r="G1763" s="325">
        <v>60</v>
      </c>
      <c r="H1763" s="320">
        <v>1.3</v>
      </c>
      <c r="I1763" s="320">
        <v>22.5</v>
      </c>
    </row>
    <row r="1764" spans="3:9" x14ac:dyDescent="0.25">
      <c r="C1764" s="482" t="s">
        <v>2190</v>
      </c>
      <c r="D1764" s="325">
        <v>457.8</v>
      </c>
      <c r="E1764" s="325">
        <v>0</v>
      </c>
      <c r="F1764" s="325">
        <v>8.9</v>
      </c>
      <c r="G1764" s="325">
        <v>70</v>
      </c>
      <c r="H1764" s="320">
        <v>1.3</v>
      </c>
      <c r="I1764" s="320">
        <v>45</v>
      </c>
    </row>
    <row r="1765" spans="3:9" x14ac:dyDescent="0.25">
      <c r="C1765" s="482" t="s">
        <v>2191</v>
      </c>
      <c r="D1765" s="325">
        <v>458.3</v>
      </c>
      <c r="E1765" s="325">
        <v>0</v>
      </c>
      <c r="F1765" s="325">
        <v>7.4</v>
      </c>
      <c r="G1765" s="325">
        <v>79</v>
      </c>
      <c r="H1765" s="320">
        <v>1.3</v>
      </c>
      <c r="I1765" s="320">
        <v>45</v>
      </c>
    </row>
    <row r="1766" spans="3:9" x14ac:dyDescent="0.25">
      <c r="C1766" s="482" t="s">
        <v>2192</v>
      </c>
      <c r="D1766" s="325">
        <v>458.8</v>
      </c>
      <c r="E1766" s="325">
        <v>0</v>
      </c>
      <c r="F1766" s="325">
        <v>6.8</v>
      </c>
      <c r="G1766" s="325">
        <v>80</v>
      </c>
      <c r="H1766" s="320">
        <v>1.3</v>
      </c>
      <c r="I1766" s="320">
        <v>22.5</v>
      </c>
    </row>
    <row r="1767" spans="3:9" x14ac:dyDescent="0.25">
      <c r="C1767" s="482" t="s">
        <v>2193</v>
      </c>
      <c r="D1767" s="325">
        <v>459.5</v>
      </c>
      <c r="E1767" s="325">
        <v>0</v>
      </c>
      <c r="F1767" s="325">
        <v>6.4</v>
      </c>
      <c r="G1767" s="325">
        <v>82</v>
      </c>
      <c r="H1767" s="320">
        <v>0.9</v>
      </c>
      <c r="I1767" s="320">
        <v>45</v>
      </c>
    </row>
    <row r="1768" spans="3:9" x14ac:dyDescent="0.25">
      <c r="C1768" s="482" t="s">
        <v>2194</v>
      </c>
      <c r="D1768" s="325">
        <v>459.9</v>
      </c>
      <c r="E1768" s="325">
        <v>0</v>
      </c>
      <c r="F1768" s="325">
        <v>4.5</v>
      </c>
      <c r="G1768" s="325">
        <v>86</v>
      </c>
      <c r="H1768" s="320">
        <v>1.8</v>
      </c>
      <c r="I1768" s="320">
        <v>225</v>
      </c>
    </row>
    <row r="1769" spans="3:9" x14ac:dyDescent="0.25">
      <c r="C1769" s="482" t="s">
        <v>2195</v>
      </c>
      <c r="D1769" s="325">
        <v>460.1</v>
      </c>
      <c r="E1769" s="325">
        <v>0.25</v>
      </c>
      <c r="F1769" s="325">
        <v>4.2</v>
      </c>
      <c r="G1769" s="325">
        <v>90</v>
      </c>
      <c r="H1769" s="320">
        <v>1.3</v>
      </c>
      <c r="I1769" s="320">
        <v>247.5</v>
      </c>
    </row>
    <row r="1770" spans="3:9" x14ac:dyDescent="0.25">
      <c r="C1770" s="482" t="s">
        <v>2196</v>
      </c>
      <c r="D1770" s="325">
        <v>459.8</v>
      </c>
      <c r="E1770" s="325">
        <v>1.02</v>
      </c>
      <c r="F1770" s="325">
        <v>4.2</v>
      </c>
      <c r="G1770" s="325">
        <v>88</v>
      </c>
      <c r="H1770" s="320">
        <v>0.9</v>
      </c>
      <c r="I1770" s="320">
        <v>225</v>
      </c>
    </row>
    <row r="1771" spans="3:9" x14ac:dyDescent="0.25">
      <c r="C1771" s="482" t="s">
        <v>2197</v>
      </c>
      <c r="D1771" s="325">
        <v>459.6</v>
      </c>
      <c r="E1771" s="325">
        <v>0.25</v>
      </c>
      <c r="F1771" s="325">
        <v>4.3</v>
      </c>
      <c r="G1771" s="325">
        <v>86</v>
      </c>
      <c r="H1771" s="320">
        <v>1.3</v>
      </c>
      <c r="I1771" s="320">
        <v>180</v>
      </c>
    </row>
    <row r="1772" spans="3:9" x14ac:dyDescent="0.25">
      <c r="C1772" s="482" t="s">
        <v>2198</v>
      </c>
      <c r="D1772" s="325">
        <v>459.3</v>
      </c>
      <c r="E1772" s="325">
        <v>0</v>
      </c>
      <c r="F1772" s="325">
        <v>3.5</v>
      </c>
      <c r="G1772" s="325">
        <v>86</v>
      </c>
      <c r="H1772" s="320">
        <v>0.9</v>
      </c>
      <c r="I1772" s="320">
        <v>135</v>
      </c>
    </row>
    <row r="1773" spans="3:9" x14ac:dyDescent="0.25">
      <c r="C1773" s="482" t="s">
        <v>2199</v>
      </c>
      <c r="D1773" s="325">
        <v>459.1</v>
      </c>
      <c r="E1773" s="325">
        <v>0</v>
      </c>
      <c r="F1773" s="325">
        <v>3.3</v>
      </c>
      <c r="G1773" s="325">
        <v>88</v>
      </c>
      <c r="H1773" s="320">
        <v>0.4</v>
      </c>
      <c r="I1773" s="320">
        <v>135</v>
      </c>
    </row>
    <row r="1774" spans="3:9" x14ac:dyDescent="0.25">
      <c r="C1774" s="482" t="s">
        <v>2200</v>
      </c>
      <c r="D1774" s="325">
        <v>459.2</v>
      </c>
      <c r="E1774" s="325">
        <v>0</v>
      </c>
      <c r="F1774" s="325">
        <v>3</v>
      </c>
      <c r="G1774" s="325">
        <v>88</v>
      </c>
      <c r="H1774" s="320">
        <v>0.9</v>
      </c>
      <c r="I1774" s="320">
        <v>135</v>
      </c>
    </row>
    <row r="1775" spans="3:9" x14ac:dyDescent="0.25">
      <c r="C1775" s="482" t="s">
        <v>2201</v>
      </c>
      <c r="D1775" s="325">
        <v>459.2</v>
      </c>
      <c r="E1775" s="325">
        <v>0</v>
      </c>
      <c r="F1775" s="325">
        <v>3.1</v>
      </c>
      <c r="G1775" s="325">
        <v>88</v>
      </c>
      <c r="H1775" s="320">
        <v>0.4</v>
      </c>
      <c r="I1775" s="320">
        <v>180</v>
      </c>
    </row>
    <row r="1776" spans="3:9" x14ac:dyDescent="0.25">
      <c r="C1776" s="482" t="s">
        <v>2202</v>
      </c>
      <c r="D1776" s="325">
        <v>459.4</v>
      </c>
      <c r="E1776" s="325">
        <v>0</v>
      </c>
      <c r="F1776" s="325">
        <v>3.2</v>
      </c>
      <c r="G1776" s="325">
        <v>87</v>
      </c>
      <c r="H1776" s="320">
        <v>0.4</v>
      </c>
      <c r="I1776" s="320">
        <v>90</v>
      </c>
    </row>
    <row r="1777" spans="3:9" x14ac:dyDescent="0.25">
      <c r="C1777" s="482" t="s">
        <v>2203</v>
      </c>
      <c r="D1777" s="325">
        <v>459.7</v>
      </c>
      <c r="E1777" s="325">
        <v>0</v>
      </c>
      <c r="F1777" s="325">
        <v>3.6</v>
      </c>
      <c r="G1777" s="325">
        <v>87</v>
      </c>
      <c r="H1777" s="320">
        <v>0.9</v>
      </c>
      <c r="I1777" s="320">
        <v>180</v>
      </c>
    </row>
    <row r="1778" spans="3:9" x14ac:dyDescent="0.25">
      <c r="C1778" s="482" t="s">
        <v>2204</v>
      </c>
      <c r="D1778" s="325">
        <v>460</v>
      </c>
      <c r="E1778" s="325">
        <v>0</v>
      </c>
      <c r="F1778" s="325">
        <v>4.0999999999999996</v>
      </c>
      <c r="G1778" s="325">
        <v>84</v>
      </c>
      <c r="H1778" s="320">
        <v>0.9</v>
      </c>
      <c r="I1778" s="320">
        <v>135</v>
      </c>
    </row>
    <row r="1779" spans="3:9" x14ac:dyDescent="0.25">
      <c r="C1779" s="482" t="s">
        <v>2205</v>
      </c>
      <c r="D1779" s="325">
        <v>460.4</v>
      </c>
      <c r="E1779" s="325">
        <v>0</v>
      </c>
      <c r="F1779" s="325">
        <v>6.1</v>
      </c>
      <c r="G1779" s="325">
        <v>79</v>
      </c>
      <c r="H1779" s="320">
        <v>0.9</v>
      </c>
      <c r="I1779" s="320">
        <v>180</v>
      </c>
    </row>
    <row r="1780" spans="3:9" x14ac:dyDescent="0.25">
      <c r="C1780" s="482" t="s">
        <v>2206</v>
      </c>
      <c r="D1780" s="325">
        <v>460.5</v>
      </c>
      <c r="E1780" s="325">
        <v>0</v>
      </c>
      <c r="F1780" s="325">
        <v>6.5</v>
      </c>
      <c r="G1780" s="325">
        <v>78</v>
      </c>
      <c r="H1780" s="320">
        <v>0.9</v>
      </c>
      <c r="I1780" s="320">
        <v>157.5</v>
      </c>
    </row>
    <row r="1781" spans="3:9" x14ac:dyDescent="0.25">
      <c r="C1781" s="482" t="s">
        <v>2207</v>
      </c>
      <c r="D1781" s="325">
        <v>460.3</v>
      </c>
      <c r="E1781" s="325">
        <v>0</v>
      </c>
      <c r="F1781" s="325">
        <v>8.6</v>
      </c>
      <c r="G1781" s="325">
        <v>72</v>
      </c>
      <c r="H1781" s="320">
        <v>1.3</v>
      </c>
      <c r="I1781" s="320">
        <v>225</v>
      </c>
    </row>
    <row r="1782" spans="3:9" x14ac:dyDescent="0.25">
      <c r="C1782" s="482" t="s">
        <v>2208</v>
      </c>
      <c r="D1782" s="325">
        <v>459.9</v>
      </c>
      <c r="E1782" s="325">
        <v>0</v>
      </c>
      <c r="F1782" s="325">
        <v>9.6999999999999993</v>
      </c>
      <c r="G1782" s="325">
        <v>68</v>
      </c>
      <c r="H1782" s="320">
        <v>0.9</v>
      </c>
      <c r="I1782" s="320">
        <v>247.5</v>
      </c>
    </row>
    <row r="1783" spans="3:9" x14ac:dyDescent="0.25">
      <c r="C1783" s="482" t="s">
        <v>2209</v>
      </c>
      <c r="D1783" s="325">
        <v>459.6</v>
      </c>
      <c r="E1783" s="325">
        <v>1.27</v>
      </c>
      <c r="F1783" s="325">
        <v>7.5</v>
      </c>
      <c r="G1783" s="325">
        <v>76</v>
      </c>
      <c r="H1783" s="320">
        <v>1.3</v>
      </c>
      <c r="I1783" s="320">
        <v>247.5</v>
      </c>
    </row>
    <row r="1784" spans="3:9" x14ac:dyDescent="0.25">
      <c r="C1784" s="482" t="s">
        <v>2210</v>
      </c>
      <c r="D1784" s="325">
        <v>459.5</v>
      </c>
      <c r="E1784" s="325">
        <v>0.25</v>
      </c>
      <c r="F1784" s="325">
        <v>5.4</v>
      </c>
      <c r="G1784" s="325">
        <v>85</v>
      </c>
      <c r="H1784" s="320">
        <v>1.8</v>
      </c>
      <c r="I1784" s="320">
        <v>225</v>
      </c>
    </row>
    <row r="1785" spans="3:9" x14ac:dyDescent="0.25">
      <c r="C1785" s="482" t="s">
        <v>2211</v>
      </c>
      <c r="D1785" s="325">
        <v>459.2</v>
      </c>
      <c r="E1785" s="325">
        <v>4.0599999999999996</v>
      </c>
      <c r="F1785" s="325">
        <v>3.9</v>
      </c>
      <c r="G1785" s="325">
        <v>86</v>
      </c>
      <c r="H1785" s="320">
        <v>0.4</v>
      </c>
      <c r="I1785" s="320">
        <v>67.5</v>
      </c>
    </row>
    <row r="1786" spans="3:9" x14ac:dyDescent="0.25">
      <c r="C1786" s="482" t="s">
        <v>2212</v>
      </c>
      <c r="D1786" s="325">
        <v>458.6</v>
      </c>
      <c r="E1786" s="325">
        <v>1.27</v>
      </c>
      <c r="F1786" s="325">
        <v>6.2</v>
      </c>
      <c r="G1786" s="325">
        <v>83</v>
      </c>
      <c r="H1786" s="320">
        <v>0.4</v>
      </c>
      <c r="I1786" s="320">
        <v>135</v>
      </c>
    </row>
    <row r="1787" spans="3:9" x14ac:dyDescent="0.25">
      <c r="C1787" s="482" t="s">
        <v>2213</v>
      </c>
      <c r="D1787" s="325">
        <v>458.4</v>
      </c>
      <c r="E1787" s="325">
        <v>0</v>
      </c>
      <c r="F1787" s="325">
        <v>8.1999999999999993</v>
      </c>
      <c r="G1787" s="325">
        <v>73</v>
      </c>
      <c r="H1787" s="320">
        <v>0.4</v>
      </c>
      <c r="I1787" s="320">
        <v>315</v>
      </c>
    </row>
    <row r="1788" spans="3:9" x14ac:dyDescent="0.25">
      <c r="C1788" s="482" t="s">
        <v>2214</v>
      </c>
      <c r="D1788" s="325">
        <v>458.7</v>
      </c>
      <c r="E1788" s="325">
        <v>0</v>
      </c>
      <c r="F1788" s="325">
        <v>7.4</v>
      </c>
      <c r="G1788" s="325">
        <v>77</v>
      </c>
      <c r="H1788" s="320">
        <v>0.9</v>
      </c>
      <c r="I1788" s="320">
        <v>315</v>
      </c>
    </row>
    <row r="1789" spans="3:9" x14ac:dyDescent="0.25">
      <c r="C1789" s="482" t="s">
        <v>2215</v>
      </c>
      <c r="D1789" s="325">
        <v>459</v>
      </c>
      <c r="E1789" s="325">
        <v>0</v>
      </c>
      <c r="F1789" s="325">
        <v>6.1</v>
      </c>
      <c r="G1789" s="325">
        <v>82</v>
      </c>
      <c r="H1789" s="320">
        <v>0.9</v>
      </c>
      <c r="I1789" s="320">
        <v>247.5</v>
      </c>
    </row>
    <row r="1790" spans="3:9" x14ac:dyDescent="0.25">
      <c r="C1790" s="482" t="s">
        <v>2216</v>
      </c>
      <c r="D1790" s="325">
        <v>459.3</v>
      </c>
      <c r="E1790" s="325">
        <v>0</v>
      </c>
      <c r="F1790" s="325">
        <v>6.2</v>
      </c>
      <c r="G1790" s="325">
        <v>84</v>
      </c>
      <c r="H1790" s="320">
        <v>0.4</v>
      </c>
      <c r="I1790" s="320">
        <v>247.5</v>
      </c>
    </row>
    <row r="1791" spans="3:9" x14ac:dyDescent="0.25">
      <c r="C1791" s="482" t="s">
        <v>2217</v>
      </c>
      <c r="D1791" s="325">
        <v>459.8</v>
      </c>
      <c r="E1791" s="325">
        <v>0</v>
      </c>
      <c r="F1791" s="325">
        <v>5.0999999999999996</v>
      </c>
      <c r="G1791" s="325">
        <v>84</v>
      </c>
      <c r="H1791" s="320">
        <v>1.3</v>
      </c>
      <c r="I1791" s="320">
        <v>180</v>
      </c>
    </row>
    <row r="1792" spans="3:9" x14ac:dyDescent="0.25">
      <c r="C1792" s="482" t="s">
        <v>2218</v>
      </c>
      <c r="D1792" s="325">
        <v>459.8</v>
      </c>
      <c r="E1792" s="325">
        <v>0</v>
      </c>
      <c r="F1792" s="325">
        <v>4.2</v>
      </c>
      <c r="G1792" s="325">
        <v>87</v>
      </c>
      <c r="H1792" s="320">
        <v>0.4</v>
      </c>
      <c r="I1792" s="320">
        <v>135</v>
      </c>
    </row>
    <row r="1793" spans="3:9" x14ac:dyDescent="0.25">
      <c r="C1793" s="482" t="s">
        <v>2219</v>
      </c>
      <c r="D1793" s="325">
        <v>460</v>
      </c>
      <c r="E1793" s="325">
        <v>0</v>
      </c>
      <c r="F1793" s="325">
        <v>4.8</v>
      </c>
      <c r="G1793" s="325">
        <v>86</v>
      </c>
      <c r="H1793" s="320">
        <v>0</v>
      </c>
      <c r="I1793" s="320">
        <v>135</v>
      </c>
    </row>
    <row r="1794" spans="3:9" x14ac:dyDescent="0.25">
      <c r="C1794" s="482" t="s">
        <v>2220</v>
      </c>
      <c r="D1794" s="325">
        <v>460</v>
      </c>
      <c r="E1794" s="325">
        <v>0</v>
      </c>
      <c r="F1794" s="325">
        <v>4.7</v>
      </c>
      <c r="G1794" s="325">
        <v>87</v>
      </c>
      <c r="H1794" s="320">
        <v>0.4</v>
      </c>
      <c r="I1794" s="320">
        <v>270</v>
      </c>
    </row>
    <row r="1795" spans="3:9" x14ac:dyDescent="0.25">
      <c r="C1795" s="482" t="s">
        <v>2221</v>
      </c>
      <c r="D1795" s="325">
        <v>459.6</v>
      </c>
      <c r="E1795" s="325">
        <v>0</v>
      </c>
      <c r="F1795" s="325">
        <v>4</v>
      </c>
      <c r="G1795" s="325">
        <v>90</v>
      </c>
      <c r="H1795" s="320">
        <v>0.4</v>
      </c>
      <c r="I1795" s="320">
        <v>270</v>
      </c>
    </row>
    <row r="1796" spans="3:9" x14ac:dyDescent="0.25">
      <c r="C1796" s="482" t="s">
        <v>2222</v>
      </c>
      <c r="D1796" s="325">
        <v>459.1</v>
      </c>
      <c r="E1796" s="325">
        <v>0</v>
      </c>
      <c r="F1796" s="325">
        <v>3.2</v>
      </c>
      <c r="G1796" s="325">
        <v>91</v>
      </c>
      <c r="H1796" s="320">
        <v>0.4</v>
      </c>
      <c r="I1796" s="320">
        <v>225</v>
      </c>
    </row>
    <row r="1797" spans="3:9" x14ac:dyDescent="0.25">
      <c r="C1797" s="482" t="s">
        <v>2223</v>
      </c>
      <c r="D1797" s="325">
        <v>458.6</v>
      </c>
      <c r="E1797" s="325">
        <v>0</v>
      </c>
      <c r="F1797" s="325">
        <v>3.1</v>
      </c>
      <c r="G1797" s="325">
        <v>91</v>
      </c>
      <c r="H1797" s="320">
        <v>0.4</v>
      </c>
      <c r="I1797" s="320">
        <v>225</v>
      </c>
    </row>
    <row r="1798" spans="3:9" x14ac:dyDescent="0.25">
      <c r="C1798" s="482" t="s">
        <v>2224</v>
      </c>
      <c r="D1798" s="325">
        <v>458.6</v>
      </c>
      <c r="E1798" s="325">
        <v>0</v>
      </c>
      <c r="F1798" s="325">
        <v>2.6</v>
      </c>
      <c r="G1798" s="325">
        <v>91</v>
      </c>
      <c r="H1798" s="320">
        <v>0.4</v>
      </c>
      <c r="I1798" s="320">
        <v>225</v>
      </c>
    </row>
    <row r="1799" spans="3:9" x14ac:dyDescent="0.25">
      <c r="C1799" s="482" t="s">
        <v>2225</v>
      </c>
      <c r="D1799" s="325">
        <v>458.7</v>
      </c>
      <c r="E1799" s="325">
        <v>0</v>
      </c>
      <c r="F1799" s="325">
        <v>2.2000000000000002</v>
      </c>
      <c r="G1799" s="325">
        <v>92</v>
      </c>
      <c r="H1799" s="320">
        <v>0</v>
      </c>
      <c r="I1799" s="320">
        <v>225</v>
      </c>
    </row>
    <row r="1800" spans="3:9" x14ac:dyDescent="0.25">
      <c r="C1800" s="482" t="s">
        <v>2226</v>
      </c>
      <c r="D1800" s="325">
        <v>458.9</v>
      </c>
      <c r="E1800" s="325">
        <v>0</v>
      </c>
      <c r="F1800" s="325">
        <v>1.7</v>
      </c>
      <c r="G1800" s="325">
        <v>91</v>
      </c>
      <c r="H1800" s="320">
        <v>0.4</v>
      </c>
      <c r="I1800" s="320">
        <v>225</v>
      </c>
    </row>
    <row r="1801" spans="3:9" x14ac:dyDescent="0.25">
      <c r="C1801" s="482" t="s">
        <v>2227</v>
      </c>
      <c r="D1801" s="325">
        <v>459.3</v>
      </c>
      <c r="E1801" s="325">
        <v>0</v>
      </c>
      <c r="F1801" s="325">
        <v>2.4</v>
      </c>
      <c r="G1801" s="325">
        <v>92</v>
      </c>
      <c r="H1801" s="320">
        <v>0.4</v>
      </c>
      <c r="I1801" s="320">
        <v>225</v>
      </c>
    </row>
    <row r="1802" spans="3:9" x14ac:dyDescent="0.25">
      <c r="C1802" s="482" t="s">
        <v>2228</v>
      </c>
      <c r="D1802" s="325">
        <v>459.8</v>
      </c>
      <c r="E1802" s="325">
        <v>0</v>
      </c>
      <c r="F1802" s="325">
        <v>4.3</v>
      </c>
      <c r="G1802" s="325">
        <v>87</v>
      </c>
      <c r="H1802" s="320">
        <v>0.4</v>
      </c>
      <c r="I1802" s="320">
        <v>180</v>
      </c>
    </row>
    <row r="1803" spans="3:9" x14ac:dyDescent="0.25">
      <c r="C1803" s="482" t="s">
        <v>2229</v>
      </c>
      <c r="D1803" s="325">
        <v>460.1</v>
      </c>
      <c r="E1803" s="325">
        <v>0</v>
      </c>
      <c r="F1803" s="325">
        <v>6.2</v>
      </c>
      <c r="G1803" s="325">
        <v>81</v>
      </c>
      <c r="H1803" s="320">
        <v>0.4</v>
      </c>
      <c r="I1803" s="320">
        <v>225</v>
      </c>
    </row>
    <row r="1804" spans="3:9" x14ac:dyDescent="0.25">
      <c r="C1804" s="482" t="s">
        <v>2230</v>
      </c>
      <c r="D1804" s="325">
        <v>460</v>
      </c>
      <c r="E1804" s="325">
        <v>0</v>
      </c>
      <c r="F1804" s="325">
        <v>7.8</v>
      </c>
      <c r="G1804" s="325">
        <v>77</v>
      </c>
      <c r="H1804" s="320">
        <v>0.4</v>
      </c>
      <c r="I1804" s="320">
        <v>292.5</v>
      </c>
    </row>
    <row r="1805" spans="3:9" x14ac:dyDescent="0.25">
      <c r="C1805" s="482" t="s">
        <v>2231</v>
      </c>
      <c r="D1805" s="325">
        <v>460</v>
      </c>
      <c r="E1805" s="325">
        <v>0</v>
      </c>
      <c r="F1805" s="325">
        <v>10.1</v>
      </c>
      <c r="G1805" s="325">
        <v>71</v>
      </c>
      <c r="H1805" s="320">
        <v>0.9</v>
      </c>
      <c r="I1805" s="320">
        <v>247.5</v>
      </c>
    </row>
    <row r="1806" spans="3:9" x14ac:dyDescent="0.25">
      <c r="C1806" s="482" t="s">
        <v>2232</v>
      </c>
      <c r="D1806" s="325">
        <v>459.5</v>
      </c>
      <c r="E1806" s="325">
        <v>0</v>
      </c>
      <c r="F1806" s="325">
        <v>11.2</v>
      </c>
      <c r="G1806" s="325">
        <v>65</v>
      </c>
      <c r="H1806" s="320">
        <v>0.9</v>
      </c>
      <c r="I1806" s="320">
        <v>315</v>
      </c>
    </row>
    <row r="1807" spans="3:9" x14ac:dyDescent="0.25">
      <c r="C1807" s="482" t="s">
        <v>2233</v>
      </c>
      <c r="D1807" s="325">
        <v>458.9</v>
      </c>
      <c r="E1807" s="325">
        <v>0</v>
      </c>
      <c r="F1807" s="325">
        <v>11.6</v>
      </c>
      <c r="G1807" s="325">
        <v>61</v>
      </c>
      <c r="H1807" s="320">
        <v>1.3</v>
      </c>
      <c r="I1807" s="320">
        <v>225</v>
      </c>
    </row>
    <row r="1808" spans="3:9" x14ac:dyDescent="0.25">
      <c r="C1808" s="482" t="s">
        <v>2234</v>
      </c>
      <c r="D1808" s="325">
        <v>458.5</v>
      </c>
      <c r="E1808" s="325">
        <v>0</v>
      </c>
      <c r="F1808" s="325">
        <v>12.2</v>
      </c>
      <c r="G1808" s="325">
        <v>64</v>
      </c>
      <c r="H1808" s="320">
        <v>1.8</v>
      </c>
      <c r="I1808" s="320">
        <v>180</v>
      </c>
    </row>
    <row r="1809" spans="3:9" x14ac:dyDescent="0.25">
      <c r="C1809" s="482" t="s">
        <v>2235</v>
      </c>
      <c r="D1809" s="325">
        <v>457.8</v>
      </c>
      <c r="E1809" s="325">
        <v>0</v>
      </c>
      <c r="F1809" s="325">
        <v>13.5</v>
      </c>
      <c r="G1809" s="325">
        <v>58</v>
      </c>
      <c r="H1809" s="320">
        <v>1.3</v>
      </c>
      <c r="I1809" s="320">
        <v>67.5</v>
      </c>
    </row>
    <row r="1810" spans="3:9" x14ac:dyDescent="0.25">
      <c r="C1810" s="482" t="s">
        <v>2236</v>
      </c>
      <c r="D1810" s="325">
        <v>457.5</v>
      </c>
      <c r="E1810" s="325">
        <v>0</v>
      </c>
      <c r="F1810" s="325">
        <v>11.8</v>
      </c>
      <c r="G1810" s="325">
        <v>67</v>
      </c>
      <c r="H1810" s="320">
        <v>1.3</v>
      </c>
      <c r="I1810" s="320">
        <v>67.5</v>
      </c>
    </row>
    <row r="1811" spans="3:9" x14ac:dyDescent="0.25">
      <c r="C1811" s="482" t="s">
        <v>2237</v>
      </c>
      <c r="D1811" s="325">
        <v>457.6</v>
      </c>
      <c r="E1811" s="325">
        <v>0</v>
      </c>
      <c r="F1811" s="325">
        <v>10.9</v>
      </c>
      <c r="G1811" s="325">
        <v>71</v>
      </c>
      <c r="H1811" s="320">
        <v>1.3</v>
      </c>
      <c r="I1811" s="320">
        <v>67.5</v>
      </c>
    </row>
    <row r="1812" spans="3:9" x14ac:dyDescent="0.25">
      <c r="C1812" s="482" t="s">
        <v>2238</v>
      </c>
      <c r="D1812" s="325">
        <v>457.8</v>
      </c>
      <c r="E1812" s="325">
        <v>0</v>
      </c>
      <c r="F1812" s="325">
        <v>9.1999999999999993</v>
      </c>
      <c r="G1812" s="325">
        <v>80</v>
      </c>
      <c r="H1812" s="320">
        <v>0.9</v>
      </c>
      <c r="I1812" s="320">
        <v>67.5</v>
      </c>
    </row>
    <row r="1813" spans="3:9" x14ac:dyDescent="0.25">
      <c r="C1813" s="482" t="s">
        <v>2239</v>
      </c>
      <c r="D1813" s="325">
        <v>458.5</v>
      </c>
      <c r="E1813" s="325">
        <v>0</v>
      </c>
      <c r="F1813" s="325">
        <v>7.6</v>
      </c>
      <c r="G1813" s="325">
        <v>85</v>
      </c>
      <c r="H1813" s="320">
        <v>1.3</v>
      </c>
      <c r="I1813" s="320">
        <v>45</v>
      </c>
    </row>
    <row r="1814" spans="3:9" x14ac:dyDescent="0.25">
      <c r="C1814" s="482" t="s">
        <v>2240</v>
      </c>
      <c r="D1814" s="325">
        <v>458.9</v>
      </c>
      <c r="E1814" s="325">
        <v>0</v>
      </c>
      <c r="F1814" s="325">
        <v>7.3</v>
      </c>
      <c r="G1814" s="325">
        <v>87</v>
      </c>
      <c r="H1814" s="320">
        <v>1.3</v>
      </c>
      <c r="I1814" s="320">
        <v>0</v>
      </c>
    </row>
    <row r="1815" spans="3:9" x14ac:dyDescent="0.25">
      <c r="C1815" s="482" t="s">
        <v>2241</v>
      </c>
      <c r="D1815" s="325">
        <v>459</v>
      </c>
      <c r="E1815" s="325">
        <v>0.25</v>
      </c>
      <c r="F1815" s="325">
        <v>6.9</v>
      </c>
      <c r="G1815" s="325">
        <v>89</v>
      </c>
      <c r="H1815" s="320">
        <v>0.9</v>
      </c>
      <c r="I1815" s="320">
        <v>45</v>
      </c>
    </row>
    <row r="1816" spans="3:9" x14ac:dyDescent="0.25">
      <c r="C1816" s="482" t="s">
        <v>2242</v>
      </c>
      <c r="D1816" s="325">
        <v>459.6</v>
      </c>
      <c r="E1816" s="325">
        <v>0</v>
      </c>
      <c r="F1816" s="325">
        <v>6.4</v>
      </c>
      <c r="G1816" s="325">
        <v>81</v>
      </c>
      <c r="H1816" s="320">
        <v>0.9</v>
      </c>
      <c r="I1816" s="320">
        <v>67.5</v>
      </c>
    </row>
    <row r="1817" spans="3:9" x14ac:dyDescent="0.25">
      <c r="C1817" s="482" t="s">
        <v>2243</v>
      </c>
      <c r="D1817" s="325">
        <v>459.3</v>
      </c>
      <c r="E1817" s="325">
        <v>0.51</v>
      </c>
      <c r="F1817" s="325">
        <v>4.9000000000000004</v>
      </c>
      <c r="G1817" s="325">
        <v>83</v>
      </c>
      <c r="H1817" s="320">
        <v>0.9</v>
      </c>
      <c r="I1817" s="320">
        <v>247.5</v>
      </c>
    </row>
    <row r="1818" spans="3:9" x14ac:dyDescent="0.25">
      <c r="C1818" s="482" t="s">
        <v>2244</v>
      </c>
      <c r="D1818" s="325">
        <v>459.2</v>
      </c>
      <c r="E1818" s="325">
        <v>0</v>
      </c>
      <c r="F1818" s="325">
        <v>4.8</v>
      </c>
      <c r="G1818" s="325">
        <v>84</v>
      </c>
      <c r="H1818" s="320">
        <v>0</v>
      </c>
      <c r="I1818" s="320">
        <v>45</v>
      </c>
    </row>
    <row r="1819" spans="3:9" x14ac:dyDescent="0.25">
      <c r="C1819" s="482" t="s">
        <v>2245</v>
      </c>
      <c r="D1819" s="325">
        <v>458.7</v>
      </c>
      <c r="E1819" s="325">
        <v>0</v>
      </c>
      <c r="F1819" s="325">
        <v>4.3</v>
      </c>
      <c r="G1819" s="325">
        <v>84</v>
      </c>
      <c r="H1819" s="320">
        <v>0</v>
      </c>
      <c r="I1819" s="320">
        <v>45</v>
      </c>
    </row>
    <row r="1820" spans="3:9" x14ac:dyDescent="0.25">
      <c r="C1820" s="482" t="s">
        <v>2246</v>
      </c>
      <c r="D1820" s="325">
        <v>458.4</v>
      </c>
      <c r="E1820" s="325">
        <v>0</v>
      </c>
      <c r="F1820" s="325">
        <v>4.4000000000000004</v>
      </c>
      <c r="G1820" s="325">
        <v>87</v>
      </c>
      <c r="H1820" s="320">
        <v>0</v>
      </c>
      <c r="I1820" s="320">
        <v>22.5</v>
      </c>
    </row>
    <row r="1821" spans="3:9" x14ac:dyDescent="0.25">
      <c r="C1821" s="482" t="s">
        <v>2247</v>
      </c>
      <c r="D1821" s="325">
        <v>458.2</v>
      </c>
      <c r="E1821" s="325">
        <v>0</v>
      </c>
      <c r="F1821" s="325">
        <v>5</v>
      </c>
      <c r="G1821" s="325">
        <v>88</v>
      </c>
      <c r="H1821" s="320">
        <v>0</v>
      </c>
      <c r="I1821" s="320">
        <v>135</v>
      </c>
    </row>
    <row r="1822" spans="3:9" x14ac:dyDescent="0.25">
      <c r="C1822" s="482" t="s">
        <v>2248</v>
      </c>
      <c r="D1822" s="325">
        <v>458.1</v>
      </c>
      <c r="E1822" s="325">
        <v>0</v>
      </c>
      <c r="F1822" s="325">
        <v>5.0999999999999996</v>
      </c>
      <c r="G1822" s="325">
        <v>88</v>
      </c>
      <c r="H1822" s="320">
        <v>0</v>
      </c>
      <c r="I1822" s="320">
        <v>135</v>
      </c>
    </row>
    <row r="1823" spans="3:9" x14ac:dyDescent="0.25">
      <c r="C1823" s="482" t="s">
        <v>2249</v>
      </c>
      <c r="D1823" s="325">
        <v>458.3</v>
      </c>
      <c r="E1823" s="325">
        <v>2.0299999999999998</v>
      </c>
      <c r="F1823" s="325">
        <v>3.9</v>
      </c>
      <c r="G1823" s="325">
        <v>89</v>
      </c>
      <c r="H1823" s="320">
        <v>0.9</v>
      </c>
      <c r="I1823" s="320">
        <v>157.5</v>
      </c>
    </row>
    <row r="1824" spans="3:9" x14ac:dyDescent="0.25">
      <c r="C1824" s="482" t="s">
        <v>2250</v>
      </c>
      <c r="D1824" s="325">
        <v>458.4</v>
      </c>
      <c r="E1824" s="325">
        <v>0.25</v>
      </c>
      <c r="F1824" s="325">
        <v>3.7</v>
      </c>
      <c r="G1824" s="325">
        <v>89</v>
      </c>
      <c r="H1824" s="320">
        <v>0.4</v>
      </c>
      <c r="I1824" s="320">
        <v>202.5</v>
      </c>
    </row>
    <row r="1825" spans="3:9" x14ac:dyDescent="0.25">
      <c r="C1825" s="482" t="s">
        <v>2251</v>
      </c>
      <c r="D1825" s="325">
        <v>458.8</v>
      </c>
      <c r="E1825" s="325">
        <v>0</v>
      </c>
      <c r="F1825" s="325">
        <v>4.5999999999999996</v>
      </c>
      <c r="G1825" s="325">
        <v>88</v>
      </c>
      <c r="H1825" s="320">
        <v>0</v>
      </c>
      <c r="I1825" s="320">
        <v>135</v>
      </c>
    </row>
    <row r="1826" spans="3:9" x14ac:dyDescent="0.25">
      <c r="C1826" s="482" t="s">
        <v>2252</v>
      </c>
      <c r="D1826" s="325">
        <v>459.1</v>
      </c>
      <c r="E1826" s="325">
        <v>0</v>
      </c>
      <c r="F1826" s="325">
        <v>6.5</v>
      </c>
      <c r="G1826" s="325">
        <v>83</v>
      </c>
      <c r="H1826" s="320">
        <v>0.4</v>
      </c>
      <c r="I1826" s="320">
        <v>67.5</v>
      </c>
    </row>
    <row r="1827" spans="3:9" x14ac:dyDescent="0.25">
      <c r="C1827" s="482" t="s">
        <v>2253</v>
      </c>
      <c r="D1827" s="325">
        <v>459.1</v>
      </c>
      <c r="E1827" s="325">
        <v>0</v>
      </c>
      <c r="F1827" s="325">
        <v>9.6</v>
      </c>
      <c r="G1827" s="325">
        <v>73</v>
      </c>
      <c r="H1827" s="320">
        <v>0.9</v>
      </c>
      <c r="I1827" s="320">
        <v>67.5</v>
      </c>
    </row>
    <row r="1828" spans="3:9" x14ac:dyDescent="0.25">
      <c r="C1828" s="482" t="s">
        <v>2254</v>
      </c>
      <c r="D1828" s="325">
        <v>459.1</v>
      </c>
      <c r="E1828" s="325">
        <v>0</v>
      </c>
      <c r="F1828" s="325">
        <v>11.8</v>
      </c>
      <c r="G1828" s="325">
        <v>66</v>
      </c>
      <c r="H1828" s="320">
        <v>0.9</v>
      </c>
      <c r="I1828" s="320">
        <v>67.5</v>
      </c>
    </row>
    <row r="1829" spans="3:9" x14ac:dyDescent="0.25">
      <c r="C1829" s="482" t="s">
        <v>2255</v>
      </c>
      <c r="D1829" s="325">
        <v>458.9</v>
      </c>
      <c r="E1829" s="325">
        <v>0</v>
      </c>
      <c r="F1829" s="325">
        <v>11.6</v>
      </c>
      <c r="G1829" s="325">
        <v>65</v>
      </c>
      <c r="H1829" s="320">
        <v>1.3</v>
      </c>
      <c r="I1829" s="320">
        <v>157.5</v>
      </c>
    </row>
    <row r="1830" spans="3:9" x14ac:dyDescent="0.25">
      <c r="C1830" s="482" t="s">
        <v>2256</v>
      </c>
      <c r="D1830" s="325">
        <v>458.6</v>
      </c>
      <c r="E1830" s="325">
        <v>0</v>
      </c>
      <c r="F1830" s="325">
        <v>13.3</v>
      </c>
      <c r="G1830" s="325">
        <v>58</v>
      </c>
      <c r="H1830" s="320">
        <v>1.8</v>
      </c>
      <c r="I1830" s="320">
        <v>67.5</v>
      </c>
    </row>
    <row r="1831" spans="3:9" x14ac:dyDescent="0.25">
      <c r="C1831" s="482" t="s">
        <v>2257</v>
      </c>
      <c r="D1831" s="325">
        <v>458.1</v>
      </c>
      <c r="E1831" s="325">
        <v>0</v>
      </c>
      <c r="F1831" s="325">
        <v>13.2</v>
      </c>
      <c r="G1831" s="325">
        <v>56</v>
      </c>
      <c r="H1831" s="320">
        <v>1.8</v>
      </c>
      <c r="I1831" s="320">
        <v>67.5</v>
      </c>
    </row>
    <row r="1832" spans="3:9" x14ac:dyDescent="0.25">
      <c r="C1832" s="482" t="s">
        <v>2258</v>
      </c>
      <c r="D1832" s="325">
        <v>457.4</v>
      </c>
      <c r="E1832" s="325">
        <v>0</v>
      </c>
      <c r="F1832" s="325">
        <v>13.9</v>
      </c>
      <c r="G1832" s="325">
        <v>48</v>
      </c>
      <c r="H1832" s="320">
        <v>1.3</v>
      </c>
      <c r="I1832" s="320">
        <v>157.5</v>
      </c>
    </row>
    <row r="1833" spans="3:9" x14ac:dyDescent="0.25">
      <c r="C1833" s="482" t="s">
        <v>2259</v>
      </c>
      <c r="D1833" s="325">
        <v>456.6</v>
      </c>
      <c r="E1833" s="325">
        <v>0</v>
      </c>
      <c r="F1833" s="325">
        <v>13.8</v>
      </c>
      <c r="G1833" s="325">
        <v>51</v>
      </c>
      <c r="H1833" s="320">
        <v>1.3</v>
      </c>
      <c r="I1833" s="320">
        <v>225</v>
      </c>
    </row>
    <row r="1834" spans="3:9" x14ac:dyDescent="0.25">
      <c r="C1834" s="482" t="s">
        <v>2260</v>
      </c>
      <c r="D1834" s="325">
        <v>456.1</v>
      </c>
      <c r="E1834" s="325">
        <v>0</v>
      </c>
      <c r="F1834" s="325">
        <v>15.7</v>
      </c>
      <c r="G1834" s="325">
        <v>49</v>
      </c>
      <c r="H1834" s="320">
        <v>0.9</v>
      </c>
      <c r="I1834" s="320">
        <v>337.5</v>
      </c>
    </row>
    <row r="1835" spans="3:9" x14ac:dyDescent="0.25">
      <c r="C1835" s="482" t="s">
        <v>2261</v>
      </c>
      <c r="D1835" s="325">
        <v>456.7</v>
      </c>
      <c r="E1835" s="325">
        <v>0.25</v>
      </c>
      <c r="F1835" s="325">
        <v>7.6</v>
      </c>
      <c r="G1835" s="325">
        <v>77</v>
      </c>
      <c r="H1835" s="320">
        <v>2.2000000000000002</v>
      </c>
      <c r="I1835" s="320">
        <v>67.5</v>
      </c>
    </row>
    <row r="1836" spans="3:9" x14ac:dyDescent="0.25">
      <c r="C1836" s="482" t="s">
        <v>2262</v>
      </c>
      <c r="D1836" s="325">
        <v>457.7</v>
      </c>
      <c r="E1836" s="325">
        <v>0.51</v>
      </c>
      <c r="F1836" s="325">
        <v>7.8</v>
      </c>
      <c r="G1836" s="325">
        <v>74</v>
      </c>
      <c r="H1836" s="320">
        <v>2.7</v>
      </c>
      <c r="I1836" s="320">
        <v>202.5</v>
      </c>
    </row>
    <row r="1837" spans="3:9" x14ac:dyDescent="0.25">
      <c r="C1837" s="482" t="s">
        <v>2263</v>
      </c>
      <c r="D1837" s="325">
        <v>458.7</v>
      </c>
      <c r="E1837" s="325">
        <v>3.05</v>
      </c>
      <c r="F1837" s="325">
        <v>4.3</v>
      </c>
      <c r="G1837" s="325">
        <v>85</v>
      </c>
      <c r="H1837" s="320">
        <v>3.6</v>
      </c>
      <c r="I1837" s="320">
        <v>180</v>
      </c>
    </row>
    <row r="1838" spans="3:9" x14ac:dyDescent="0.25">
      <c r="C1838" s="482" t="s">
        <v>2264</v>
      </c>
      <c r="D1838" s="325">
        <v>457.9</v>
      </c>
      <c r="E1838" s="325">
        <v>0.51</v>
      </c>
      <c r="F1838" s="325">
        <v>5.7</v>
      </c>
      <c r="G1838" s="325">
        <v>76</v>
      </c>
      <c r="H1838" s="320">
        <v>1.8</v>
      </c>
      <c r="I1838" s="320">
        <v>0</v>
      </c>
    </row>
    <row r="1839" spans="3:9" x14ac:dyDescent="0.25">
      <c r="C1839" s="482" t="s">
        <v>2265</v>
      </c>
      <c r="D1839" s="325">
        <v>458.6</v>
      </c>
      <c r="E1839" s="325">
        <v>0</v>
      </c>
      <c r="F1839" s="325">
        <v>6.3</v>
      </c>
      <c r="G1839" s="325">
        <v>79</v>
      </c>
      <c r="H1839" s="320">
        <v>1.3</v>
      </c>
      <c r="I1839" s="320">
        <v>180</v>
      </c>
    </row>
    <row r="1840" spans="3:9" x14ac:dyDescent="0.25">
      <c r="C1840" s="482" t="s">
        <v>2266</v>
      </c>
      <c r="D1840" s="325">
        <v>458.9</v>
      </c>
      <c r="E1840" s="325">
        <v>0</v>
      </c>
      <c r="F1840" s="325">
        <v>5.8</v>
      </c>
      <c r="G1840" s="325">
        <v>80</v>
      </c>
      <c r="H1840" s="320">
        <v>0.9</v>
      </c>
      <c r="I1840" s="320">
        <v>180</v>
      </c>
    </row>
    <row r="1841" spans="3:9" x14ac:dyDescent="0.25">
      <c r="C1841" s="482" t="s">
        <v>2267</v>
      </c>
      <c r="D1841" s="325">
        <v>458.9</v>
      </c>
      <c r="E1841" s="325">
        <v>0</v>
      </c>
      <c r="F1841" s="325">
        <v>5.6</v>
      </c>
      <c r="G1841" s="325">
        <v>82</v>
      </c>
      <c r="H1841" s="320">
        <v>0.4</v>
      </c>
      <c r="I1841" s="320">
        <v>225</v>
      </c>
    </row>
    <row r="1842" spans="3:9" x14ac:dyDescent="0.25">
      <c r="C1842" s="482" t="s">
        <v>2268</v>
      </c>
      <c r="D1842" s="325">
        <v>458.5</v>
      </c>
      <c r="E1842" s="325">
        <v>0</v>
      </c>
      <c r="F1842" s="325">
        <v>4.9000000000000004</v>
      </c>
      <c r="G1842" s="325">
        <v>85</v>
      </c>
      <c r="H1842" s="320">
        <v>0.4</v>
      </c>
      <c r="I1842" s="320">
        <v>135</v>
      </c>
    </row>
    <row r="1843" spans="3:9" x14ac:dyDescent="0.25">
      <c r="C1843" s="482" t="s">
        <v>2269</v>
      </c>
      <c r="D1843" s="325">
        <v>458</v>
      </c>
      <c r="E1843" s="325">
        <v>0</v>
      </c>
      <c r="F1843" s="325">
        <v>5.3</v>
      </c>
      <c r="G1843" s="325">
        <v>83</v>
      </c>
      <c r="H1843" s="320">
        <v>0.4</v>
      </c>
      <c r="I1843" s="320">
        <v>112.5</v>
      </c>
    </row>
    <row r="1844" spans="3:9" x14ac:dyDescent="0.25">
      <c r="C1844" s="482" t="s">
        <v>2270</v>
      </c>
      <c r="D1844" s="325">
        <v>457.7</v>
      </c>
      <c r="E1844" s="325">
        <v>0</v>
      </c>
      <c r="F1844" s="325">
        <v>4.8</v>
      </c>
      <c r="G1844" s="325">
        <v>83</v>
      </c>
      <c r="H1844" s="320">
        <v>0.4</v>
      </c>
      <c r="I1844" s="320">
        <v>270</v>
      </c>
    </row>
    <row r="1845" spans="3:9" x14ac:dyDescent="0.25">
      <c r="C1845" s="482" t="s">
        <v>2271</v>
      </c>
      <c r="D1845" s="325">
        <v>457.4</v>
      </c>
      <c r="E1845" s="325">
        <v>0</v>
      </c>
      <c r="F1845" s="325">
        <v>4.4000000000000004</v>
      </c>
      <c r="G1845" s="325">
        <v>84</v>
      </c>
      <c r="H1845" s="320">
        <v>0.9</v>
      </c>
      <c r="I1845" s="320">
        <v>247.5</v>
      </c>
    </row>
    <row r="1846" spans="3:9" x14ac:dyDescent="0.25">
      <c r="C1846" s="482" t="s">
        <v>2272</v>
      </c>
      <c r="D1846" s="325">
        <v>457.4</v>
      </c>
      <c r="E1846" s="325">
        <v>0</v>
      </c>
      <c r="F1846" s="325">
        <v>4.0999999999999996</v>
      </c>
      <c r="G1846" s="325">
        <v>82</v>
      </c>
      <c r="H1846" s="320">
        <v>0.4</v>
      </c>
      <c r="I1846" s="320">
        <v>247.5</v>
      </c>
    </row>
    <row r="1847" spans="3:9" x14ac:dyDescent="0.25">
      <c r="C1847" s="482" t="s">
        <v>2273</v>
      </c>
      <c r="D1847" s="325">
        <v>457.5</v>
      </c>
      <c r="E1847" s="325">
        <v>0</v>
      </c>
      <c r="F1847" s="325">
        <v>4</v>
      </c>
      <c r="G1847" s="325">
        <v>80</v>
      </c>
      <c r="H1847" s="320">
        <v>0.9</v>
      </c>
      <c r="I1847" s="320">
        <v>247.5</v>
      </c>
    </row>
    <row r="1848" spans="3:9" x14ac:dyDescent="0.25">
      <c r="C1848" s="482" t="s">
        <v>2274</v>
      </c>
      <c r="D1848" s="325">
        <v>457.6</v>
      </c>
      <c r="E1848" s="325">
        <v>0</v>
      </c>
      <c r="F1848" s="325">
        <v>3.9</v>
      </c>
      <c r="G1848" s="325">
        <v>83</v>
      </c>
      <c r="H1848" s="320">
        <v>0.9</v>
      </c>
      <c r="I1848" s="320">
        <v>225</v>
      </c>
    </row>
    <row r="1849" spans="3:9" x14ac:dyDescent="0.25">
      <c r="C1849" s="482" t="s">
        <v>2275</v>
      </c>
      <c r="D1849" s="325">
        <v>458.1</v>
      </c>
      <c r="E1849" s="325">
        <v>0</v>
      </c>
      <c r="F1849" s="325">
        <v>4.2</v>
      </c>
      <c r="G1849" s="325">
        <v>80</v>
      </c>
      <c r="H1849" s="320">
        <v>0.9</v>
      </c>
      <c r="I1849" s="320">
        <v>180</v>
      </c>
    </row>
    <row r="1850" spans="3:9" x14ac:dyDescent="0.25">
      <c r="C1850" s="482" t="s">
        <v>2276</v>
      </c>
      <c r="D1850" s="325">
        <v>458.5</v>
      </c>
      <c r="E1850" s="325">
        <v>0</v>
      </c>
      <c r="F1850" s="325">
        <v>5.8</v>
      </c>
      <c r="G1850" s="325">
        <v>78</v>
      </c>
      <c r="H1850" s="320">
        <v>0.4</v>
      </c>
      <c r="I1850" s="320">
        <v>247.5</v>
      </c>
    </row>
    <row r="1851" spans="3:9" x14ac:dyDescent="0.25">
      <c r="C1851" s="482" t="s">
        <v>2277</v>
      </c>
      <c r="D1851" s="325">
        <v>458.9</v>
      </c>
      <c r="E1851" s="325">
        <v>0</v>
      </c>
      <c r="F1851" s="325">
        <v>6.9</v>
      </c>
      <c r="G1851" s="325">
        <v>69</v>
      </c>
      <c r="H1851" s="320">
        <v>1.3</v>
      </c>
      <c r="I1851" s="320">
        <v>225</v>
      </c>
    </row>
    <row r="1852" spans="3:9" x14ac:dyDescent="0.25">
      <c r="C1852" s="482" t="s">
        <v>2278</v>
      </c>
      <c r="D1852" s="325">
        <v>459</v>
      </c>
      <c r="E1852" s="325">
        <v>0</v>
      </c>
      <c r="F1852" s="325">
        <v>8.6</v>
      </c>
      <c r="G1852" s="325">
        <v>58</v>
      </c>
      <c r="H1852" s="320">
        <v>0.9</v>
      </c>
      <c r="I1852" s="320">
        <v>180</v>
      </c>
    </row>
    <row r="1853" spans="3:9" x14ac:dyDescent="0.25">
      <c r="C1853" s="482" t="s">
        <v>2279</v>
      </c>
      <c r="D1853" s="325">
        <v>458.8</v>
      </c>
      <c r="E1853" s="325">
        <v>0</v>
      </c>
      <c r="F1853" s="325">
        <v>9.8000000000000007</v>
      </c>
      <c r="G1853" s="325">
        <v>56</v>
      </c>
      <c r="H1853" s="320">
        <v>1.3</v>
      </c>
      <c r="I1853" s="320">
        <v>180</v>
      </c>
    </row>
    <row r="1854" spans="3:9" x14ac:dyDescent="0.25">
      <c r="C1854" s="482" t="s">
        <v>2280</v>
      </c>
      <c r="D1854" s="325">
        <v>458.5</v>
      </c>
      <c r="E1854" s="325">
        <v>0</v>
      </c>
      <c r="F1854" s="325">
        <v>10.3</v>
      </c>
      <c r="G1854" s="325">
        <v>56</v>
      </c>
      <c r="H1854" s="320">
        <v>1.8</v>
      </c>
      <c r="I1854" s="320">
        <v>225</v>
      </c>
    </row>
    <row r="1855" spans="3:9" x14ac:dyDescent="0.25">
      <c r="C1855" s="482" t="s">
        <v>2281</v>
      </c>
      <c r="D1855" s="325">
        <v>458.1</v>
      </c>
      <c r="E1855" s="325">
        <v>0</v>
      </c>
      <c r="F1855" s="325">
        <v>9.1999999999999993</v>
      </c>
      <c r="G1855" s="325">
        <v>61</v>
      </c>
      <c r="H1855" s="320">
        <v>2.2000000000000002</v>
      </c>
      <c r="I1855" s="320">
        <v>180</v>
      </c>
    </row>
    <row r="1856" spans="3:9" x14ac:dyDescent="0.25">
      <c r="C1856" s="482" t="s">
        <v>2282</v>
      </c>
      <c r="D1856" s="325">
        <v>457.7</v>
      </c>
      <c r="E1856" s="325">
        <v>0</v>
      </c>
      <c r="F1856" s="325">
        <v>8.1999999999999993</v>
      </c>
      <c r="G1856" s="325">
        <v>73</v>
      </c>
      <c r="H1856" s="320">
        <v>2.2000000000000002</v>
      </c>
      <c r="I1856" s="320">
        <v>180</v>
      </c>
    </row>
    <row r="1857" spans="3:9" x14ac:dyDescent="0.25">
      <c r="C1857" s="482" t="s">
        <v>2283</v>
      </c>
      <c r="D1857" s="325">
        <v>457.4</v>
      </c>
      <c r="E1857" s="325">
        <v>0</v>
      </c>
      <c r="F1857" s="325">
        <v>6.4</v>
      </c>
      <c r="G1857" s="325">
        <v>79</v>
      </c>
      <c r="H1857" s="320">
        <v>1.8</v>
      </c>
      <c r="I1857" s="320">
        <v>157.5</v>
      </c>
    </row>
    <row r="1858" spans="3:9" x14ac:dyDescent="0.25">
      <c r="C1858" s="482" t="s">
        <v>2284</v>
      </c>
      <c r="D1858" s="325">
        <v>457</v>
      </c>
      <c r="E1858" s="325">
        <v>0</v>
      </c>
      <c r="F1858" s="325">
        <v>8.1</v>
      </c>
      <c r="G1858" s="325">
        <v>75</v>
      </c>
      <c r="H1858" s="320">
        <v>1.3</v>
      </c>
      <c r="I1858" s="320">
        <v>225</v>
      </c>
    </row>
    <row r="1859" spans="3:9" x14ac:dyDescent="0.25">
      <c r="C1859" s="482" t="s">
        <v>2285</v>
      </c>
      <c r="D1859" s="325">
        <v>457.1</v>
      </c>
      <c r="E1859" s="325">
        <v>1.02</v>
      </c>
      <c r="F1859" s="325">
        <v>5.8</v>
      </c>
      <c r="G1859" s="325">
        <v>84</v>
      </c>
      <c r="H1859" s="320">
        <v>1.8</v>
      </c>
      <c r="I1859" s="320">
        <v>180</v>
      </c>
    </row>
    <row r="1860" spans="3:9" x14ac:dyDescent="0.25">
      <c r="C1860" s="482" t="s">
        <v>2286</v>
      </c>
      <c r="D1860" s="325">
        <v>457.4</v>
      </c>
      <c r="E1860" s="325">
        <v>0.51</v>
      </c>
      <c r="F1860" s="325">
        <v>5.8</v>
      </c>
      <c r="G1860" s="325">
        <v>86</v>
      </c>
      <c r="H1860" s="320">
        <v>0.4</v>
      </c>
      <c r="I1860" s="320">
        <v>180</v>
      </c>
    </row>
    <row r="1861" spans="3:9" x14ac:dyDescent="0.25">
      <c r="C1861" s="482" t="s">
        <v>2287</v>
      </c>
      <c r="D1861" s="325">
        <v>457.8</v>
      </c>
      <c r="E1861" s="325">
        <v>1.27</v>
      </c>
      <c r="F1861" s="325">
        <v>4.5</v>
      </c>
      <c r="G1861" s="325">
        <v>88</v>
      </c>
      <c r="H1861" s="320">
        <v>1.3</v>
      </c>
      <c r="I1861" s="320">
        <v>225</v>
      </c>
    </row>
    <row r="1862" spans="3:9" x14ac:dyDescent="0.25">
      <c r="C1862" s="482" t="s">
        <v>2288</v>
      </c>
      <c r="D1862" s="325">
        <v>458.4</v>
      </c>
      <c r="E1862" s="325">
        <v>0.25</v>
      </c>
      <c r="F1862" s="325">
        <v>3.6</v>
      </c>
      <c r="G1862" s="325">
        <v>89</v>
      </c>
      <c r="H1862" s="320">
        <v>1.8</v>
      </c>
      <c r="I1862" s="320">
        <v>247.5</v>
      </c>
    </row>
    <row r="1863" spans="3:9" x14ac:dyDescent="0.25">
      <c r="C1863" s="482" t="s">
        <v>2289</v>
      </c>
      <c r="D1863" s="325">
        <v>458.7</v>
      </c>
      <c r="E1863" s="325">
        <v>0.25</v>
      </c>
      <c r="F1863" s="325">
        <v>3.8</v>
      </c>
      <c r="G1863" s="325">
        <v>88</v>
      </c>
      <c r="H1863" s="320">
        <v>1.3</v>
      </c>
      <c r="I1863" s="320">
        <v>225</v>
      </c>
    </row>
    <row r="1864" spans="3:9" x14ac:dyDescent="0.25">
      <c r="C1864" s="482" t="s">
        <v>2290</v>
      </c>
      <c r="D1864" s="325">
        <v>458.7</v>
      </c>
      <c r="E1864" s="325">
        <v>0.25</v>
      </c>
      <c r="F1864" s="325">
        <v>3.4</v>
      </c>
      <c r="G1864" s="325">
        <v>89</v>
      </c>
      <c r="H1864" s="320">
        <v>1.3</v>
      </c>
      <c r="I1864" s="320">
        <v>202.5</v>
      </c>
    </row>
    <row r="1865" spans="3:9" x14ac:dyDescent="0.25">
      <c r="C1865" s="482" t="s">
        <v>2291</v>
      </c>
      <c r="D1865" s="325">
        <v>458.7</v>
      </c>
      <c r="E1865" s="325">
        <v>0</v>
      </c>
      <c r="F1865" s="325">
        <v>3.8</v>
      </c>
      <c r="G1865" s="325">
        <v>85</v>
      </c>
      <c r="H1865" s="320">
        <v>0.9</v>
      </c>
      <c r="I1865" s="320">
        <v>225</v>
      </c>
    </row>
    <row r="1866" spans="3:9" x14ac:dyDescent="0.25">
      <c r="C1866" s="482" t="s">
        <v>2292</v>
      </c>
      <c r="D1866" s="325">
        <v>458.5</v>
      </c>
      <c r="E1866" s="325">
        <v>0</v>
      </c>
      <c r="F1866" s="325">
        <v>3.8</v>
      </c>
      <c r="G1866" s="325">
        <v>85</v>
      </c>
      <c r="H1866" s="320">
        <v>0.9</v>
      </c>
      <c r="I1866" s="320">
        <v>247.5</v>
      </c>
    </row>
    <row r="1867" spans="3:9" x14ac:dyDescent="0.25">
      <c r="C1867" s="482" t="s">
        <v>2293</v>
      </c>
      <c r="D1867" s="325">
        <v>458.2</v>
      </c>
      <c r="E1867" s="325">
        <v>0.51</v>
      </c>
      <c r="F1867" s="325">
        <v>3.3</v>
      </c>
      <c r="G1867" s="325">
        <v>85</v>
      </c>
      <c r="H1867" s="320">
        <v>0.9</v>
      </c>
      <c r="I1867" s="320">
        <v>247.5</v>
      </c>
    </row>
    <row r="1868" spans="3:9" x14ac:dyDescent="0.25">
      <c r="C1868" s="482" t="s">
        <v>2294</v>
      </c>
      <c r="D1868" s="325">
        <v>458</v>
      </c>
      <c r="E1868" s="325">
        <v>0.76</v>
      </c>
      <c r="F1868" s="325">
        <v>2.7</v>
      </c>
      <c r="G1868" s="325">
        <v>87</v>
      </c>
      <c r="H1868" s="320">
        <v>1.3</v>
      </c>
      <c r="I1868" s="320">
        <v>225</v>
      </c>
    </row>
    <row r="1869" spans="3:9" x14ac:dyDescent="0.25">
      <c r="C1869" s="482" t="s">
        <v>2295</v>
      </c>
      <c r="D1869" s="325">
        <v>457.8</v>
      </c>
      <c r="E1869" s="325">
        <v>0.25</v>
      </c>
      <c r="F1869" s="325">
        <v>2</v>
      </c>
      <c r="G1869" s="325">
        <v>89</v>
      </c>
      <c r="H1869" s="320">
        <v>1.3</v>
      </c>
      <c r="I1869" s="320">
        <v>247.5</v>
      </c>
    </row>
    <row r="1870" spans="3:9" x14ac:dyDescent="0.25">
      <c r="C1870" s="482" t="s">
        <v>2296</v>
      </c>
      <c r="D1870" s="325">
        <v>457.7</v>
      </c>
      <c r="E1870" s="325">
        <v>0</v>
      </c>
      <c r="F1870" s="325">
        <v>2.2000000000000002</v>
      </c>
      <c r="G1870" s="325">
        <v>89</v>
      </c>
      <c r="H1870" s="320">
        <v>1.3</v>
      </c>
      <c r="I1870" s="320">
        <v>225</v>
      </c>
    </row>
    <row r="1871" spans="3:9" x14ac:dyDescent="0.25">
      <c r="C1871" s="482" t="s">
        <v>2297</v>
      </c>
      <c r="D1871" s="325">
        <v>457.8</v>
      </c>
      <c r="E1871" s="325">
        <v>0</v>
      </c>
      <c r="F1871" s="325">
        <v>2.7</v>
      </c>
      <c r="G1871" s="325">
        <v>87</v>
      </c>
      <c r="H1871" s="320">
        <v>0.9</v>
      </c>
      <c r="I1871" s="320">
        <v>247.5</v>
      </c>
    </row>
    <row r="1872" spans="3:9" x14ac:dyDescent="0.25">
      <c r="C1872" s="482" t="s">
        <v>2298</v>
      </c>
      <c r="D1872" s="325">
        <v>457.9</v>
      </c>
      <c r="E1872" s="325">
        <v>0</v>
      </c>
      <c r="F1872" s="325">
        <v>3.2</v>
      </c>
      <c r="G1872" s="325">
        <v>84</v>
      </c>
      <c r="H1872" s="320">
        <v>0.9</v>
      </c>
      <c r="I1872" s="320">
        <v>247.5</v>
      </c>
    </row>
    <row r="1873" spans="3:9" x14ac:dyDescent="0.25">
      <c r="C1873" s="482" t="s">
        <v>2299</v>
      </c>
      <c r="D1873" s="325">
        <v>458.3</v>
      </c>
      <c r="E1873" s="325">
        <v>0</v>
      </c>
      <c r="F1873" s="325">
        <v>3.8</v>
      </c>
      <c r="G1873" s="325">
        <v>82</v>
      </c>
      <c r="H1873" s="320">
        <v>0.9</v>
      </c>
      <c r="I1873" s="320">
        <v>225</v>
      </c>
    </row>
    <row r="1874" spans="3:9" x14ac:dyDescent="0.25">
      <c r="C1874" s="482" t="s">
        <v>2300</v>
      </c>
      <c r="D1874" s="325">
        <v>458.8</v>
      </c>
      <c r="E1874" s="325">
        <v>0</v>
      </c>
      <c r="F1874" s="325">
        <v>4.5999999999999996</v>
      </c>
      <c r="G1874" s="325">
        <v>78</v>
      </c>
      <c r="H1874" s="320">
        <v>0.9</v>
      </c>
      <c r="I1874" s="320">
        <v>247.5</v>
      </c>
    </row>
    <row r="1875" spans="3:9" x14ac:dyDescent="0.25">
      <c r="C1875" s="482" t="s">
        <v>2301</v>
      </c>
      <c r="D1875" s="325">
        <v>459.1</v>
      </c>
      <c r="E1875" s="325">
        <v>0</v>
      </c>
      <c r="F1875" s="325">
        <v>6.6</v>
      </c>
      <c r="G1875" s="325">
        <v>75</v>
      </c>
      <c r="H1875" s="320">
        <v>0.9</v>
      </c>
      <c r="I1875" s="320">
        <v>180</v>
      </c>
    </row>
    <row r="1876" spans="3:9" x14ac:dyDescent="0.25">
      <c r="C1876" s="482" t="s">
        <v>2302</v>
      </c>
      <c r="D1876" s="325">
        <v>459.1</v>
      </c>
      <c r="E1876" s="325">
        <v>0</v>
      </c>
      <c r="F1876" s="325">
        <v>6.6</v>
      </c>
      <c r="G1876" s="325">
        <v>77</v>
      </c>
      <c r="H1876" s="320">
        <v>1.3</v>
      </c>
      <c r="I1876" s="320">
        <v>225</v>
      </c>
    </row>
    <row r="1877" spans="3:9" x14ac:dyDescent="0.25">
      <c r="C1877" s="482" t="s">
        <v>2303</v>
      </c>
      <c r="D1877" s="325">
        <v>459.2</v>
      </c>
      <c r="E1877" s="325">
        <v>0</v>
      </c>
      <c r="F1877" s="325">
        <v>7.2</v>
      </c>
      <c r="G1877" s="325">
        <v>80</v>
      </c>
      <c r="H1877" s="320">
        <v>1.3</v>
      </c>
      <c r="I1877" s="320">
        <v>180</v>
      </c>
    </row>
    <row r="1878" spans="3:9" x14ac:dyDescent="0.25">
      <c r="C1878" s="482" t="s">
        <v>2304</v>
      </c>
      <c r="D1878" s="325">
        <v>458.6</v>
      </c>
      <c r="E1878" s="325">
        <v>0.25</v>
      </c>
      <c r="F1878" s="325">
        <v>9.6</v>
      </c>
      <c r="G1878" s="325">
        <v>73</v>
      </c>
      <c r="H1878" s="320">
        <v>0.9</v>
      </c>
      <c r="I1878" s="320">
        <v>180</v>
      </c>
    </row>
    <row r="1879" spans="3:9" x14ac:dyDescent="0.25">
      <c r="C1879" s="482" t="s">
        <v>2305</v>
      </c>
      <c r="D1879" s="325">
        <v>458.3</v>
      </c>
      <c r="E1879" s="325">
        <v>0.51</v>
      </c>
      <c r="F1879" s="325">
        <v>8</v>
      </c>
      <c r="G1879" s="325">
        <v>82</v>
      </c>
      <c r="H1879" s="320">
        <v>1.8</v>
      </c>
      <c r="I1879" s="320">
        <v>22.5</v>
      </c>
    </row>
    <row r="1880" spans="3:9" x14ac:dyDescent="0.25">
      <c r="C1880" s="482" t="s">
        <v>2306</v>
      </c>
      <c r="D1880" s="325">
        <v>457.9</v>
      </c>
      <c r="E1880" s="325">
        <v>0.25</v>
      </c>
      <c r="F1880" s="325">
        <v>6.3</v>
      </c>
      <c r="G1880" s="325">
        <v>85</v>
      </c>
      <c r="H1880" s="320">
        <v>1.3</v>
      </c>
      <c r="I1880" s="320">
        <v>0</v>
      </c>
    </row>
    <row r="1881" spans="3:9" x14ac:dyDescent="0.25">
      <c r="C1881" s="482" t="s">
        <v>2307</v>
      </c>
      <c r="D1881" s="325">
        <v>457.6</v>
      </c>
      <c r="E1881" s="325">
        <v>1.27</v>
      </c>
      <c r="F1881" s="325">
        <v>5.9</v>
      </c>
      <c r="G1881" s="325">
        <v>88</v>
      </c>
      <c r="H1881" s="320">
        <v>1.3</v>
      </c>
      <c r="I1881" s="320">
        <v>247.5</v>
      </c>
    </row>
    <row r="1882" spans="3:9" x14ac:dyDescent="0.25">
      <c r="C1882" s="482" t="s">
        <v>2308</v>
      </c>
      <c r="D1882" s="325">
        <v>457.6</v>
      </c>
      <c r="E1882" s="325">
        <v>1.27</v>
      </c>
      <c r="F1882" s="325">
        <v>5.6</v>
      </c>
      <c r="G1882" s="325">
        <v>89</v>
      </c>
      <c r="H1882" s="320">
        <v>1.8</v>
      </c>
      <c r="I1882" s="320">
        <v>247.5</v>
      </c>
    </row>
    <row r="1883" spans="3:9" x14ac:dyDescent="0.25">
      <c r="C1883" s="482" t="s">
        <v>2309</v>
      </c>
      <c r="D1883" s="325">
        <v>457.6</v>
      </c>
      <c r="E1883" s="325">
        <v>0</v>
      </c>
      <c r="F1883" s="325">
        <v>5.9</v>
      </c>
      <c r="G1883" s="325">
        <v>88</v>
      </c>
      <c r="H1883" s="320">
        <v>1.3</v>
      </c>
      <c r="I1883" s="320">
        <v>225</v>
      </c>
    </row>
    <row r="1884" spans="3:9" x14ac:dyDescent="0.25">
      <c r="C1884" s="482" t="s">
        <v>2310</v>
      </c>
      <c r="D1884" s="325">
        <v>457.7</v>
      </c>
      <c r="E1884" s="325">
        <v>2.0299999999999998</v>
      </c>
      <c r="F1884" s="325">
        <v>5.4</v>
      </c>
      <c r="G1884" s="325">
        <v>89</v>
      </c>
      <c r="H1884" s="320">
        <v>0.9</v>
      </c>
      <c r="I1884" s="320">
        <v>225</v>
      </c>
    </row>
    <row r="1885" spans="3:9" x14ac:dyDescent="0.25">
      <c r="C1885" s="482" t="s">
        <v>2311</v>
      </c>
      <c r="D1885" s="325">
        <v>458.1</v>
      </c>
      <c r="E1885" s="325">
        <v>0.25</v>
      </c>
      <c r="F1885" s="325">
        <v>5</v>
      </c>
      <c r="G1885" s="325">
        <v>88</v>
      </c>
      <c r="H1885" s="320">
        <v>0.4</v>
      </c>
      <c r="I1885" s="320">
        <v>202.5</v>
      </c>
    </row>
    <row r="1886" spans="3:9" x14ac:dyDescent="0.25">
      <c r="C1886" s="482" t="s">
        <v>2312</v>
      </c>
      <c r="D1886" s="325">
        <v>458.7</v>
      </c>
      <c r="E1886" s="325">
        <v>0</v>
      </c>
      <c r="F1886" s="325">
        <v>5.3</v>
      </c>
      <c r="G1886" s="325">
        <v>89</v>
      </c>
      <c r="H1886" s="320">
        <v>0.9</v>
      </c>
      <c r="I1886" s="320">
        <v>225</v>
      </c>
    </row>
    <row r="1887" spans="3:9" x14ac:dyDescent="0.25">
      <c r="C1887" s="482" t="s">
        <v>2313</v>
      </c>
      <c r="D1887" s="325">
        <v>459</v>
      </c>
      <c r="E1887" s="325">
        <v>0</v>
      </c>
      <c r="F1887" s="325">
        <v>4.7</v>
      </c>
      <c r="G1887" s="325">
        <v>89</v>
      </c>
      <c r="H1887" s="320">
        <v>1.3</v>
      </c>
      <c r="I1887" s="320">
        <v>225</v>
      </c>
    </row>
    <row r="1888" spans="3:9" x14ac:dyDescent="0.25">
      <c r="C1888" s="482" t="s">
        <v>2314</v>
      </c>
      <c r="D1888" s="325">
        <v>459.2</v>
      </c>
      <c r="E1888" s="325">
        <v>0</v>
      </c>
      <c r="F1888" s="325">
        <v>4.7</v>
      </c>
      <c r="G1888" s="325">
        <v>89</v>
      </c>
      <c r="H1888" s="320">
        <v>0.9</v>
      </c>
      <c r="I1888" s="320">
        <v>225</v>
      </c>
    </row>
    <row r="1889" spans="3:9" x14ac:dyDescent="0.25">
      <c r="C1889" s="482" t="s">
        <v>2315</v>
      </c>
      <c r="D1889" s="325">
        <v>459.2</v>
      </c>
      <c r="E1889" s="325">
        <v>0</v>
      </c>
      <c r="F1889" s="325">
        <v>4.4000000000000004</v>
      </c>
      <c r="G1889" s="325">
        <v>90</v>
      </c>
      <c r="H1889" s="320">
        <v>0.9</v>
      </c>
      <c r="I1889" s="320">
        <v>225</v>
      </c>
    </row>
    <row r="1890" spans="3:9" x14ac:dyDescent="0.25">
      <c r="C1890" s="482" t="s">
        <v>2316</v>
      </c>
      <c r="D1890" s="325">
        <v>459.1</v>
      </c>
      <c r="E1890" s="325">
        <v>0</v>
      </c>
      <c r="F1890" s="325">
        <v>4.3</v>
      </c>
      <c r="G1890" s="325">
        <v>89</v>
      </c>
      <c r="H1890" s="320">
        <v>0.9</v>
      </c>
      <c r="I1890" s="320">
        <v>225</v>
      </c>
    </row>
    <row r="1891" spans="3:9" x14ac:dyDescent="0.25">
      <c r="C1891" s="482" t="s">
        <v>2317</v>
      </c>
      <c r="D1891" s="325">
        <v>458.9</v>
      </c>
      <c r="E1891" s="325">
        <v>0</v>
      </c>
      <c r="F1891" s="325">
        <v>4.2</v>
      </c>
      <c r="G1891" s="325">
        <v>89</v>
      </c>
      <c r="H1891" s="320">
        <v>0.9</v>
      </c>
      <c r="I1891" s="320">
        <v>225</v>
      </c>
    </row>
    <row r="1892" spans="3:9" x14ac:dyDescent="0.25">
      <c r="C1892" s="482" t="s">
        <v>2318</v>
      </c>
      <c r="D1892" s="325">
        <v>458.6</v>
      </c>
      <c r="E1892" s="325">
        <v>0</v>
      </c>
      <c r="F1892" s="325">
        <v>4</v>
      </c>
      <c r="G1892" s="325">
        <v>86</v>
      </c>
      <c r="H1892" s="320">
        <v>0.9</v>
      </c>
      <c r="I1892" s="320">
        <v>202.5</v>
      </c>
    </row>
    <row r="1893" spans="3:9" x14ac:dyDescent="0.25">
      <c r="C1893" s="482" t="s">
        <v>2319</v>
      </c>
      <c r="D1893" s="325">
        <v>458.4</v>
      </c>
      <c r="E1893" s="325">
        <v>0</v>
      </c>
      <c r="F1893" s="325">
        <v>3.8</v>
      </c>
      <c r="G1893" s="325">
        <v>85</v>
      </c>
      <c r="H1893" s="320">
        <v>0.9</v>
      </c>
      <c r="I1893" s="320">
        <v>247.5</v>
      </c>
    </row>
    <row r="1894" spans="3:9" x14ac:dyDescent="0.25">
      <c r="C1894" s="482" t="s">
        <v>2320</v>
      </c>
      <c r="D1894" s="325">
        <v>458.4</v>
      </c>
      <c r="E1894" s="325">
        <v>0</v>
      </c>
      <c r="F1894" s="325">
        <v>3.2</v>
      </c>
      <c r="G1894" s="325">
        <v>89</v>
      </c>
      <c r="H1894" s="320">
        <v>1.3</v>
      </c>
      <c r="I1894" s="320">
        <v>247.5</v>
      </c>
    </row>
    <row r="1895" spans="3:9" x14ac:dyDescent="0.25">
      <c r="C1895" s="482" t="s">
        <v>2321</v>
      </c>
      <c r="D1895" s="325">
        <v>458.6</v>
      </c>
      <c r="E1895" s="325">
        <v>0</v>
      </c>
      <c r="F1895" s="325">
        <v>2.8</v>
      </c>
      <c r="G1895" s="325">
        <v>90</v>
      </c>
      <c r="H1895" s="320">
        <v>1.8</v>
      </c>
      <c r="I1895" s="320">
        <v>225</v>
      </c>
    </row>
    <row r="1896" spans="3:9" x14ac:dyDescent="0.25">
      <c r="C1896" s="482" t="s">
        <v>2322</v>
      </c>
      <c r="D1896" s="325">
        <v>458.9</v>
      </c>
      <c r="E1896" s="325">
        <v>0</v>
      </c>
      <c r="F1896" s="325">
        <v>1.8</v>
      </c>
      <c r="G1896" s="325">
        <v>91</v>
      </c>
      <c r="H1896" s="320">
        <v>1.8</v>
      </c>
      <c r="I1896" s="320">
        <v>180</v>
      </c>
    </row>
    <row r="1897" spans="3:9" x14ac:dyDescent="0.25">
      <c r="C1897" s="482" t="s">
        <v>2323</v>
      </c>
      <c r="D1897" s="325">
        <v>459.1</v>
      </c>
      <c r="E1897" s="325">
        <v>0</v>
      </c>
      <c r="F1897" s="325">
        <v>1.7</v>
      </c>
      <c r="G1897" s="325">
        <v>93</v>
      </c>
      <c r="H1897" s="320">
        <v>1.3</v>
      </c>
      <c r="I1897" s="320">
        <v>202.5</v>
      </c>
    </row>
    <row r="1898" spans="3:9" x14ac:dyDescent="0.25">
      <c r="C1898" s="482" t="s">
        <v>2324</v>
      </c>
      <c r="D1898" s="325">
        <v>459.5</v>
      </c>
      <c r="E1898" s="325">
        <v>0.25</v>
      </c>
      <c r="F1898" s="325">
        <v>2.4</v>
      </c>
      <c r="G1898" s="325">
        <v>92</v>
      </c>
      <c r="H1898" s="320">
        <v>0.9</v>
      </c>
      <c r="I1898" s="320">
        <v>180</v>
      </c>
    </row>
    <row r="1899" spans="3:9" x14ac:dyDescent="0.25">
      <c r="C1899" s="482" t="s">
        <v>2325</v>
      </c>
      <c r="D1899" s="325">
        <v>459.8</v>
      </c>
      <c r="E1899" s="325">
        <v>0</v>
      </c>
      <c r="F1899" s="325">
        <v>5.6</v>
      </c>
      <c r="G1899" s="325">
        <v>85</v>
      </c>
      <c r="H1899" s="320">
        <v>0.9</v>
      </c>
      <c r="I1899" s="320">
        <v>225</v>
      </c>
    </row>
    <row r="1900" spans="3:9" x14ac:dyDescent="0.25">
      <c r="C1900" s="482" t="s">
        <v>2326</v>
      </c>
      <c r="D1900" s="325">
        <v>459.6</v>
      </c>
      <c r="E1900" s="325">
        <v>0</v>
      </c>
      <c r="F1900" s="325">
        <v>7.1</v>
      </c>
      <c r="G1900" s="325">
        <v>81</v>
      </c>
      <c r="H1900" s="320">
        <v>0.9</v>
      </c>
      <c r="I1900" s="320">
        <v>247.5</v>
      </c>
    </row>
    <row r="1901" spans="3:9" x14ac:dyDescent="0.25">
      <c r="C1901" s="482" t="s">
        <v>2327</v>
      </c>
      <c r="D1901" s="325">
        <v>459.3</v>
      </c>
      <c r="E1901" s="325">
        <v>0</v>
      </c>
      <c r="F1901" s="325">
        <v>9.1</v>
      </c>
      <c r="G1901" s="325">
        <v>74</v>
      </c>
      <c r="H1901" s="320">
        <v>0.9</v>
      </c>
      <c r="I1901" s="320">
        <v>202.5</v>
      </c>
    </row>
    <row r="1902" spans="3:9" x14ac:dyDescent="0.25">
      <c r="C1902" s="482" t="s">
        <v>2328</v>
      </c>
      <c r="D1902" s="325">
        <v>459.2</v>
      </c>
      <c r="E1902" s="325">
        <v>6.35</v>
      </c>
      <c r="F1902" s="325">
        <v>6.4</v>
      </c>
      <c r="G1902" s="325">
        <v>80</v>
      </c>
      <c r="H1902" s="320">
        <v>0.4</v>
      </c>
      <c r="I1902" s="320">
        <v>0</v>
      </c>
    </row>
    <row r="1903" spans="3:9" x14ac:dyDescent="0.25">
      <c r="C1903" s="482" t="s">
        <v>2329</v>
      </c>
      <c r="D1903" s="325">
        <v>458.8</v>
      </c>
      <c r="E1903" s="325">
        <v>5.33</v>
      </c>
      <c r="F1903" s="325">
        <v>4.9000000000000004</v>
      </c>
      <c r="G1903" s="325">
        <v>88</v>
      </c>
      <c r="H1903" s="320">
        <v>0.4</v>
      </c>
      <c r="I1903" s="320">
        <v>22.5</v>
      </c>
    </row>
    <row r="1904" spans="3:9" x14ac:dyDescent="0.25">
      <c r="C1904" s="482" t="s">
        <v>2330</v>
      </c>
      <c r="D1904" s="325">
        <v>458.3</v>
      </c>
      <c r="E1904" s="325">
        <v>1.78</v>
      </c>
      <c r="F1904" s="325">
        <v>6.2</v>
      </c>
      <c r="G1904" s="325">
        <v>81</v>
      </c>
      <c r="H1904" s="320">
        <v>0.4</v>
      </c>
      <c r="I1904" s="320">
        <v>22.5</v>
      </c>
    </row>
    <row r="1905" spans="3:9" x14ac:dyDescent="0.25">
      <c r="C1905" s="482" t="s">
        <v>2331</v>
      </c>
      <c r="D1905" s="325">
        <v>457.8</v>
      </c>
      <c r="E1905" s="325">
        <v>2.29</v>
      </c>
      <c r="F1905" s="325">
        <v>9.6999999999999993</v>
      </c>
      <c r="G1905" s="325">
        <v>73</v>
      </c>
      <c r="H1905" s="320">
        <v>0.9</v>
      </c>
      <c r="I1905" s="320">
        <v>0</v>
      </c>
    </row>
    <row r="1906" spans="3:9" x14ac:dyDescent="0.25">
      <c r="C1906" s="482" t="s">
        <v>2332</v>
      </c>
      <c r="D1906" s="325">
        <v>457.4</v>
      </c>
      <c r="E1906" s="325">
        <v>0.51</v>
      </c>
      <c r="F1906" s="325">
        <v>10.3</v>
      </c>
      <c r="G1906" s="325">
        <v>67</v>
      </c>
      <c r="H1906" s="320">
        <v>1.3</v>
      </c>
      <c r="I1906" s="320">
        <v>0</v>
      </c>
    </row>
    <row r="1907" spans="3:9" x14ac:dyDescent="0.25">
      <c r="C1907" s="482" t="s">
        <v>2333</v>
      </c>
      <c r="D1907" s="325">
        <v>457.8</v>
      </c>
      <c r="E1907" s="325">
        <v>3.05</v>
      </c>
      <c r="F1907" s="325">
        <v>6</v>
      </c>
      <c r="G1907" s="325">
        <v>87</v>
      </c>
      <c r="H1907" s="320">
        <v>1.3</v>
      </c>
      <c r="I1907" s="320">
        <v>22.5</v>
      </c>
    </row>
    <row r="1908" spans="3:9" x14ac:dyDescent="0.25">
      <c r="C1908" s="482" t="s">
        <v>2334</v>
      </c>
      <c r="D1908" s="325">
        <v>458</v>
      </c>
      <c r="E1908" s="325">
        <v>1.78</v>
      </c>
      <c r="F1908" s="325">
        <v>4.8</v>
      </c>
      <c r="G1908" s="325">
        <v>88</v>
      </c>
      <c r="H1908" s="320">
        <v>0.9</v>
      </c>
      <c r="I1908" s="320">
        <v>247.5</v>
      </c>
    </row>
    <row r="1909" spans="3:9" x14ac:dyDescent="0.25">
      <c r="C1909" s="482" t="s">
        <v>2335</v>
      </c>
      <c r="D1909" s="325">
        <v>458.3</v>
      </c>
      <c r="E1909" s="325">
        <v>0.25</v>
      </c>
      <c r="F1909" s="325">
        <v>4.5999999999999996</v>
      </c>
      <c r="G1909" s="325">
        <v>88</v>
      </c>
      <c r="H1909" s="320">
        <v>0.9</v>
      </c>
      <c r="I1909" s="320">
        <v>247.5</v>
      </c>
    </row>
    <row r="1910" spans="3:9" x14ac:dyDescent="0.25">
      <c r="C1910" s="482" t="s">
        <v>2336</v>
      </c>
      <c r="D1910" s="325">
        <v>458.6</v>
      </c>
      <c r="E1910" s="325">
        <v>0</v>
      </c>
      <c r="F1910" s="325">
        <v>3.9</v>
      </c>
      <c r="G1910" s="325">
        <v>88</v>
      </c>
      <c r="H1910" s="320">
        <v>0.4</v>
      </c>
      <c r="I1910" s="320">
        <v>180</v>
      </c>
    </row>
    <row r="1911" spans="3:9" x14ac:dyDescent="0.25">
      <c r="C1911" s="482" t="s">
        <v>2337</v>
      </c>
      <c r="D1911" s="325">
        <v>458.9</v>
      </c>
      <c r="E1911" s="325">
        <v>0</v>
      </c>
      <c r="F1911" s="325">
        <v>3.4</v>
      </c>
      <c r="G1911" s="325">
        <v>89</v>
      </c>
      <c r="H1911" s="320">
        <v>0</v>
      </c>
      <c r="I1911" s="320">
        <v>202.5</v>
      </c>
    </row>
    <row r="1912" spans="3:9" x14ac:dyDescent="0.25">
      <c r="C1912" s="482" t="s">
        <v>2338</v>
      </c>
      <c r="D1912" s="325">
        <v>458.9</v>
      </c>
      <c r="E1912" s="325">
        <v>0</v>
      </c>
      <c r="F1912" s="325">
        <v>3.7</v>
      </c>
      <c r="G1912" s="325">
        <v>89</v>
      </c>
      <c r="H1912" s="320">
        <v>0</v>
      </c>
      <c r="I1912" s="320">
        <v>225</v>
      </c>
    </row>
    <row r="1913" spans="3:9" x14ac:dyDescent="0.25">
      <c r="C1913" s="482" t="s">
        <v>2339</v>
      </c>
      <c r="D1913" s="325">
        <v>459.2</v>
      </c>
      <c r="E1913" s="325">
        <v>0</v>
      </c>
      <c r="F1913" s="325">
        <v>3.9</v>
      </c>
      <c r="G1913" s="325">
        <v>90</v>
      </c>
      <c r="H1913" s="320">
        <v>0.4</v>
      </c>
      <c r="I1913" s="320">
        <v>225</v>
      </c>
    </row>
    <row r="1914" spans="3:9" x14ac:dyDescent="0.25">
      <c r="C1914" s="482" t="s">
        <v>2340</v>
      </c>
      <c r="D1914" s="325">
        <v>458.8</v>
      </c>
      <c r="E1914" s="325">
        <v>0</v>
      </c>
      <c r="F1914" s="325">
        <v>3.9</v>
      </c>
      <c r="G1914" s="325">
        <v>89</v>
      </c>
      <c r="H1914" s="320">
        <v>0.4</v>
      </c>
      <c r="I1914" s="320">
        <v>225</v>
      </c>
    </row>
    <row r="1915" spans="3:9" x14ac:dyDescent="0.25">
      <c r="C1915" s="482" t="s">
        <v>2341</v>
      </c>
      <c r="D1915" s="325">
        <v>458.6</v>
      </c>
      <c r="E1915" s="325">
        <v>0</v>
      </c>
      <c r="F1915" s="325">
        <v>4</v>
      </c>
      <c r="G1915" s="325">
        <v>88</v>
      </c>
      <c r="H1915" s="320">
        <v>0</v>
      </c>
      <c r="I1915" s="320">
        <v>315</v>
      </c>
    </row>
    <row r="1916" spans="3:9" x14ac:dyDescent="0.25">
      <c r="C1916" s="482" t="s">
        <v>2342</v>
      </c>
      <c r="D1916" s="325">
        <v>458.1</v>
      </c>
      <c r="E1916" s="325">
        <v>0</v>
      </c>
      <c r="F1916" s="325">
        <v>4.2</v>
      </c>
      <c r="G1916" s="325">
        <v>86</v>
      </c>
      <c r="H1916" s="320">
        <v>0.4</v>
      </c>
      <c r="I1916" s="320">
        <v>315</v>
      </c>
    </row>
    <row r="1917" spans="3:9" x14ac:dyDescent="0.25">
      <c r="C1917" s="482" t="s">
        <v>2343</v>
      </c>
      <c r="D1917" s="325">
        <v>457.7</v>
      </c>
      <c r="E1917" s="325">
        <v>0</v>
      </c>
      <c r="F1917" s="325">
        <v>4.0999999999999996</v>
      </c>
      <c r="G1917" s="325">
        <v>86</v>
      </c>
      <c r="H1917" s="320">
        <v>0.4</v>
      </c>
      <c r="I1917" s="320">
        <v>225</v>
      </c>
    </row>
    <row r="1918" spans="3:9" x14ac:dyDescent="0.25">
      <c r="C1918" s="482" t="s">
        <v>2344</v>
      </c>
      <c r="D1918" s="325">
        <v>457.6</v>
      </c>
      <c r="E1918" s="325">
        <v>1.02</v>
      </c>
      <c r="F1918" s="325">
        <v>3.6</v>
      </c>
      <c r="G1918" s="325">
        <v>89</v>
      </c>
      <c r="H1918" s="320">
        <v>0.4</v>
      </c>
      <c r="I1918" s="320">
        <v>180</v>
      </c>
    </row>
    <row r="1919" spans="3:9" x14ac:dyDescent="0.25">
      <c r="C1919" s="482" t="s">
        <v>2345</v>
      </c>
      <c r="D1919" s="325">
        <v>457.7</v>
      </c>
      <c r="E1919" s="325">
        <v>0.76</v>
      </c>
      <c r="F1919" s="325">
        <v>3.7</v>
      </c>
      <c r="G1919" s="325">
        <v>88</v>
      </c>
      <c r="H1919" s="320">
        <v>0.4</v>
      </c>
      <c r="I1919" s="320">
        <v>202.5</v>
      </c>
    </row>
    <row r="1920" spans="3:9" x14ac:dyDescent="0.25">
      <c r="C1920" s="482" t="s">
        <v>2346</v>
      </c>
      <c r="D1920" s="325">
        <v>457.9</v>
      </c>
      <c r="E1920" s="325">
        <v>0.25</v>
      </c>
      <c r="F1920" s="325">
        <v>3.6</v>
      </c>
      <c r="G1920" s="325">
        <v>89</v>
      </c>
      <c r="H1920" s="320">
        <v>0</v>
      </c>
      <c r="I1920" s="320">
        <v>135</v>
      </c>
    </row>
    <row r="1921" spans="3:9" x14ac:dyDescent="0.25">
      <c r="C1921" s="482" t="s">
        <v>2347</v>
      </c>
      <c r="D1921" s="325">
        <v>458.3</v>
      </c>
      <c r="E1921" s="325">
        <v>0</v>
      </c>
      <c r="F1921" s="325">
        <v>3.8</v>
      </c>
      <c r="G1921" s="325">
        <v>89</v>
      </c>
      <c r="H1921" s="320">
        <v>0</v>
      </c>
      <c r="I1921" s="320">
        <v>135</v>
      </c>
    </row>
    <row r="1922" spans="3:9" x14ac:dyDescent="0.25">
      <c r="C1922" s="482" t="s">
        <v>2348</v>
      </c>
      <c r="D1922" s="325">
        <v>458.7</v>
      </c>
      <c r="E1922" s="325">
        <v>0.51</v>
      </c>
      <c r="F1922" s="325">
        <v>4.3</v>
      </c>
      <c r="G1922" s="325">
        <v>90</v>
      </c>
      <c r="H1922" s="320">
        <v>0</v>
      </c>
      <c r="I1922" s="320">
        <v>135</v>
      </c>
    </row>
    <row r="1923" spans="3:9" x14ac:dyDescent="0.25">
      <c r="C1923" s="482" t="s">
        <v>2349</v>
      </c>
      <c r="D1923" s="325">
        <v>459.2</v>
      </c>
      <c r="E1923" s="325">
        <v>1.27</v>
      </c>
      <c r="F1923" s="325">
        <v>4.3</v>
      </c>
      <c r="G1923" s="325">
        <v>90</v>
      </c>
      <c r="H1923" s="320">
        <v>0.4</v>
      </c>
      <c r="I1923" s="320">
        <v>90</v>
      </c>
    </row>
    <row r="1924" spans="3:9" x14ac:dyDescent="0.25">
      <c r="C1924" s="482" t="s">
        <v>2350</v>
      </c>
      <c r="D1924" s="325">
        <v>459.4</v>
      </c>
      <c r="E1924" s="325">
        <v>1.52</v>
      </c>
      <c r="F1924" s="325">
        <v>4.7</v>
      </c>
      <c r="G1924" s="325">
        <v>90</v>
      </c>
      <c r="H1924" s="320">
        <v>0.4</v>
      </c>
      <c r="I1924" s="320">
        <v>67.5</v>
      </c>
    </row>
    <row r="1925" spans="3:9" x14ac:dyDescent="0.25">
      <c r="C1925" s="482" t="s">
        <v>2351</v>
      </c>
      <c r="D1925" s="325">
        <v>459.3</v>
      </c>
      <c r="E1925" s="325">
        <v>0.76</v>
      </c>
      <c r="F1925" s="325">
        <v>5.9</v>
      </c>
      <c r="G1925" s="325">
        <v>86</v>
      </c>
      <c r="H1925" s="320">
        <v>0.4</v>
      </c>
      <c r="I1925" s="320">
        <v>45</v>
      </c>
    </row>
    <row r="1926" spans="3:9" x14ac:dyDescent="0.25">
      <c r="C1926" s="482" t="s">
        <v>2352</v>
      </c>
      <c r="D1926" s="325">
        <v>458.9</v>
      </c>
      <c r="E1926" s="325">
        <v>0</v>
      </c>
      <c r="F1926" s="325">
        <v>6.6</v>
      </c>
      <c r="G1926" s="325">
        <v>83</v>
      </c>
      <c r="H1926" s="320">
        <v>0.9</v>
      </c>
      <c r="I1926" s="320">
        <v>157.5</v>
      </c>
    </row>
    <row r="1927" spans="3:9" x14ac:dyDescent="0.25">
      <c r="C1927" s="482" t="s">
        <v>2353</v>
      </c>
      <c r="D1927" s="325">
        <v>458.2</v>
      </c>
      <c r="E1927" s="325">
        <v>0.25</v>
      </c>
      <c r="F1927" s="325">
        <v>7.6</v>
      </c>
      <c r="G1927" s="325">
        <v>82</v>
      </c>
      <c r="H1927" s="320">
        <v>0.9</v>
      </c>
      <c r="I1927" s="320">
        <v>22.5</v>
      </c>
    </row>
    <row r="1928" spans="3:9" x14ac:dyDescent="0.25">
      <c r="C1928" s="482" t="s">
        <v>2354</v>
      </c>
      <c r="D1928" s="325">
        <v>457.6</v>
      </c>
      <c r="E1928" s="325">
        <v>0</v>
      </c>
      <c r="F1928" s="325">
        <v>8</v>
      </c>
      <c r="G1928" s="325">
        <v>80</v>
      </c>
      <c r="H1928" s="320">
        <v>0.9</v>
      </c>
      <c r="I1928" s="320">
        <v>247.5</v>
      </c>
    </row>
    <row r="1929" spans="3:9" x14ac:dyDescent="0.25">
      <c r="C1929" s="482" t="s">
        <v>2355</v>
      </c>
      <c r="D1929" s="325">
        <v>456.9</v>
      </c>
      <c r="E1929" s="325">
        <v>0</v>
      </c>
      <c r="F1929" s="325">
        <v>9.4</v>
      </c>
      <c r="G1929" s="325">
        <v>76</v>
      </c>
      <c r="H1929" s="320">
        <v>0.4</v>
      </c>
      <c r="I1929" s="320">
        <v>225</v>
      </c>
    </row>
    <row r="1930" spans="3:9" x14ac:dyDescent="0.25">
      <c r="C1930" s="482" t="s">
        <v>2356</v>
      </c>
      <c r="D1930" s="325">
        <v>456.7</v>
      </c>
      <c r="E1930" s="325">
        <v>0</v>
      </c>
      <c r="F1930" s="325">
        <v>7</v>
      </c>
      <c r="G1930" s="325">
        <v>79</v>
      </c>
      <c r="H1930" s="320">
        <v>1.8</v>
      </c>
      <c r="I1930" s="320">
        <v>247.5</v>
      </c>
    </row>
    <row r="1931" spans="3:9" x14ac:dyDescent="0.25">
      <c r="C1931" s="482" t="s">
        <v>2357</v>
      </c>
      <c r="D1931" s="325">
        <v>456.8</v>
      </c>
      <c r="E1931" s="325">
        <v>0.25</v>
      </c>
      <c r="F1931" s="325">
        <v>5.2</v>
      </c>
      <c r="G1931" s="325">
        <v>86</v>
      </c>
      <c r="H1931" s="320">
        <v>2.2000000000000002</v>
      </c>
      <c r="I1931" s="320">
        <v>337.5</v>
      </c>
    </row>
    <row r="1932" spans="3:9" x14ac:dyDescent="0.25">
      <c r="C1932" s="482" t="s">
        <v>2358</v>
      </c>
      <c r="D1932" s="325">
        <v>457</v>
      </c>
      <c r="E1932" s="325">
        <v>0.51</v>
      </c>
      <c r="F1932" s="325">
        <v>5.9</v>
      </c>
      <c r="G1932" s="325">
        <v>85</v>
      </c>
      <c r="H1932" s="320">
        <v>1.8</v>
      </c>
      <c r="I1932" s="320">
        <v>225</v>
      </c>
    </row>
    <row r="1933" spans="3:9" x14ac:dyDescent="0.25">
      <c r="C1933" s="482" t="s">
        <v>2359</v>
      </c>
      <c r="D1933" s="325">
        <v>457.5</v>
      </c>
      <c r="E1933" s="325">
        <v>0</v>
      </c>
      <c r="F1933" s="325">
        <v>5.0999999999999996</v>
      </c>
      <c r="G1933" s="325">
        <v>82</v>
      </c>
      <c r="H1933" s="320">
        <v>1.8</v>
      </c>
      <c r="I1933" s="320">
        <v>180</v>
      </c>
    </row>
    <row r="1934" spans="3:9" x14ac:dyDescent="0.25">
      <c r="C1934" s="482" t="s">
        <v>2360</v>
      </c>
      <c r="D1934" s="325">
        <v>457.6</v>
      </c>
      <c r="E1934" s="325">
        <v>0</v>
      </c>
      <c r="F1934" s="325">
        <v>4.8</v>
      </c>
      <c r="G1934" s="325">
        <v>86</v>
      </c>
      <c r="H1934" s="320">
        <v>0.9</v>
      </c>
      <c r="I1934" s="320">
        <v>247.5</v>
      </c>
    </row>
    <row r="1935" spans="3:9" x14ac:dyDescent="0.25">
      <c r="C1935" s="482" t="s">
        <v>2361</v>
      </c>
      <c r="D1935" s="325">
        <v>457.8</v>
      </c>
      <c r="E1935" s="325">
        <v>0.25</v>
      </c>
      <c r="F1935" s="325">
        <v>4.5999999999999996</v>
      </c>
      <c r="G1935" s="325">
        <v>87</v>
      </c>
      <c r="H1935" s="320">
        <v>1.3</v>
      </c>
      <c r="I1935" s="320">
        <v>202.5</v>
      </c>
    </row>
    <row r="1936" spans="3:9" x14ac:dyDescent="0.25">
      <c r="C1936" s="482" t="s">
        <v>2362</v>
      </c>
      <c r="D1936" s="325">
        <v>457.9</v>
      </c>
      <c r="E1936" s="325">
        <v>0</v>
      </c>
      <c r="F1936" s="325">
        <v>4.4000000000000004</v>
      </c>
      <c r="G1936" s="325">
        <v>87</v>
      </c>
      <c r="H1936" s="320">
        <v>0.9</v>
      </c>
      <c r="I1936" s="320">
        <v>202.5</v>
      </c>
    </row>
    <row r="1937" spans="3:9" x14ac:dyDescent="0.25">
      <c r="C1937" s="482" t="s">
        <v>2363</v>
      </c>
      <c r="D1937" s="325">
        <v>457.9</v>
      </c>
      <c r="E1937" s="325">
        <v>0</v>
      </c>
      <c r="F1937" s="325">
        <v>4.2</v>
      </c>
      <c r="G1937" s="325">
        <v>88</v>
      </c>
      <c r="H1937" s="320">
        <v>0.4</v>
      </c>
      <c r="I1937" s="320">
        <v>225</v>
      </c>
    </row>
    <row r="1938" spans="3:9" x14ac:dyDescent="0.25">
      <c r="C1938" s="482" t="s">
        <v>2364</v>
      </c>
      <c r="D1938" s="325">
        <v>457.7</v>
      </c>
      <c r="E1938" s="325">
        <v>0</v>
      </c>
      <c r="F1938" s="325">
        <v>4.2</v>
      </c>
      <c r="G1938" s="325">
        <v>88</v>
      </c>
      <c r="H1938" s="320">
        <v>0.9</v>
      </c>
      <c r="I1938" s="320">
        <v>180</v>
      </c>
    </row>
    <row r="1939" spans="3:9" x14ac:dyDescent="0.25">
      <c r="C1939" s="482" t="s">
        <v>2365</v>
      </c>
      <c r="D1939" s="325">
        <v>457.5</v>
      </c>
      <c r="E1939" s="325">
        <v>0</v>
      </c>
      <c r="F1939" s="325">
        <v>4.3</v>
      </c>
      <c r="G1939" s="325">
        <v>85</v>
      </c>
      <c r="H1939" s="320">
        <v>0.4</v>
      </c>
      <c r="I1939" s="320">
        <v>225</v>
      </c>
    </row>
    <row r="1940" spans="3:9" x14ac:dyDescent="0.25">
      <c r="C1940" s="482" t="s">
        <v>2366</v>
      </c>
      <c r="D1940" s="325">
        <v>457</v>
      </c>
      <c r="E1940" s="325">
        <v>0</v>
      </c>
      <c r="F1940" s="325">
        <v>3.8</v>
      </c>
      <c r="G1940" s="325">
        <v>86</v>
      </c>
      <c r="H1940" s="320">
        <v>0.4</v>
      </c>
      <c r="I1940" s="320">
        <v>247.5</v>
      </c>
    </row>
    <row r="1941" spans="3:9" x14ac:dyDescent="0.25">
      <c r="C1941" s="482" t="s">
        <v>2367</v>
      </c>
      <c r="D1941" s="325">
        <v>456.7</v>
      </c>
      <c r="E1941" s="325">
        <v>0</v>
      </c>
      <c r="F1941" s="325">
        <v>3.6</v>
      </c>
      <c r="G1941" s="325">
        <v>85</v>
      </c>
      <c r="H1941" s="320">
        <v>0.9</v>
      </c>
      <c r="I1941" s="320">
        <v>225</v>
      </c>
    </row>
    <row r="1942" spans="3:9" x14ac:dyDescent="0.25">
      <c r="C1942" s="482" t="s">
        <v>2368</v>
      </c>
      <c r="D1942" s="325">
        <v>456.4</v>
      </c>
      <c r="E1942" s="325">
        <v>0</v>
      </c>
      <c r="F1942" s="325">
        <v>3.3</v>
      </c>
      <c r="G1942" s="325">
        <v>85</v>
      </c>
      <c r="H1942" s="320">
        <v>0.4</v>
      </c>
      <c r="I1942" s="320">
        <v>247.5</v>
      </c>
    </row>
    <row r="1943" spans="3:9" x14ac:dyDescent="0.25">
      <c r="C1943" s="482" t="s">
        <v>2369</v>
      </c>
      <c r="D1943" s="325">
        <v>456.6</v>
      </c>
      <c r="E1943" s="325">
        <v>0</v>
      </c>
      <c r="F1943" s="325">
        <v>3</v>
      </c>
      <c r="G1943" s="325">
        <v>84</v>
      </c>
      <c r="H1943" s="320">
        <v>0.4</v>
      </c>
      <c r="I1943" s="320">
        <v>247.5</v>
      </c>
    </row>
    <row r="1944" spans="3:9" x14ac:dyDescent="0.25">
      <c r="C1944" s="482" t="s">
        <v>2370</v>
      </c>
      <c r="D1944" s="325">
        <v>457</v>
      </c>
      <c r="E1944" s="325">
        <v>0</v>
      </c>
      <c r="F1944" s="325">
        <v>3.1</v>
      </c>
      <c r="G1944" s="325">
        <v>82</v>
      </c>
      <c r="H1944" s="320">
        <v>1.3</v>
      </c>
      <c r="I1944" s="320">
        <v>225</v>
      </c>
    </row>
    <row r="1945" spans="3:9" x14ac:dyDescent="0.25">
      <c r="C1945" s="482" t="s">
        <v>2371</v>
      </c>
      <c r="D1945" s="325">
        <v>457.4</v>
      </c>
      <c r="E1945" s="325">
        <v>0</v>
      </c>
      <c r="F1945" s="325">
        <v>3.6</v>
      </c>
      <c r="G1945" s="325">
        <v>80</v>
      </c>
      <c r="H1945" s="320">
        <v>1.8</v>
      </c>
      <c r="I1945" s="320">
        <v>225</v>
      </c>
    </row>
    <row r="1946" spans="3:9" x14ac:dyDescent="0.25">
      <c r="C1946" s="482" t="s">
        <v>2372</v>
      </c>
      <c r="D1946" s="325">
        <v>457.8</v>
      </c>
      <c r="E1946" s="325">
        <v>0</v>
      </c>
      <c r="F1946" s="325">
        <v>4.2</v>
      </c>
      <c r="G1946" s="325">
        <v>78</v>
      </c>
      <c r="H1946" s="320">
        <v>1.3</v>
      </c>
      <c r="I1946" s="320">
        <v>247.5</v>
      </c>
    </row>
    <row r="1947" spans="3:9" x14ac:dyDescent="0.25">
      <c r="C1947" s="482" t="s">
        <v>2373</v>
      </c>
      <c r="D1947" s="325">
        <v>458.1</v>
      </c>
      <c r="E1947" s="325">
        <v>0</v>
      </c>
      <c r="F1947" s="325">
        <v>5</v>
      </c>
      <c r="G1947" s="325">
        <v>77</v>
      </c>
      <c r="H1947" s="320">
        <v>1.3</v>
      </c>
      <c r="I1947" s="320">
        <v>225</v>
      </c>
    </row>
    <row r="1948" spans="3:9" x14ac:dyDescent="0.25">
      <c r="C1948" s="482" t="s">
        <v>2374</v>
      </c>
      <c r="D1948" s="325">
        <v>458</v>
      </c>
      <c r="E1948" s="325">
        <v>0.25</v>
      </c>
      <c r="F1948" s="325">
        <v>6.4</v>
      </c>
      <c r="G1948" s="325">
        <v>69</v>
      </c>
      <c r="H1948" s="320">
        <v>0.9</v>
      </c>
      <c r="I1948" s="320">
        <v>180</v>
      </c>
    </row>
    <row r="1949" spans="3:9" x14ac:dyDescent="0.25">
      <c r="C1949" s="482" t="s">
        <v>2375</v>
      </c>
      <c r="D1949" s="325">
        <v>458</v>
      </c>
      <c r="E1949" s="325">
        <v>0</v>
      </c>
      <c r="F1949" s="325">
        <v>7.8</v>
      </c>
      <c r="G1949" s="325">
        <v>69</v>
      </c>
      <c r="H1949" s="320">
        <v>1.3</v>
      </c>
      <c r="I1949" s="320">
        <v>157.5</v>
      </c>
    </row>
    <row r="1950" spans="3:9" x14ac:dyDescent="0.25">
      <c r="C1950" s="482" t="s">
        <v>2376</v>
      </c>
      <c r="D1950" s="325">
        <v>457.6</v>
      </c>
      <c r="E1950" s="325">
        <v>0</v>
      </c>
      <c r="F1950" s="325">
        <v>8.1999999999999993</v>
      </c>
      <c r="G1950" s="325">
        <v>70</v>
      </c>
      <c r="H1950" s="320">
        <v>1.8</v>
      </c>
      <c r="I1950" s="320">
        <v>225</v>
      </c>
    </row>
    <row r="1951" spans="3:9" x14ac:dyDescent="0.25">
      <c r="C1951" s="482" t="s">
        <v>2377</v>
      </c>
      <c r="D1951" s="325">
        <v>457</v>
      </c>
      <c r="E1951" s="325">
        <v>0</v>
      </c>
      <c r="F1951" s="325">
        <v>9.6</v>
      </c>
      <c r="G1951" s="325">
        <v>68</v>
      </c>
      <c r="H1951" s="320">
        <v>0.9</v>
      </c>
      <c r="I1951" s="320">
        <v>180</v>
      </c>
    </row>
    <row r="1952" spans="3:9" x14ac:dyDescent="0.25">
      <c r="C1952" s="482" t="s">
        <v>2378</v>
      </c>
      <c r="D1952" s="325">
        <v>456.6</v>
      </c>
      <c r="E1952" s="325">
        <v>0</v>
      </c>
      <c r="F1952" s="325">
        <v>8.6999999999999993</v>
      </c>
      <c r="G1952" s="325">
        <v>72</v>
      </c>
      <c r="H1952" s="320">
        <v>1.3</v>
      </c>
      <c r="I1952" s="320">
        <v>67.5</v>
      </c>
    </row>
    <row r="1953" spans="3:9" x14ac:dyDescent="0.25">
      <c r="C1953" s="482" t="s">
        <v>2379</v>
      </c>
      <c r="D1953" s="325">
        <v>456.4</v>
      </c>
      <c r="E1953" s="325">
        <v>0.51</v>
      </c>
      <c r="F1953" s="325">
        <v>7.1</v>
      </c>
      <c r="G1953" s="325">
        <v>81</v>
      </c>
      <c r="H1953" s="320">
        <v>1.3</v>
      </c>
      <c r="I1953" s="320">
        <v>67.5</v>
      </c>
    </row>
    <row r="1954" spans="3:9" x14ac:dyDescent="0.25">
      <c r="C1954" s="482" t="s">
        <v>2380</v>
      </c>
      <c r="D1954" s="325">
        <v>456.4</v>
      </c>
      <c r="E1954" s="325">
        <v>0</v>
      </c>
      <c r="F1954" s="325">
        <v>5.8</v>
      </c>
      <c r="G1954" s="325">
        <v>83</v>
      </c>
      <c r="H1954" s="320">
        <v>1.8</v>
      </c>
      <c r="I1954" s="320">
        <v>0</v>
      </c>
    </row>
    <row r="1955" spans="3:9" x14ac:dyDescent="0.25">
      <c r="C1955" s="482" t="s">
        <v>2381</v>
      </c>
      <c r="D1955" s="325">
        <v>456.8</v>
      </c>
      <c r="E1955" s="325">
        <v>5.08</v>
      </c>
      <c r="F1955" s="325">
        <v>2.1</v>
      </c>
      <c r="G1955" s="325">
        <v>89</v>
      </c>
      <c r="H1955" s="320">
        <v>1.3</v>
      </c>
      <c r="I1955" s="320">
        <v>247.5</v>
      </c>
    </row>
    <row r="1956" spans="3:9" x14ac:dyDescent="0.25">
      <c r="C1956" s="482" t="s">
        <v>2382</v>
      </c>
      <c r="D1956" s="325">
        <v>457.2</v>
      </c>
      <c r="E1956" s="325">
        <v>2.79</v>
      </c>
      <c r="F1956" s="325">
        <v>2.2999999999999998</v>
      </c>
      <c r="G1956" s="325">
        <v>90</v>
      </c>
      <c r="H1956" s="320">
        <v>0.9</v>
      </c>
      <c r="I1956" s="320">
        <v>225</v>
      </c>
    </row>
    <row r="1957" spans="3:9" x14ac:dyDescent="0.25">
      <c r="C1957" s="482" t="s">
        <v>2383</v>
      </c>
      <c r="D1957" s="325">
        <v>457.5</v>
      </c>
      <c r="E1957" s="325">
        <v>0</v>
      </c>
      <c r="F1957" s="325">
        <v>2.4</v>
      </c>
      <c r="G1957" s="325">
        <v>90</v>
      </c>
      <c r="H1957" s="320">
        <v>1.8</v>
      </c>
      <c r="I1957" s="320">
        <v>225</v>
      </c>
    </row>
    <row r="1958" spans="3:9" x14ac:dyDescent="0.25">
      <c r="C1958" s="482" t="s">
        <v>2384</v>
      </c>
      <c r="D1958" s="325">
        <v>457.6</v>
      </c>
      <c r="E1958" s="325">
        <v>0</v>
      </c>
      <c r="F1958" s="325">
        <v>2.6</v>
      </c>
      <c r="G1958" s="325">
        <v>89</v>
      </c>
      <c r="H1958" s="320">
        <v>1.3</v>
      </c>
      <c r="I1958" s="320">
        <v>247.5</v>
      </c>
    </row>
    <row r="1959" spans="3:9" x14ac:dyDescent="0.25">
      <c r="C1959" s="482" t="s">
        <v>2385</v>
      </c>
      <c r="D1959" s="325">
        <v>458</v>
      </c>
      <c r="E1959" s="325">
        <v>0</v>
      </c>
      <c r="F1959" s="325">
        <v>2.9</v>
      </c>
      <c r="G1959" s="325">
        <v>89</v>
      </c>
      <c r="H1959" s="320">
        <v>0.4</v>
      </c>
      <c r="I1959" s="320">
        <v>247.5</v>
      </c>
    </row>
    <row r="1960" spans="3:9" x14ac:dyDescent="0.25">
      <c r="C1960" s="482" t="s">
        <v>2386</v>
      </c>
      <c r="D1960" s="325">
        <v>458.3</v>
      </c>
      <c r="E1960" s="325">
        <v>0.51</v>
      </c>
      <c r="F1960" s="325">
        <v>3.3</v>
      </c>
      <c r="G1960" s="325">
        <v>87</v>
      </c>
      <c r="H1960" s="320">
        <v>0.4</v>
      </c>
      <c r="I1960" s="320">
        <v>202.5</v>
      </c>
    </row>
    <row r="1961" spans="3:9" x14ac:dyDescent="0.25">
      <c r="C1961" s="482" t="s">
        <v>2387</v>
      </c>
      <c r="D1961" s="325">
        <v>458.3</v>
      </c>
      <c r="E1961" s="325">
        <v>0.25</v>
      </c>
      <c r="F1961" s="325">
        <v>3.2</v>
      </c>
      <c r="G1961" s="325">
        <v>88</v>
      </c>
      <c r="H1961" s="320">
        <v>0.4</v>
      </c>
      <c r="I1961" s="320">
        <v>157.5</v>
      </c>
    </row>
    <row r="1962" spans="3:9" x14ac:dyDescent="0.25">
      <c r="C1962" s="482" t="s">
        <v>2388</v>
      </c>
      <c r="D1962" s="325">
        <v>457.9</v>
      </c>
      <c r="E1962" s="325">
        <v>0.25</v>
      </c>
      <c r="F1962" s="325">
        <v>3.1</v>
      </c>
      <c r="G1962" s="325">
        <v>88</v>
      </c>
      <c r="H1962" s="320">
        <v>0.4</v>
      </c>
      <c r="I1962" s="320">
        <v>180</v>
      </c>
    </row>
    <row r="1963" spans="3:9" x14ac:dyDescent="0.25">
      <c r="C1963" s="482" t="s">
        <v>2389</v>
      </c>
      <c r="D1963" s="325">
        <v>457.6</v>
      </c>
      <c r="E1963" s="325">
        <v>0</v>
      </c>
      <c r="F1963" s="325">
        <v>3.1</v>
      </c>
      <c r="G1963" s="325">
        <v>89</v>
      </c>
      <c r="H1963" s="320">
        <v>0.4</v>
      </c>
      <c r="I1963" s="320">
        <v>180</v>
      </c>
    </row>
    <row r="1964" spans="3:9" x14ac:dyDescent="0.25">
      <c r="C1964" s="482" t="s">
        <v>2390</v>
      </c>
      <c r="D1964" s="325">
        <v>457.3</v>
      </c>
      <c r="E1964" s="325">
        <v>0</v>
      </c>
      <c r="F1964" s="325">
        <v>3.3</v>
      </c>
      <c r="G1964" s="325">
        <v>87</v>
      </c>
      <c r="H1964" s="320">
        <v>0.4</v>
      </c>
      <c r="I1964" s="320">
        <v>247.5</v>
      </c>
    </row>
    <row r="1965" spans="3:9" x14ac:dyDescent="0.25">
      <c r="C1965" s="482" t="s">
        <v>2391</v>
      </c>
      <c r="D1965" s="325">
        <v>456.9</v>
      </c>
      <c r="E1965" s="325">
        <v>0</v>
      </c>
      <c r="F1965" s="325">
        <v>3.1</v>
      </c>
      <c r="G1965" s="325">
        <v>90</v>
      </c>
      <c r="H1965" s="320">
        <v>0.4</v>
      </c>
      <c r="I1965" s="320">
        <v>225</v>
      </c>
    </row>
    <row r="1966" spans="3:9" x14ac:dyDescent="0.25">
      <c r="C1966" s="482" t="s">
        <v>2392</v>
      </c>
      <c r="D1966" s="325">
        <v>456.9</v>
      </c>
      <c r="E1966" s="325">
        <v>0</v>
      </c>
      <c r="F1966" s="325">
        <v>3.1</v>
      </c>
      <c r="G1966" s="325">
        <v>87</v>
      </c>
      <c r="H1966" s="320">
        <v>0.9</v>
      </c>
      <c r="I1966" s="320">
        <v>202.5</v>
      </c>
    </row>
    <row r="1967" spans="3:9" x14ac:dyDescent="0.25">
      <c r="C1967" s="482" t="s">
        <v>2393</v>
      </c>
      <c r="D1967" s="325">
        <v>456.9</v>
      </c>
      <c r="E1967" s="325">
        <v>0</v>
      </c>
      <c r="F1967" s="325">
        <v>3.3</v>
      </c>
      <c r="G1967" s="325">
        <v>89</v>
      </c>
      <c r="H1967" s="320">
        <v>0.9</v>
      </c>
      <c r="I1967" s="320">
        <v>225</v>
      </c>
    </row>
    <row r="1968" spans="3:9" x14ac:dyDescent="0.25">
      <c r="C1968" s="482" t="s">
        <v>2394</v>
      </c>
      <c r="D1968" s="325">
        <v>457.1</v>
      </c>
      <c r="E1968" s="325">
        <v>0</v>
      </c>
      <c r="F1968" s="325">
        <v>3.2</v>
      </c>
      <c r="G1968" s="325">
        <v>90</v>
      </c>
      <c r="H1968" s="320">
        <v>0.9</v>
      </c>
      <c r="I1968" s="320">
        <v>157.5</v>
      </c>
    </row>
    <row r="1969" spans="3:9" x14ac:dyDescent="0.25">
      <c r="C1969" s="482" t="s">
        <v>2395</v>
      </c>
      <c r="D1969" s="325">
        <v>457.5</v>
      </c>
      <c r="E1969" s="325">
        <v>0</v>
      </c>
      <c r="F1969" s="325">
        <v>3.6</v>
      </c>
      <c r="G1969" s="325">
        <v>89</v>
      </c>
      <c r="H1969" s="320">
        <v>0.4</v>
      </c>
      <c r="I1969" s="320">
        <v>180</v>
      </c>
    </row>
    <row r="1970" spans="3:9" x14ac:dyDescent="0.25">
      <c r="C1970" s="482" t="s">
        <v>2396</v>
      </c>
      <c r="D1970" s="325">
        <v>458</v>
      </c>
      <c r="E1970" s="325">
        <v>0</v>
      </c>
      <c r="F1970" s="325">
        <v>4.2</v>
      </c>
      <c r="G1970" s="325">
        <v>87</v>
      </c>
      <c r="H1970" s="320">
        <v>0.9</v>
      </c>
      <c r="I1970" s="320">
        <v>180</v>
      </c>
    </row>
    <row r="1971" spans="3:9" x14ac:dyDescent="0.25">
      <c r="C1971" s="482" t="s">
        <v>2397</v>
      </c>
      <c r="D1971" s="325">
        <v>458.3</v>
      </c>
      <c r="E1971" s="325">
        <v>0</v>
      </c>
      <c r="F1971" s="325">
        <v>4.8</v>
      </c>
      <c r="G1971" s="325">
        <v>87</v>
      </c>
      <c r="H1971" s="320">
        <v>1.3</v>
      </c>
      <c r="I1971" s="320">
        <v>180</v>
      </c>
    </row>
    <row r="1972" spans="3:9" x14ac:dyDescent="0.25">
      <c r="C1972" s="482" t="s">
        <v>2398</v>
      </c>
      <c r="D1972" s="325">
        <v>458.2</v>
      </c>
      <c r="E1972" s="325">
        <v>0</v>
      </c>
      <c r="F1972" s="325">
        <v>6.4</v>
      </c>
      <c r="G1972" s="325">
        <v>83</v>
      </c>
      <c r="H1972" s="320">
        <v>1.8</v>
      </c>
      <c r="I1972" s="320">
        <v>180</v>
      </c>
    </row>
    <row r="1973" spans="3:9" x14ac:dyDescent="0.25">
      <c r="C1973" s="482" t="s">
        <v>2399</v>
      </c>
      <c r="D1973" s="325">
        <v>458.2</v>
      </c>
      <c r="E1973" s="325">
        <v>0</v>
      </c>
      <c r="F1973" s="325">
        <v>7.4</v>
      </c>
      <c r="G1973" s="325">
        <v>78</v>
      </c>
      <c r="H1973" s="320">
        <v>2.2000000000000002</v>
      </c>
      <c r="I1973" s="320">
        <v>180</v>
      </c>
    </row>
    <row r="1974" spans="3:9" x14ac:dyDescent="0.25">
      <c r="C1974" s="482" t="s">
        <v>2400</v>
      </c>
      <c r="D1974" s="325">
        <v>457.7</v>
      </c>
      <c r="E1974" s="325">
        <v>0.25</v>
      </c>
      <c r="F1974" s="325">
        <v>7.8</v>
      </c>
      <c r="G1974" s="325">
        <v>82</v>
      </c>
      <c r="H1974" s="320">
        <v>2.2000000000000002</v>
      </c>
      <c r="I1974" s="320">
        <v>157.5</v>
      </c>
    </row>
    <row r="1975" spans="3:9" x14ac:dyDescent="0.25">
      <c r="C1975" s="482" t="s">
        <v>2401</v>
      </c>
      <c r="D1975" s="325">
        <v>457.3</v>
      </c>
      <c r="E1975" s="325">
        <v>0</v>
      </c>
      <c r="F1975" s="325">
        <v>9.4</v>
      </c>
      <c r="G1975" s="325">
        <v>78</v>
      </c>
      <c r="H1975" s="320">
        <v>1.3</v>
      </c>
      <c r="I1975" s="320">
        <v>67.5</v>
      </c>
    </row>
    <row r="1976" spans="3:9" x14ac:dyDescent="0.25">
      <c r="C1976" s="482" t="s">
        <v>2402</v>
      </c>
      <c r="D1976" s="325">
        <v>457</v>
      </c>
      <c r="E1976" s="325">
        <v>0.25</v>
      </c>
      <c r="F1976" s="325">
        <v>8.6</v>
      </c>
      <c r="G1976" s="325">
        <v>78</v>
      </c>
      <c r="H1976" s="320">
        <v>2.2000000000000002</v>
      </c>
      <c r="I1976" s="320">
        <v>67.5</v>
      </c>
    </row>
    <row r="1977" spans="3:9" x14ac:dyDescent="0.25">
      <c r="C1977" s="482" t="s">
        <v>2403</v>
      </c>
      <c r="D1977" s="325">
        <v>456.8</v>
      </c>
      <c r="E1977" s="325">
        <v>0</v>
      </c>
      <c r="F1977" s="325">
        <v>9.6999999999999993</v>
      </c>
      <c r="G1977" s="325">
        <v>74</v>
      </c>
      <c r="H1977" s="320">
        <v>2.2000000000000002</v>
      </c>
      <c r="I1977" s="320">
        <v>67.5</v>
      </c>
    </row>
    <row r="1978" spans="3:9" x14ac:dyDescent="0.25">
      <c r="C1978" s="482" t="s">
        <v>2404</v>
      </c>
      <c r="D1978" s="325">
        <v>456.8</v>
      </c>
      <c r="E1978" s="325">
        <v>0</v>
      </c>
      <c r="F1978" s="325">
        <v>7.6</v>
      </c>
      <c r="G1978" s="325">
        <v>77</v>
      </c>
      <c r="H1978" s="320">
        <v>1.8</v>
      </c>
      <c r="I1978" s="320">
        <v>67.5</v>
      </c>
    </row>
    <row r="1979" spans="3:9" x14ac:dyDescent="0.25">
      <c r="C1979" s="482" t="s">
        <v>2405</v>
      </c>
      <c r="D1979" s="325">
        <v>457</v>
      </c>
      <c r="E1979" s="325">
        <v>0</v>
      </c>
      <c r="F1979" s="325">
        <v>6.8</v>
      </c>
      <c r="G1979" s="325">
        <v>80</v>
      </c>
      <c r="H1979" s="320">
        <v>1.8</v>
      </c>
      <c r="I1979" s="320">
        <v>67.5</v>
      </c>
    </row>
    <row r="1980" spans="3:9" x14ac:dyDescent="0.25">
      <c r="C1980" s="482" t="s">
        <v>2406</v>
      </c>
      <c r="D1980" s="325">
        <v>457.4</v>
      </c>
      <c r="E1980" s="325">
        <v>0</v>
      </c>
      <c r="F1980" s="325">
        <v>5.8</v>
      </c>
      <c r="G1980" s="325">
        <v>82</v>
      </c>
      <c r="H1980" s="320">
        <v>1.3</v>
      </c>
      <c r="I1980" s="320">
        <v>67.5</v>
      </c>
    </row>
    <row r="1981" spans="3:9" x14ac:dyDescent="0.25">
      <c r="C1981" s="482" t="s">
        <v>2407</v>
      </c>
      <c r="D1981" s="325">
        <v>457.8</v>
      </c>
      <c r="E1981" s="325">
        <v>0</v>
      </c>
      <c r="F1981" s="325">
        <v>5.2</v>
      </c>
      <c r="G1981" s="325">
        <v>87</v>
      </c>
      <c r="H1981" s="320">
        <v>0.9</v>
      </c>
      <c r="I1981" s="320">
        <v>90</v>
      </c>
    </row>
    <row r="1982" spans="3:9" x14ac:dyDescent="0.25">
      <c r="C1982" s="482" t="s">
        <v>2408</v>
      </c>
      <c r="D1982" s="325">
        <v>458.1</v>
      </c>
      <c r="E1982" s="325">
        <v>0</v>
      </c>
      <c r="F1982" s="325">
        <v>5.0999999999999996</v>
      </c>
      <c r="G1982" s="325">
        <v>88</v>
      </c>
      <c r="H1982" s="320">
        <v>0.4</v>
      </c>
      <c r="I1982" s="320">
        <v>90</v>
      </c>
    </row>
    <row r="1983" spans="3:9" x14ac:dyDescent="0.25">
      <c r="C1983" s="482" t="s">
        <v>2409</v>
      </c>
      <c r="D1983" s="325">
        <v>458.6</v>
      </c>
      <c r="E1983" s="325">
        <v>0</v>
      </c>
      <c r="F1983" s="325">
        <v>5.2</v>
      </c>
      <c r="G1983" s="325">
        <v>86</v>
      </c>
      <c r="H1983" s="320">
        <v>0.9</v>
      </c>
      <c r="I1983" s="320">
        <v>135</v>
      </c>
    </row>
    <row r="1984" spans="3:9" x14ac:dyDescent="0.25">
      <c r="C1984" s="482" t="s">
        <v>2410</v>
      </c>
      <c r="D1984" s="325">
        <v>458.9</v>
      </c>
      <c r="E1984" s="325">
        <v>0</v>
      </c>
      <c r="F1984" s="325">
        <v>4.8</v>
      </c>
      <c r="G1984" s="325">
        <v>88</v>
      </c>
      <c r="H1984" s="320">
        <v>0.9</v>
      </c>
      <c r="I1984" s="320">
        <v>67.5</v>
      </c>
    </row>
    <row r="1985" spans="3:9" x14ac:dyDescent="0.25">
      <c r="C1985" s="482" t="s">
        <v>2411</v>
      </c>
      <c r="D1985" s="325">
        <v>459</v>
      </c>
      <c r="E1985" s="325">
        <v>0</v>
      </c>
      <c r="F1985" s="325">
        <v>4.8</v>
      </c>
      <c r="G1985" s="325">
        <v>89</v>
      </c>
      <c r="H1985" s="320">
        <v>0.4</v>
      </c>
      <c r="I1985" s="320">
        <v>90</v>
      </c>
    </row>
    <row r="1986" spans="3:9" x14ac:dyDescent="0.25">
      <c r="C1986" s="482" t="s">
        <v>2412</v>
      </c>
      <c r="D1986" s="325">
        <v>458.8</v>
      </c>
      <c r="E1986" s="325">
        <v>0.25</v>
      </c>
      <c r="F1986" s="325">
        <v>4.4000000000000004</v>
      </c>
      <c r="G1986" s="325">
        <v>89</v>
      </c>
      <c r="H1986" s="320">
        <v>0.4</v>
      </c>
      <c r="I1986" s="320">
        <v>135</v>
      </c>
    </row>
    <row r="1987" spans="3:9" x14ac:dyDescent="0.25">
      <c r="C1987" s="482" t="s">
        <v>2413</v>
      </c>
      <c r="D1987" s="325">
        <v>458.4</v>
      </c>
      <c r="E1987" s="325">
        <v>0</v>
      </c>
      <c r="F1987" s="325">
        <v>4.0999999999999996</v>
      </c>
      <c r="G1987" s="325">
        <v>90</v>
      </c>
      <c r="H1987" s="320">
        <v>0.4</v>
      </c>
      <c r="I1987" s="320">
        <v>90</v>
      </c>
    </row>
    <row r="1988" spans="3:9" x14ac:dyDescent="0.25">
      <c r="C1988" s="482" t="s">
        <v>2414</v>
      </c>
      <c r="D1988" s="325">
        <v>458</v>
      </c>
      <c r="E1988" s="325">
        <v>0</v>
      </c>
      <c r="F1988" s="325">
        <v>4</v>
      </c>
      <c r="G1988" s="325">
        <v>90</v>
      </c>
      <c r="H1988" s="320">
        <v>0.4</v>
      </c>
      <c r="I1988" s="320">
        <v>157.5</v>
      </c>
    </row>
    <row r="1989" spans="3:9" x14ac:dyDescent="0.25">
      <c r="C1989" s="482" t="s">
        <v>2415</v>
      </c>
      <c r="D1989" s="325">
        <v>458</v>
      </c>
      <c r="E1989" s="325">
        <v>0.25</v>
      </c>
      <c r="F1989" s="325">
        <v>4</v>
      </c>
      <c r="G1989" s="325">
        <v>92</v>
      </c>
      <c r="H1989" s="320">
        <v>0</v>
      </c>
      <c r="I1989" s="320">
        <v>157.5</v>
      </c>
    </row>
    <row r="1990" spans="3:9" x14ac:dyDescent="0.25">
      <c r="C1990" s="482" t="s">
        <v>2416</v>
      </c>
      <c r="D1990" s="325">
        <v>457.9</v>
      </c>
      <c r="E1990" s="325">
        <v>0</v>
      </c>
      <c r="F1990" s="325">
        <v>4</v>
      </c>
      <c r="G1990" s="325">
        <v>90</v>
      </c>
      <c r="H1990" s="320">
        <v>0.4</v>
      </c>
      <c r="I1990" s="320">
        <v>135</v>
      </c>
    </row>
    <row r="1991" spans="3:9" x14ac:dyDescent="0.25">
      <c r="C1991" s="482" t="s">
        <v>2417</v>
      </c>
      <c r="D1991" s="325">
        <v>458.3</v>
      </c>
      <c r="E1991" s="325">
        <v>0</v>
      </c>
      <c r="F1991" s="325">
        <v>3.8</v>
      </c>
      <c r="G1991" s="325">
        <v>91</v>
      </c>
      <c r="H1991" s="320">
        <v>0.4</v>
      </c>
      <c r="I1991" s="320">
        <v>135</v>
      </c>
    </row>
    <row r="1992" spans="3:9" x14ac:dyDescent="0.25">
      <c r="C1992" s="482" t="s">
        <v>2418</v>
      </c>
      <c r="D1992" s="325">
        <v>458.6</v>
      </c>
      <c r="E1992" s="325">
        <v>0</v>
      </c>
      <c r="F1992" s="325">
        <v>3.7</v>
      </c>
      <c r="G1992" s="325">
        <v>92</v>
      </c>
      <c r="H1992" s="320">
        <v>0.4</v>
      </c>
      <c r="I1992" s="320">
        <v>90</v>
      </c>
    </row>
    <row r="1993" spans="3:9" x14ac:dyDescent="0.25">
      <c r="C1993" s="482" t="s">
        <v>2419</v>
      </c>
      <c r="D1993" s="325">
        <v>459</v>
      </c>
      <c r="E1993" s="325">
        <v>0</v>
      </c>
      <c r="F1993" s="325">
        <v>4.2</v>
      </c>
      <c r="G1993" s="325">
        <v>89</v>
      </c>
      <c r="H1993" s="320">
        <v>0.4</v>
      </c>
      <c r="I1993" s="320">
        <v>112.5</v>
      </c>
    </row>
    <row r="1994" spans="3:9" x14ac:dyDescent="0.25">
      <c r="C1994" s="482" t="s">
        <v>2420</v>
      </c>
      <c r="D1994" s="325">
        <v>459.5</v>
      </c>
      <c r="E1994" s="325">
        <v>0</v>
      </c>
      <c r="F1994" s="325">
        <v>5</v>
      </c>
      <c r="G1994" s="325">
        <v>87</v>
      </c>
      <c r="H1994" s="320">
        <v>0.9</v>
      </c>
      <c r="I1994" s="320">
        <v>67.5</v>
      </c>
    </row>
    <row r="1995" spans="3:9" x14ac:dyDescent="0.25">
      <c r="C1995" s="482" t="s">
        <v>2421</v>
      </c>
      <c r="D1995" s="325">
        <v>459.8</v>
      </c>
      <c r="E1995" s="325">
        <v>0</v>
      </c>
      <c r="F1995" s="325">
        <v>5.4</v>
      </c>
      <c r="G1995" s="325">
        <v>89</v>
      </c>
      <c r="H1995" s="320">
        <v>0.9</v>
      </c>
      <c r="I1995" s="320">
        <v>67.5</v>
      </c>
    </row>
    <row r="1996" spans="3:9" x14ac:dyDescent="0.25">
      <c r="C1996" s="482" t="s">
        <v>2422</v>
      </c>
      <c r="D1996" s="325">
        <v>459.8</v>
      </c>
      <c r="E1996" s="325">
        <v>0.51</v>
      </c>
      <c r="F1996" s="325">
        <v>6.1</v>
      </c>
      <c r="G1996" s="325">
        <v>87</v>
      </c>
      <c r="H1996" s="320">
        <v>0.9</v>
      </c>
      <c r="I1996" s="320">
        <v>67.5</v>
      </c>
    </row>
    <row r="1997" spans="3:9" x14ac:dyDescent="0.25">
      <c r="C1997" s="482" t="s">
        <v>2423</v>
      </c>
      <c r="D1997" s="325">
        <v>459.7</v>
      </c>
      <c r="E1997" s="325">
        <v>0.51</v>
      </c>
      <c r="F1997" s="325">
        <v>7.8</v>
      </c>
      <c r="G1997" s="325">
        <v>83</v>
      </c>
      <c r="H1997" s="320">
        <v>0.9</v>
      </c>
      <c r="I1997" s="320">
        <v>67.5</v>
      </c>
    </row>
    <row r="1998" spans="3:9" x14ac:dyDescent="0.25">
      <c r="C1998" s="482" t="s">
        <v>2424</v>
      </c>
      <c r="D1998" s="325">
        <v>459.3</v>
      </c>
      <c r="E1998" s="325">
        <v>0.25</v>
      </c>
      <c r="F1998" s="325">
        <v>8.6</v>
      </c>
      <c r="G1998" s="325">
        <v>78</v>
      </c>
      <c r="H1998" s="320">
        <v>1.3</v>
      </c>
      <c r="I1998" s="320">
        <v>67.5</v>
      </c>
    </row>
    <row r="1999" spans="3:9" x14ac:dyDescent="0.25">
      <c r="C1999" s="482" t="s">
        <v>2425</v>
      </c>
      <c r="D1999" s="325">
        <v>459</v>
      </c>
      <c r="E1999" s="325">
        <v>0.25</v>
      </c>
      <c r="F1999" s="325">
        <v>8.8000000000000007</v>
      </c>
      <c r="G1999" s="325">
        <v>80</v>
      </c>
      <c r="H1999" s="320">
        <v>1.3</v>
      </c>
      <c r="I1999" s="320">
        <v>67.5</v>
      </c>
    </row>
    <row r="2000" spans="3:9" x14ac:dyDescent="0.25">
      <c r="C2000" s="482" t="s">
        <v>2426</v>
      </c>
      <c r="D2000" s="325">
        <v>458.7</v>
      </c>
      <c r="E2000" s="325">
        <v>0</v>
      </c>
      <c r="F2000" s="325">
        <v>9.3000000000000007</v>
      </c>
      <c r="G2000" s="325">
        <v>76</v>
      </c>
      <c r="H2000" s="320">
        <v>1.8</v>
      </c>
      <c r="I2000" s="320">
        <v>67.5</v>
      </c>
    </row>
    <row r="2001" spans="3:9" x14ac:dyDescent="0.25">
      <c r="C2001" s="482" t="s">
        <v>2427</v>
      </c>
      <c r="D2001" s="325">
        <v>458.4</v>
      </c>
      <c r="E2001" s="325">
        <v>1.02</v>
      </c>
      <c r="F2001" s="325">
        <v>7.2</v>
      </c>
      <c r="G2001" s="325">
        <v>85</v>
      </c>
      <c r="H2001" s="320">
        <v>1.3</v>
      </c>
      <c r="I2001" s="320">
        <v>67.5</v>
      </c>
    </row>
    <row r="2002" spans="3:9" x14ac:dyDescent="0.25">
      <c r="C2002" s="482" t="s">
        <v>2428</v>
      </c>
      <c r="D2002" s="325">
        <v>458.4</v>
      </c>
      <c r="E2002" s="325">
        <v>1.52</v>
      </c>
      <c r="F2002" s="325">
        <v>6.6</v>
      </c>
      <c r="G2002" s="325">
        <v>87</v>
      </c>
      <c r="H2002" s="320">
        <v>0.9</v>
      </c>
      <c r="I2002" s="320">
        <v>67.5</v>
      </c>
    </row>
    <row r="2003" spans="3:9" x14ac:dyDescent="0.25">
      <c r="C2003" s="482" t="s">
        <v>2429</v>
      </c>
      <c r="D2003" s="325">
        <v>458.3</v>
      </c>
      <c r="E2003" s="325">
        <v>1.52</v>
      </c>
      <c r="F2003" s="325">
        <v>5.9</v>
      </c>
      <c r="G2003" s="325">
        <v>88</v>
      </c>
      <c r="H2003" s="320">
        <v>0.9</v>
      </c>
      <c r="I2003" s="320">
        <v>67.5</v>
      </c>
    </row>
    <row r="2004" spans="3:9" x14ac:dyDescent="0.25">
      <c r="C2004" s="482" t="s">
        <v>2430</v>
      </c>
      <c r="D2004" s="325">
        <v>458.6</v>
      </c>
      <c r="E2004" s="325">
        <v>0.25</v>
      </c>
      <c r="F2004" s="325">
        <v>6.2</v>
      </c>
      <c r="G2004" s="325">
        <v>88</v>
      </c>
      <c r="H2004" s="320">
        <v>0.9</v>
      </c>
      <c r="I2004" s="320">
        <v>45</v>
      </c>
    </row>
    <row r="2005" spans="3:9" x14ac:dyDescent="0.25">
      <c r="C2005" s="482" t="s">
        <v>2431</v>
      </c>
      <c r="D2005" s="325">
        <v>458.8</v>
      </c>
      <c r="E2005" s="325">
        <v>0</v>
      </c>
      <c r="F2005" s="325">
        <v>5.4</v>
      </c>
      <c r="G2005" s="325">
        <v>89</v>
      </c>
      <c r="H2005" s="320">
        <v>0.9</v>
      </c>
      <c r="I2005" s="320">
        <v>22.5</v>
      </c>
    </row>
    <row r="2006" spans="3:9" x14ac:dyDescent="0.25">
      <c r="C2006" s="482" t="s">
        <v>2432</v>
      </c>
      <c r="D2006" s="325">
        <v>459.2</v>
      </c>
      <c r="E2006" s="325">
        <v>0</v>
      </c>
      <c r="F2006" s="325">
        <v>4.9000000000000004</v>
      </c>
      <c r="G2006" s="325">
        <v>90</v>
      </c>
      <c r="H2006" s="320">
        <v>0.4</v>
      </c>
      <c r="I2006" s="320">
        <v>0</v>
      </c>
    </row>
    <row r="2007" spans="3:9" x14ac:dyDescent="0.25">
      <c r="C2007" s="482" t="s">
        <v>2433</v>
      </c>
      <c r="D2007" s="325">
        <v>459.4</v>
      </c>
      <c r="E2007" s="325">
        <v>0</v>
      </c>
      <c r="F2007" s="325">
        <v>5.2</v>
      </c>
      <c r="G2007" s="325">
        <v>91</v>
      </c>
      <c r="H2007" s="320">
        <v>0.4</v>
      </c>
      <c r="I2007" s="320">
        <v>45</v>
      </c>
    </row>
    <row r="2008" spans="3:9" x14ac:dyDescent="0.25">
      <c r="C2008" s="482" t="s">
        <v>2434</v>
      </c>
      <c r="D2008" s="325">
        <v>459.6</v>
      </c>
      <c r="E2008" s="325">
        <v>0</v>
      </c>
      <c r="F2008" s="325">
        <v>5.0999999999999996</v>
      </c>
      <c r="G2008" s="325">
        <v>91</v>
      </c>
      <c r="H2008" s="320">
        <v>0.4</v>
      </c>
      <c r="I2008" s="320">
        <v>67.5</v>
      </c>
    </row>
    <row r="2009" spans="3:9" x14ac:dyDescent="0.25">
      <c r="C2009" s="482" t="s">
        <v>2435</v>
      </c>
      <c r="D2009" s="325">
        <v>459.7</v>
      </c>
      <c r="E2009" s="325">
        <v>0</v>
      </c>
      <c r="F2009" s="325">
        <v>4.5</v>
      </c>
      <c r="G2009" s="325">
        <v>92</v>
      </c>
      <c r="H2009" s="320">
        <v>0.4</v>
      </c>
      <c r="I2009" s="320">
        <v>22.5</v>
      </c>
    </row>
    <row r="2010" spans="3:9" x14ac:dyDescent="0.25">
      <c r="C2010" s="482" t="s">
        <v>2436</v>
      </c>
      <c r="D2010" s="325">
        <v>459.8</v>
      </c>
      <c r="E2010" s="325">
        <v>0</v>
      </c>
      <c r="F2010" s="325">
        <v>4.0999999999999996</v>
      </c>
      <c r="G2010" s="325">
        <v>90</v>
      </c>
      <c r="H2010" s="320">
        <v>0.9</v>
      </c>
      <c r="I2010" s="320">
        <v>135</v>
      </c>
    </row>
    <row r="2011" spans="3:9" x14ac:dyDescent="0.25">
      <c r="C2011" s="482" t="s">
        <v>2437</v>
      </c>
      <c r="D2011" s="325">
        <v>459.4</v>
      </c>
      <c r="E2011" s="325">
        <v>0</v>
      </c>
      <c r="F2011" s="325">
        <v>4.0999999999999996</v>
      </c>
      <c r="G2011" s="325">
        <v>90</v>
      </c>
      <c r="H2011" s="320">
        <v>0.4</v>
      </c>
      <c r="I2011" s="320">
        <v>135</v>
      </c>
    </row>
    <row r="2012" spans="3:9" x14ac:dyDescent="0.25">
      <c r="C2012" s="482" t="s">
        <v>2438</v>
      </c>
      <c r="D2012" s="325">
        <v>459.1</v>
      </c>
      <c r="E2012" s="325">
        <v>0</v>
      </c>
      <c r="F2012" s="325">
        <v>4.0999999999999996</v>
      </c>
      <c r="G2012" s="325">
        <v>90</v>
      </c>
      <c r="H2012" s="320">
        <v>0.4</v>
      </c>
      <c r="I2012" s="320">
        <v>67.5</v>
      </c>
    </row>
    <row r="2013" spans="3:9" x14ac:dyDescent="0.25">
      <c r="C2013" s="482" t="s">
        <v>2439</v>
      </c>
      <c r="D2013" s="325">
        <v>458.9</v>
      </c>
      <c r="E2013" s="325">
        <v>0</v>
      </c>
      <c r="F2013" s="325">
        <v>3.7</v>
      </c>
      <c r="G2013" s="325">
        <v>88</v>
      </c>
      <c r="H2013" s="320">
        <v>0.4</v>
      </c>
      <c r="I2013" s="320">
        <v>90</v>
      </c>
    </row>
    <row r="2014" spans="3:9" x14ac:dyDescent="0.25">
      <c r="C2014" s="482" t="s">
        <v>2440</v>
      </c>
      <c r="D2014" s="325">
        <v>459</v>
      </c>
      <c r="E2014" s="325">
        <v>0</v>
      </c>
      <c r="F2014" s="325">
        <v>3.6</v>
      </c>
      <c r="G2014" s="325">
        <v>87</v>
      </c>
      <c r="H2014" s="320">
        <v>0.4</v>
      </c>
      <c r="I2014" s="320">
        <v>90</v>
      </c>
    </row>
    <row r="2015" spans="3:9" x14ac:dyDescent="0.25">
      <c r="C2015" s="482" t="s">
        <v>2441</v>
      </c>
      <c r="D2015" s="325">
        <v>459</v>
      </c>
      <c r="E2015" s="325">
        <v>0</v>
      </c>
      <c r="F2015" s="325">
        <v>3.9</v>
      </c>
      <c r="G2015" s="325">
        <v>85</v>
      </c>
      <c r="H2015" s="320">
        <v>0.4</v>
      </c>
      <c r="I2015" s="320">
        <v>45</v>
      </c>
    </row>
    <row r="2016" spans="3:9" x14ac:dyDescent="0.25">
      <c r="C2016" s="482" t="s">
        <v>2442</v>
      </c>
      <c r="D2016" s="325">
        <v>459.2</v>
      </c>
      <c r="E2016" s="325">
        <v>0</v>
      </c>
      <c r="F2016" s="325">
        <v>3.7</v>
      </c>
      <c r="G2016" s="325">
        <v>85</v>
      </c>
      <c r="H2016" s="320">
        <v>0</v>
      </c>
      <c r="I2016" s="320">
        <v>112.5</v>
      </c>
    </row>
    <row r="2017" spans="3:9" x14ac:dyDescent="0.25">
      <c r="C2017" s="482" t="s">
        <v>2443</v>
      </c>
      <c r="D2017" s="325">
        <v>459.6</v>
      </c>
      <c r="E2017" s="325">
        <v>0</v>
      </c>
      <c r="F2017" s="325">
        <v>4.2</v>
      </c>
      <c r="G2017" s="325">
        <v>84</v>
      </c>
      <c r="H2017" s="320">
        <v>0.4</v>
      </c>
      <c r="I2017" s="320">
        <v>90</v>
      </c>
    </row>
    <row r="2018" spans="3:9" x14ac:dyDescent="0.25">
      <c r="C2018" s="482" t="s">
        <v>2444</v>
      </c>
      <c r="D2018" s="325">
        <v>460</v>
      </c>
      <c r="E2018" s="325">
        <v>0</v>
      </c>
      <c r="F2018" s="325">
        <v>5.9</v>
      </c>
      <c r="G2018" s="325">
        <v>78</v>
      </c>
      <c r="H2018" s="320">
        <v>0.4</v>
      </c>
      <c r="I2018" s="320">
        <v>67.5</v>
      </c>
    </row>
    <row r="2019" spans="3:9" x14ac:dyDescent="0.25">
      <c r="C2019" s="482" t="s">
        <v>2445</v>
      </c>
      <c r="D2019" s="325">
        <v>460.2</v>
      </c>
      <c r="E2019" s="325">
        <v>0</v>
      </c>
      <c r="F2019" s="325">
        <v>8.8000000000000007</v>
      </c>
      <c r="G2019" s="325">
        <v>68</v>
      </c>
      <c r="H2019" s="320">
        <v>0.9</v>
      </c>
      <c r="I2019" s="320">
        <v>157.5</v>
      </c>
    </row>
    <row r="2020" spans="3:9" x14ac:dyDescent="0.25">
      <c r="C2020" s="482" t="s">
        <v>2446</v>
      </c>
      <c r="D2020" s="325">
        <v>460.3</v>
      </c>
      <c r="E2020" s="325">
        <v>0</v>
      </c>
      <c r="F2020" s="325">
        <v>9.6</v>
      </c>
      <c r="G2020" s="325">
        <v>64</v>
      </c>
      <c r="H2020" s="320">
        <v>0.9</v>
      </c>
      <c r="I2020" s="320">
        <v>135</v>
      </c>
    </row>
    <row r="2021" spans="3:9" x14ac:dyDescent="0.25">
      <c r="C2021" s="482" t="s">
        <v>2447</v>
      </c>
      <c r="D2021" s="325">
        <v>460.1</v>
      </c>
      <c r="E2021" s="325">
        <v>0</v>
      </c>
      <c r="F2021" s="325">
        <v>11.2</v>
      </c>
      <c r="G2021" s="325">
        <v>61</v>
      </c>
      <c r="H2021" s="320">
        <v>1.3</v>
      </c>
      <c r="I2021" s="320">
        <v>112.5</v>
      </c>
    </row>
    <row r="2022" spans="3:9" x14ac:dyDescent="0.25">
      <c r="C2022" s="482" t="s">
        <v>2448</v>
      </c>
      <c r="D2022" s="325">
        <v>459.7</v>
      </c>
      <c r="E2022" s="325">
        <v>0</v>
      </c>
      <c r="F2022" s="325">
        <v>13.1</v>
      </c>
      <c r="G2022" s="325">
        <v>53</v>
      </c>
      <c r="H2022" s="320">
        <v>1.8</v>
      </c>
      <c r="I2022" s="320">
        <v>157.5</v>
      </c>
    </row>
    <row r="2023" spans="3:9" x14ac:dyDescent="0.25">
      <c r="C2023" s="482" t="s">
        <v>2449</v>
      </c>
      <c r="D2023" s="325">
        <v>459.2</v>
      </c>
      <c r="E2023" s="325">
        <v>0</v>
      </c>
      <c r="F2023" s="325">
        <v>13.5</v>
      </c>
      <c r="G2023" s="325">
        <v>53</v>
      </c>
      <c r="H2023" s="320">
        <v>1.8</v>
      </c>
      <c r="I2023" s="320">
        <v>67.5</v>
      </c>
    </row>
    <row r="2024" spans="3:9" x14ac:dyDescent="0.25">
      <c r="C2024" s="482" t="s">
        <v>2450</v>
      </c>
      <c r="D2024" s="325">
        <v>458.9</v>
      </c>
      <c r="E2024" s="325">
        <v>0</v>
      </c>
      <c r="F2024" s="325">
        <v>10.5</v>
      </c>
      <c r="G2024" s="325">
        <v>56</v>
      </c>
      <c r="H2024" s="320">
        <v>1.8</v>
      </c>
      <c r="I2024" s="320">
        <v>45</v>
      </c>
    </row>
    <row r="2025" spans="3:9" x14ac:dyDescent="0.25">
      <c r="C2025" s="482" t="s">
        <v>2451</v>
      </c>
      <c r="D2025" s="325">
        <v>458.4</v>
      </c>
      <c r="E2025" s="325">
        <v>0</v>
      </c>
      <c r="F2025" s="325">
        <v>11</v>
      </c>
      <c r="G2025" s="325">
        <v>67</v>
      </c>
      <c r="H2025" s="320">
        <v>2.2000000000000002</v>
      </c>
      <c r="I2025" s="320">
        <v>22.5</v>
      </c>
    </row>
    <row r="2026" spans="3:9" x14ac:dyDescent="0.25">
      <c r="C2026" s="482" t="s">
        <v>2452</v>
      </c>
      <c r="D2026" s="325">
        <v>458.2</v>
      </c>
      <c r="E2026" s="325">
        <v>0</v>
      </c>
      <c r="F2026" s="325">
        <v>11.4</v>
      </c>
      <c r="G2026" s="325">
        <v>65</v>
      </c>
      <c r="H2026" s="320">
        <v>2.2000000000000002</v>
      </c>
      <c r="I2026" s="320">
        <v>22.5</v>
      </c>
    </row>
    <row r="2027" spans="3:9" x14ac:dyDescent="0.25">
      <c r="C2027" s="482" t="s">
        <v>2453</v>
      </c>
      <c r="D2027" s="325">
        <v>458.2</v>
      </c>
      <c r="E2027" s="325">
        <v>0</v>
      </c>
      <c r="F2027" s="325">
        <v>11.1</v>
      </c>
      <c r="G2027" s="325">
        <v>64</v>
      </c>
      <c r="H2027" s="320">
        <v>1.8</v>
      </c>
      <c r="I2027" s="320">
        <v>45</v>
      </c>
    </row>
    <row r="2028" spans="3:9" x14ac:dyDescent="0.25">
      <c r="C2028" s="482" t="s">
        <v>2454</v>
      </c>
      <c r="D2028" s="325">
        <v>458.4</v>
      </c>
      <c r="E2028" s="325">
        <v>0</v>
      </c>
      <c r="F2028" s="325">
        <v>7.5</v>
      </c>
      <c r="G2028" s="325">
        <v>79</v>
      </c>
      <c r="H2028" s="320">
        <v>2.2000000000000002</v>
      </c>
      <c r="I2028" s="320">
        <v>0</v>
      </c>
    </row>
    <row r="2029" spans="3:9" x14ac:dyDescent="0.25">
      <c r="C2029" s="482" t="s">
        <v>2455</v>
      </c>
      <c r="D2029" s="325">
        <v>458.5</v>
      </c>
      <c r="E2029" s="325">
        <v>0</v>
      </c>
      <c r="F2029" s="325">
        <v>6.3</v>
      </c>
      <c r="G2029" s="325">
        <v>80</v>
      </c>
      <c r="H2029" s="320">
        <v>0.9</v>
      </c>
      <c r="I2029" s="320">
        <v>22.5</v>
      </c>
    </row>
    <row r="2030" spans="3:9" x14ac:dyDescent="0.25">
      <c r="C2030" s="482" t="s">
        <v>2456</v>
      </c>
      <c r="D2030" s="325">
        <v>458.7</v>
      </c>
      <c r="E2030" s="325">
        <v>0</v>
      </c>
      <c r="F2030" s="325">
        <v>5.6</v>
      </c>
      <c r="G2030" s="325">
        <v>79</v>
      </c>
      <c r="H2030" s="320">
        <v>0.4</v>
      </c>
      <c r="I2030" s="320">
        <v>0</v>
      </c>
    </row>
    <row r="2031" spans="3:9" x14ac:dyDescent="0.25">
      <c r="C2031" s="482" t="s">
        <v>2457</v>
      </c>
      <c r="D2031" s="325">
        <v>459</v>
      </c>
      <c r="E2031" s="325">
        <v>0</v>
      </c>
      <c r="F2031" s="325">
        <v>5</v>
      </c>
      <c r="G2031" s="325">
        <v>81</v>
      </c>
      <c r="H2031" s="320">
        <v>0</v>
      </c>
      <c r="I2031" s="320">
        <v>0</v>
      </c>
    </row>
    <row r="2032" spans="3:9" x14ac:dyDescent="0.25">
      <c r="C2032" s="482" t="s">
        <v>2458</v>
      </c>
      <c r="D2032" s="325">
        <v>459.3</v>
      </c>
      <c r="E2032" s="325">
        <v>0</v>
      </c>
      <c r="F2032" s="325">
        <v>4.8</v>
      </c>
      <c r="G2032" s="325">
        <v>86</v>
      </c>
      <c r="H2032" s="320">
        <v>0.4</v>
      </c>
      <c r="I2032" s="320">
        <v>0</v>
      </c>
    </row>
    <row r="2033" spans="3:9" x14ac:dyDescent="0.25">
      <c r="C2033" s="482" t="s">
        <v>2459</v>
      </c>
      <c r="D2033" s="325">
        <v>459.4</v>
      </c>
      <c r="E2033" s="325">
        <v>0</v>
      </c>
      <c r="F2033" s="325">
        <v>3.9</v>
      </c>
      <c r="G2033" s="325">
        <v>89</v>
      </c>
      <c r="H2033" s="320">
        <v>0</v>
      </c>
      <c r="I2033" s="320">
        <v>247.5</v>
      </c>
    </row>
    <row r="2034" spans="3:9" x14ac:dyDescent="0.25">
      <c r="C2034" s="482" t="s">
        <v>2460</v>
      </c>
      <c r="D2034" s="325">
        <v>459.5</v>
      </c>
      <c r="E2034" s="325">
        <v>0</v>
      </c>
      <c r="F2034" s="325">
        <v>3.1</v>
      </c>
      <c r="G2034" s="325">
        <v>91</v>
      </c>
      <c r="H2034" s="320">
        <v>0</v>
      </c>
      <c r="I2034" s="320">
        <v>225</v>
      </c>
    </row>
    <row r="2035" spans="3:9" x14ac:dyDescent="0.25">
      <c r="C2035" s="482" t="s">
        <v>2461</v>
      </c>
      <c r="D2035" s="325">
        <v>459.1</v>
      </c>
      <c r="E2035" s="325">
        <v>0</v>
      </c>
      <c r="F2035" s="325">
        <v>3.2</v>
      </c>
      <c r="G2035" s="325">
        <v>88</v>
      </c>
      <c r="H2035" s="320">
        <v>0</v>
      </c>
      <c r="I2035" s="320">
        <v>225</v>
      </c>
    </row>
    <row r="2036" spans="3:9" x14ac:dyDescent="0.25">
      <c r="C2036" s="482" t="s">
        <v>2462</v>
      </c>
      <c r="D2036" s="325">
        <v>458.7</v>
      </c>
      <c r="E2036" s="325">
        <v>0</v>
      </c>
      <c r="F2036" s="325">
        <v>2.2999999999999998</v>
      </c>
      <c r="G2036" s="325">
        <v>90</v>
      </c>
      <c r="H2036" s="320">
        <v>0.4</v>
      </c>
      <c r="I2036" s="320">
        <v>225</v>
      </c>
    </row>
    <row r="2037" spans="3:9" x14ac:dyDescent="0.25">
      <c r="C2037" s="482" t="s">
        <v>2463</v>
      </c>
      <c r="D2037" s="325">
        <v>458.5</v>
      </c>
      <c r="E2037" s="325">
        <v>0</v>
      </c>
      <c r="F2037" s="325">
        <v>1.6</v>
      </c>
      <c r="G2037" s="325">
        <v>91</v>
      </c>
      <c r="H2037" s="320">
        <v>0</v>
      </c>
      <c r="I2037" s="320">
        <v>225</v>
      </c>
    </row>
    <row r="2038" spans="3:9" x14ac:dyDescent="0.25">
      <c r="C2038" s="482" t="s">
        <v>2464</v>
      </c>
      <c r="D2038" s="325">
        <v>458.2</v>
      </c>
      <c r="E2038" s="325">
        <v>0</v>
      </c>
      <c r="F2038" s="325">
        <v>0.8</v>
      </c>
      <c r="G2038" s="325">
        <v>93</v>
      </c>
      <c r="H2038" s="320">
        <v>0</v>
      </c>
      <c r="I2038" s="320">
        <v>225</v>
      </c>
    </row>
    <row r="2039" spans="3:9" x14ac:dyDescent="0.25">
      <c r="C2039" s="482" t="s">
        <v>2465</v>
      </c>
      <c r="D2039" s="325">
        <v>458.3</v>
      </c>
      <c r="E2039" s="325">
        <v>0</v>
      </c>
      <c r="F2039" s="325">
        <v>1.7</v>
      </c>
      <c r="G2039" s="325">
        <v>93</v>
      </c>
      <c r="H2039" s="320">
        <v>0</v>
      </c>
      <c r="I2039" s="320">
        <v>225</v>
      </c>
    </row>
    <row r="2040" spans="3:9" x14ac:dyDescent="0.25">
      <c r="C2040" s="482" t="s">
        <v>2466</v>
      </c>
      <c r="D2040" s="325">
        <v>458.4</v>
      </c>
      <c r="E2040" s="325">
        <v>0</v>
      </c>
      <c r="F2040" s="325">
        <v>0.9</v>
      </c>
      <c r="G2040" s="325">
        <v>93</v>
      </c>
      <c r="H2040" s="320">
        <v>0</v>
      </c>
      <c r="I2040" s="320">
        <v>225</v>
      </c>
    </row>
    <row r="2041" spans="3:9" x14ac:dyDescent="0.25">
      <c r="C2041" s="482" t="s">
        <v>2467</v>
      </c>
      <c r="D2041" s="325">
        <v>458.6</v>
      </c>
      <c r="E2041" s="325">
        <v>0</v>
      </c>
      <c r="F2041" s="325">
        <v>0.9</v>
      </c>
      <c r="G2041" s="325">
        <v>95</v>
      </c>
      <c r="H2041" s="320">
        <v>0.9</v>
      </c>
      <c r="I2041" s="320">
        <v>202.5</v>
      </c>
    </row>
    <row r="2042" spans="3:9" x14ac:dyDescent="0.25">
      <c r="C2042" s="482" t="s">
        <v>2468</v>
      </c>
      <c r="D2042" s="325">
        <v>459</v>
      </c>
      <c r="E2042" s="325">
        <v>0</v>
      </c>
      <c r="F2042" s="325">
        <v>2.2000000000000002</v>
      </c>
      <c r="G2042" s="325">
        <v>95</v>
      </c>
      <c r="H2042" s="320">
        <v>0.4</v>
      </c>
      <c r="I2042" s="320">
        <v>270</v>
      </c>
    </row>
    <row r="2043" spans="3:9" x14ac:dyDescent="0.25">
      <c r="C2043" s="482" t="s">
        <v>2469</v>
      </c>
      <c r="D2043" s="325">
        <v>459</v>
      </c>
      <c r="E2043" s="325">
        <v>0</v>
      </c>
      <c r="F2043" s="325">
        <v>5.9</v>
      </c>
      <c r="G2043" s="325">
        <v>81</v>
      </c>
      <c r="H2043" s="320">
        <v>0.9</v>
      </c>
      <c r="I2043" s="320">
        <v>270</v>
      </c>
    </row>
    <row r="2044" spans="3:9" x14ac:dyDescent="0.25">
      <c r="C2044" s="482" t="s">
        <v>2470</v>
      </c>
      <c r="D2044" s="325">
        <v>459</v>
      </c>
      <c r="E2044" s="325">
        <v>0</v>
      </c>
      <c r="F2044" s="325">
        <v>10.7</v>
      </c>
      <c r="G2044" s="325">
        <v>59</v>
      </c>
      <c r="H2044" s="320">
        <v>0.9</v>
      </c>
      <c r="I2044" s="320">
        <v>247.5</v>
      </c>
    </row>
    <row r="2045" spans="3:9" x14ac:dyDescent="0.25">
      <c r="C2045" s="482" t="s">
        <v>2471</v>
      </c>
      <c r="D2045" s="325">
        <v>459</v>
      </c>
      <c r="E2045" s="325">
        <v>0</v>
      </c>
      <c r="F2045" s="325">
        <v>12.2</v>
      </c>
      <c r="G2045" s="325">
        <v>52</v>
      </c>
      <c r="H2045" s="320">
        <v>1.8</v>
      </c>
      <c r="I2045" s="320">
        <v>157.5</v>
      </c>
    </row>
    <row r="2046" spans="3:9" x14ac:dyDescent="0.25">
      <c r="C2046" s="482" t="s">
        <v>2472</v>
      </c>
      <c r="D2046" s="325">
        <v>458.8</v>
      </c>
      <c r="E2046" s="325">
        <v>0</v>
      </c>
      <c r="F2046" s="325">
        <v>14.9</v>
      </c>
      <c r="G2046" s="325">
        <v>44</v>
      </c>
      <c r="H2046" s="320">
        <v>1.8</v>
      </c>
      <c r="I2046" s="320">
        <v>67.5</v>
      </c>
    </row>
    <row r="2047" spans="3:9" x14ac:dyDescent="0.25">
      <c r="C2047" s="482" t="s">
        <v>2473</v>
      </c>
      <c r="D2047" s="325">
        <v>458.3</v>
      </c>
      <c r="E2047" s="325">
        <v>0</v>
      </c>
      <c r="F2047" s="325">
        <v>14.7</v>
      </c>
      <c r="G2047" s="325">
        <v>51</v>
      </c>
      <c r="H2047" s="320">
        <v>1.8</v>
      </c>
      <c r="I2047" s="320">
        <v>135</v>
      </c>
    </row>
    <row r="2048" spans="3:9" x14ac:dyDescent="0.25">
      <c r="C2048" s="482" t="s">
        <v>2474</v>
      </c>
      <c r="D2048" s="325">
        <v>457.7</v>
      </c>
      <c r="E2048" s="325">
        <v>0</v>
      </c>
      <c r="F2048" s="325">
        <v>14.9</v>
      </c>
      <c r="G2048" s="325">
        <v>51</v>
      </c>
      <c r="H2048" s="320">
        <v>1.8</v>
      </c>
      <c r="I2048" s="320">
        <v>45</v>
      </c>
    </row>
    <row r="2049" spans="3:9" x14ac:dyDescent="0.25">
      <c r="C2049" s="482" t="s">
        <v>2475</v>
      </c>
      <c r="D2049" s="325">
        <v>457.4</v>
      </c>
      <c r="E2049" s="325">
        <v>1.02</v>
      </c>
      <c r="F2049" s="325">
        <v>11.3</v>
      </c>
      <c r="G2049" s="325">
        <v>69</v>
      </c>
      <c r="H2049" s="320">
        <v>1.8</v>
      </c>
      <c r="I2049" s="320">
        <v>45</v>
      </c>
    </row>
    <row r="2050" spans="3:9" x14ac:dyDescent="0.25">
      <c r="C2050" s="482" t="s">
        <v>2476</v>
      </c>
      <c r="D2050" s="325">
        <v>457.4</v>
      </c>
      <c r="E2050" s="325">
        <v>0</v>
      </c>
      <c r="F2050" s="325">
        <v>10.5</v>
      </c>
      <c r="G2050" s="325">
        <v>67</v>
      </c>
      <c r="H2050" s="320">
        <v>2.2000000000000002</v>
      </c>
      <c r="I2050" s="320">
        <v>0</v>
      </c>
    </row>
    <row r="2051" spans="3:9" x14ac:dyDescent="0.25">
      <c r="C2051" s="482" t="s">
        <v>2477</v>
      </c>
      <c r="D2051" s="325">
        <v>457.3</v>
      </c>
      <c r="E2051" s="325">
        <v>0</v>
      </c>
      <c r="F2051" s="325">
        <v>9.4</v>
      </c>
      <c r="G2051" s="325">
        <v>71</v>
      </c>
      <c r="H2051" s="320">
        <v>1.3</v>
      </c>
      <c r="I2051" s="320">
        <v>67.5</v>
      </c>
    </row>
    <row r="2052" spans="3:9" x14ac:dyDescent="0.25">
      <c r="C2052" s="482" t="s">
        <v>2478</v>
      </c>
      <c r="D2052" s="325">
        <v>457.3</v>
      </c>
      <c r="E2052" s="325">
        <v>0</v>
      </c>
      <c r="F2052" s="325">
        <v>8.3000000000000007</v>
      </c>
      <c r="G2052" s="325">
        <v>72</v>
      </c>
      <c r="H2052" s="320">
        <v>0.9</v>
      </c>
      <c r="I2052" s="320">
        <v>45</v>
      </c>
    </row>
    <row r="2053" spans="3:9" x14ac:dyDescent="0.25">
      <c r="C2053" s="482" t="s">
        <v>2479</v>
      </c>
      <c r="D2053" s="325">
        <v>457.7</v>
      </c>
      <c r="E2053" s="325">
        <v>0</v>
      </c>
      <c r="F2053" s="325">
        <v>6.9</v>
      </c>
      <c r="G2053" s="325">
        <v>80</v>
      </c>
      <c r="H2053" s="320">
        <v>0.9</v>
      </c>
      <c r="I2053" s="320">
        <v>0</v>
      </c>
    </row>
    <row r="2054" spans="3:9" x14ac:dyDescent="0.25">
      <c r="C2054" s="482" t="s">
        <v>2480</v>
      </c>
      <c r="D2054" s="325">
        <v>457.9</v>
      </c>
      <c r="E2054" s="325">
        <v>0</v>
      </c>
      <c r="F2054" s="325">
        <v>6</v>
      </c>
      <c r="G2054" s="325">
        <v>83</v>
      </c>
      <c r="H2054" s="320">
        <v>0.4</v>
      </c>
      <c r="I2054" s="320">
        <v>45</v>
      </c>
    </row>
    <row r="2055" spans="3:9" x14ac:dyDescent="0.25">
      <c r="C2055" s="482" t="s">
        <v>2481</v>
      </c>
      <c r="D2055" s="325">
        <v>458.3</v>
      </c>
      <c r="E2055" s="325">
        <v>0</v>
      </c>
      <c r="F2055" s="325">
        <v>5.3</v>
      </c>
      <c r="G2055" s="325">
        <v>86</v>
      </c>
      <c r="H2055" s="320">
        <v>0</v>
      </c>
      <c r="I2055" s="320">
        <v>67.5</v>
      </c>
    </row>
    <row r="2056" spans="3:9" x14ac:dyDescent="0.25">
      <c r="C2056" s="482" t="s">
        <v>2482</v>
      </c>
      <c r="D2056" s="325">
        <v>458.6</v>
      </c>
      <c r="E2056" s="325">
        <v>0</v>
      </c>
      <c r="F2056" s="325">
        <v>4.9000000000000004</v>
      </c>
      <c r="G2056" s="325">
        <v>88</v>
      </c>
      <c r="H2056" s="320">
        <v>0</v>
      </c>
      <c r="I2056" s="320">
        <v>67.5</v>
      </c>
    </row>
    <row r="2057" spans="3:9" x14ac:dyDescent="0.25">
      <c r="C2057" s="482" t="s">
        <v>2483</v>
      </c>
      <c r="D2057" s="325">
        <v>458.7</v>
      </c>
      <c r="E2057" s="325">
        <v>0</v>
      </c>
      <c r="F2057" s="325">
        <v>4.3</v>
      </c>
      <c r="G2057" s="325">
        <v>91</v>
      </c>
      <c r="H2057" s="320">
        <v>0.4</v>
      </c>
      <c r="I2057" s="320">
        <v>0</v>
      </c>
    </row>
    <row r="2058" spans="3:9" x14ac:dyDescent="0.25">
      <c r="C2058" s="482" t="s">
        <v>2484</v>
      </c>
      <c r="D2058" s="325">
        <v>458.4</v>
      </c>
      <c r="E2058" s="325">
        <v>0</v>
      </c>
      <c r="F2058" s="325">
        <v>4.2</v>
      </c>
      <c r="G2058" s="325">
        <v>92</v>
      </c>
      <c r="H2058" s="320">
        <v>0.4</v>
      </c>
      <c r="I2058" s="320">
        <v>67.5</v>
      </c>
    </row>
    <row r="2059" spans="3:9" x14ac:dyDescent="0.25">
      <c r="C2059" s="482" t="s">
        <v>2485</v>
      </c>
      <c r="D2059" s="325">
        <v>458.2</v>
      </c>
      <c r="E2059" s="325">
        <v>0</v>
      </c>
      <c r="F2059" s="325">
        <v>4</v>
      </c>
      <c r="G2059" s="325">
        <v>91</v>
      </c>
      <c r="H2059" s="320">
        <v>0</v>
      </c>
      <c r="I2059" s="320">
        <v>135</v>
      </c>
    </row>
    <row r="2060" spans="3:9" x14ac:dyDescent="0.25">
      <c r="C2060" s="482" t="s">
        <v>2486</v>
      </c>
      <c r="D2060" s="325">
        <v>457.9</v>
      </c>
      <c r="E2060" s="325">
        <v>0</v>
      </c>
      <c r="F2060" s="325">
        <v>3.2</v>
      </c>
      <c r="G2060" s="325">
        <v>93</v>
      </c>
      <c r="H2060" s="320">
        <v>0</v>
      </c>
      <c r="I2060" s="320">
        <v>270</v>
      </c>
    </row>
    <row r="2061" spans="3:9" x14ac:dyDescent="0.25">
      <c r="C2061" s="482" t="s">
        <v>2487</v>
      </c>
      <c r="D2061" s="325">
        <v>457.6</v>
      </c>
      <c r="E2061" s="325">
        <v>0</v>
      </c>
      <c r="F2061" s="325">
        <v>3.1</v>
      </c>
      <c r="G2061" s="325">
        <v>94</v>
      </c>
      <c r="H2061" s="320">
        <v>0.4</v>
      </c>
      <c r="I2061" s="320">
        <v>0</v>
      </c>
    </row>
    <row r="2062" spans="3:9" x14ac:dyDescent="0.25">
      <c r="C2062" s="482" t="s">
        <v>2488</v>
      </c>
      <c r="D2062" s="325">
        <v>457.4</v>
      </c>
      <c r="E2062" s="325">
        <v>0</v>
      </c>
      <c r="F2062" s="325">
        <v>2.8</v>
      </c>
      <c r="G2062" s="325">
        <v>94</v>
      </c>
      <c r="H2062" s="320">
        <v>0.4</v>
      </c>
      <c r="I2062" s="320">
        <v>202.5</v>
      </c>
    </row>
    <row r="2063" spans="3:9" x14ac:dyDescent="0.25">
      <c r="C2063" s="482" t="s">
        <v>2489</v>
      </c>
      <c r="D2063" s="325">
        <v>457.5</v>
      </c>
      <c r="E2063" s="325">
        <v>0</v>
      </c>
      <c r="F2063" s="325">
        <v>2.8</v>
      </c>
      <c r="G2063" s="325">
        <v>94</v>
      </c>
      <c r="H2063" s="320">
        <v>0.4</v>
      </c>
      <c r="I2063" s="320">
        <v>90</v>
      </c>
    </row>
    <row r="2064" spans="3:9" x14ac:dyDescent="0.25">
      <c r="C2064" s="482" t="s">
        <v>2490</v>
      </c>
      <c r="D2064" s="325">
        <v>457.6</v>
      </c>
      <c r="E2064" s="325">
        <v>0</v>
      </c>
      <c r="F2064" s="325">
        <v>3.3</v>
      </c>
      <c r="G2064" s="325">
        <v>95</v>
      </c>
      <c r="H2064" s="320">
        <v>0</v>
      </c>
      <c r="I2064" s="320">
        <v>247.5</v>
      </c>
    </row>
    <row r="2065" spans="3:9" x14ac:dyDescent="0.25">
      <c r="C2065" s="482" t="s">
        <v>2491</v>
      </c>
      <c r="D2065" s="325">
        <v>458</v>
      </c>
      <c r="E2065" s="325">
        <v>0</v>
      </c>
      <c r="F2065" s="325">
        <v>3.7</v>
      </c>
      <c r="G2065" s="325">
        <v>95</v>
      </c>
      <c r="H2065" s="320">
        <v>0</v>
      </c>
      <c r="I2065" s="320">
        <v>45</v>
      </c>
    </row>
    <row r="2066" spans="3:9" x14ac:dyDescent="0.25">
      <c r="C2066" s="482" t="s">
        <v>2492</v>
      </c>
      <c r="D2066" s="325">
        <v>458.5</v>
      </c>
      <c r="E2066" s="325">
        <v>0</v>
      </c>
      <c r="F2066" s="325">
        <v>5.3</v>
      </c>
      <c r="G2066" s="325">
        <v>93</v>
      </c>
      <c r="H2066" s="320">
        <v>0</v>
      </c>
      <c r="I2066" s="320">
        <v>45</v>
      </c>
    </row>
    <row r="2067" spans="3:9" x14ac:dyDescent="0.25">
      <c r="C2067" s="482" t="s">
        <v>2493</v>
      </c>
      <c r="D2067" s="325">
        <v>458.6</v>
      </c>
      <c r="E2067" s="325">
        <v>0</v>
      </c>
      <c r="F2067" s="325">
        <v>8.8000000000000007</v>
      </c>
      <c r="G2067" s="325">
        <v>72</v>
      </c>
      <c r="H2067" s="320">
        <v>0.9</v>
      </c>
      <c r="I2067" s="320">
        <v>45</v>
      </c>
    </row>
    <row r="2068" spans="3:9" x14ac:dyDescent="0.25">
      <c r="C2068" s="482" t="s">
        <v>2494</v>
      </c>
      <c r="D2068" s="325">
        <v>458.7</v>
      </c>
      <c r="E2068" s="325">
        <v>0</v>
      </c>
      <c r="F2068" s="325">
        <v>11.1</v>
      </c>
      <c r="G2068" s="325">
        <v>60</v>
      </c>
      <c r="H2068" s="320">
        <v>1.3</v>
      </c>
      <c r="I2068" s="320">
        <v>67.5</v>
      </c>
    </row>
    <row r="2069" spans="3:9" x14ac:dyDescent="0.25">
      <c r="C2069" s="482" t="s">
        <v>2495</v>
      </c>
      <c r="D2069" s="325">
        <v>458.5</v>
      </c>
      <c r="E2069" s="325">
        <v>0</v>
      </c>
      <c r="F2069" s="325">
        <v>11.2</v>
      </c>
      <c r="G2069" s="325">
        <v>63</v>
      </c>
      <c r="H2069" s="320">
        <v>0.9</v>
      </c>
      <c r="I2069" s="320">
        <v>67.5</v>
      </c>
    </row>
    <row r="2070" spans="3:9" x14ac:dyDescent="0.25">
      <c r="C2070" s="482" t="s">
        <v>2496</v>
      </c>
      <c r="D2070" s="325">
        <v>458.2</v>
      </c>
      <c r="E2070" s="325">
        <v>0</v>
      </c>
      <c r="F2070" s="325">
        <v>11.1</v>
      </c>
      <c r="G2070" s="325">
        <v>65</v>
      </c>
      <c r="H2070" s="320">
        <v>2.2000000000000002</v>
      </c>
      <c r="I2070" s="320">
        <v>22.5</v>
      </c>
    </row>
    <row r="2071" spans="3:9" x14ac:dyDescent="0.25">
      <c r="C2071" s="482" t="s">
        <v>2497</v>
      </c>
      <c r="D2071" s="325">
        <v>457.6</v>
      </c>
      <c r="E2071" s="325">
        <v>0</v>
      </c>
      <c r="F2071" s="325">
        <v>13.7</v>
      </c>
      <c r="G2071" s="325">
        <v>58</v>
      </c>
      <c r="H2071" s="320">
        <v>1.8</v>
      </c>
      <c r="I2071" s="320">
        <v>45</v>
      </c>
    </row>
    <row r="2072" spans="3:9" x14ac:dyDescent="0.25">
      <c r="C2072" s="482" t="s">
        <v>2498</v>
      </c>
      <c r="D2072" s="325">
        <v>457.1</v>
      </c>
      <c r="E2072" s="325">
        <v>0</v>
      </c>
      <c r="F2072" s="325">
        <v>13.5</v>
      </c>
      <c r="G2072" s="325">
        <v>56</v>
      </c>
      <c r="H2072" s="320">
        <v>2.7</v>
      </c>
      <c r="I2072" s="320">
        <v>45</v>
      </c>
    </row>
    <row r="2073" spans="3:9" x14ac:dyDescent="0.25">
      <c r="C2073" s="482" t="s">
        <v>2499</v>
      </c>
      <c r="D2073" s="325">
        <v>456.7</v>
      </c>
      <c r="E2073" s="325">
        <v>0</v>
      </c>
      <c r="F2073" s="325">
        <v>12.6</v>
      </c>
      <c r="G2073" s="325">
        <v>63</v>
      </c>
      <c r="H2073" s="320">
        <v>2.7</v>
      </c>
      <c r="I2073" s="320">
        <v>0</v>
      </c>
    </row>
    <row r="2074" spans="3:9" x14ac:dyDescent="0.25">
      <c r="C2074" s="482" t="s">
        <v>2500</v>
      </c>
      <c r="D2074" s="325">
        <v>456.5</v>
      </c>
      <c r="E2074" s="325">
        <v>0</v>
      </c>
      <c r="F2074" s="325">
        <v>10.4</v>
      </c>
      <c r="G2074" s="325">
        <v>68</v>
      </c>
      <c r="H2074" s="320">
        <v>1.8</v>
      </c>
      <c r="I2074" s="320">
        <v>45</v>
      </c>
    </row>
    <row r="2075" spans="3:9" x14ac:dyDescent="0.25">
      <c r="C2075" s="482" t="s">
        <v>2501</v>
      </c>
      <c r="D2075" s="325">
        <v>456.6</v>
      </c>
      <c r="E2075" s="325">
        <v>0</v>
      </c>
      <c r="F2075" s="325">
        <v>10.7</v>
      </c>
      <c r="G2075" s="325">
        <v>66</v>
      </c>
      <c r="H2075" s="320">
        <v>1.8</v>
      </c>
      <c r="I2075" s="320">
        <v>67.5</v>
      </c>
    </row>
    <row r="2076" spans="3:9" x14ac:dyDescent="0.25">
      <c r="C2076" s="482" t="s">
        <v>2502</v>
      </c>
      <c r="D2076" s="325">
        <v>457</v>
      </c>
      <c r="E2076" s="325">
        <v>0</v>
      </c>
      <c r="F2076" s="325">
        <v>8.1999999999999993</v>
      </c>
      <c r="G2076" s="325">
        <v>74</v>
      </c>
      <c r="H2076" s="320">
        <v>1.3</v>
      </c>
      <c r="I2076" s="320">
        <v>67.5</v>
      </c>
    </row>
    <row r="2077" spans="3:9" x14ac:dyDescent="0.25">
      <c r="C2077" s="482" t="s">
        <v>2503</v>
      </c>
      <c r="D2077" s="325">
        <v>457.5</v>
      </c>
      <c r="E2077" s="325">
        <v>0.25</v>
      </c>
      <c r="F2077" s="325">
        <v>4.3</v>
      </c>
      <c r="G2077" s="325">
        <v>89</v>
      </c>
      <c r="H2077" s="320">
        <v>2.2000000000000002</v>
      </c>
      <c r="I2077" s="320">
        <v>225</v>
      </c>
    </row>
    <row r="2078" spans="3:9" x14ac:dyDescent="0.25">
      <c r="C2078" s="482" t="s">
        <v>2504</v>
      </c>
      <c r="D2078" s="325">
        <v>457.7</v>
      </c>
      <c r="E2078" s="325">
        <v>0</v>
      </c>
      <c r="F2078" s="325">
        <v>4.5999999999999996</v>
      </c>
      <c r="G2078" s="325">
        <v>89</v>
      </c>
      <c r="H2078" s="320">
        <v>0.9</v>
      </c>
      <c r="I2078" s="320">
        <v>225</v>
      </c>
    </row>
    <row r="2079" spans="3:9" x14ac:dyDescent="0.25">
      <c r="C2079" s="482" t="s">
        <v>2505</v>
      </c>
      <c r="D2079" s="325">
        <v>458</v>
      </c>
      <c r="E2079" s="325">
        <v>0</v>
      </c>
      <c r="F2079" s="325">
        <v>4.4000000000000004</v>
      </c>
      <c r="G2079" s="325">
        <v>88</v>
      </c>
      <c r="H2079" s="320">
        <v>0.9</v>
      </c>
      <c r="I2079" s="320">
        <v>202.5</v>
      </c>
    </row>
    <row r="2080" spans="3:9" x14ac:dyDescent="0.25">
      <c r="C2080" s="482" t="s">
        <v>2506</v>
      </c>
      <c r="D2080" s="325">
        <v>458.2</v>
      </c>
      <c r="E2080" s="325">
        <v>0</v>
      </c>
      <c r="F2080" s="325">
        <v>4.9000000000000004</v>
      </c>
      <c r="G2080" s="325">
        <v>87</v>
      </c>
      <c r="H2080" s="320">
        <v>0.4</v>
      </c>
      <c r="I2080" s="320">
        <v>202.5</v>
      </c>
    </row>
    <row r="2081" spans="3:9" x14ac:dyDescent="0.25">
      <c r="C2081" s="482" t="s">
        <v>2507</v>
      </c>
      <c r="D2081" s="325">
        <v>458.2</v>
      </c>
      <c r="E2081" s="325">
        <v>0.25</v>
      </c>
      <c r="F2081" s="325">
        <v>4.5</v>
      </c>
      <c r="G2081" s="325">
        <v>89</v>
      </c>
      <c r="H2081" s="320">
        <v>0.9</v>
      </c>
      <c r="I2081" s="320">
        <v>225</v>
      </c>
    </row>
    <row r="2082" spans="3:9" x14ac:dyDescent="0.25">
      <c r="C2082" s="482" t="s">
        <v>2508</v>
      </c>
      <c r="D2082" s="325">
        <v>458.2</v>
      </c>
      <c r="E2082" s="325">
        <v>0</v>
      </c>
      <c r="F2082" s="325">
        <v>4.2</v>
      </c>
      <c r="G2082" s="325">
        <v>89</v>
      </c>
      <c r="H2082" s="320">
        <v>0.4</v>
      </c>
      <c r="I2082" s="320">
        <v>180</v>
      </c>
    </row>
    <row r="2083" spans="3:9" x14ac:dyDescent="0.25">
      <c r="C2083" s="482" t="s">
        <v>2509</v>
      </c>
      <c r="D2083" s="325">
        <v>457.7</v>
      </c>
      <c r="E2083" s="325">
        <v>0</v>
      </c>
      <c r="F2083" s="325">
        <v>4.4000000000000004</v>
      </c>
      <c r="G2083" s="325">
        <v>88</v>
      </c>
      <c r="H2083" s="320">
        <v>0.4</v>
      </c>
      <c r="I2083" s="320">
        <v>180</v>
      </c>
    </row>
    <row r="2084" spans="3:9" x14ac:dyDescent="0.25">
      <c r="C2084" s="482" t="s">
        <v>2510</v>
      </c>
      <c r="D2084" s="325">
        <v>457.4</v>
      </c>
      <c r="E2084" s="325">
        <v>0</v>
      </c>
      <c r="F2084" s="325">
        <v>4.4000000000000004</v>
      </c>
      <c r="G2084" s="325">
        <v>89</v>
      </c>
      <c r="H2084" s="320">
        <v>0.4</v>
      </c>
      <c r="I2084" s="320">
        <v>180</v>
      </c>
    </row>
    <row r="2085" spans="3:9" x14ac:dyDescent="0.25">
      <c r="C2085" s="482" t="s">
        <v>2511</v>
      </c>
      <c r="D2085" s="325">
        <v>457.1</v>
      </c>
      <c r="E2085" s="325">
        <v>0</v>
      </c>
      <c r="F2085" s="325">
        <v>4.5999999999999996</v>
      </c>
      <c r="G2085" s="325">
        <v>89</v>
      </c>
      <c r="H2085" s="320">
        <v>0</v>
      </c>
      <c r="I2085" s="320">
        <v>112.5</v>
      </c>
    </row>
    <row r="2086" spans="3:9" x14ac:dyDescent="0.25">
      <c r="C2086" s="482" t="s">
        <v>2512</v>
      </c>
      <c r="D2086" s="325">
        <v>457</v>
      </c>
      <c r="E2086" s="325">
        <v>0</v>
      </c>
      <c r="F2086" s="325">
        <v>4.4000000000000004</v>
      </c>
      <c r="G2086" s="325">
        <v>89</v>
      </c>
      <c r="H2086" s="320">
        <v>0.4</v>
      </c>
      <c r="I2086" s="320">
        <v>45</v>
      </c>
    </row>
    <row r="2087" spans="3:9" x14ac:dyDescent="0.25">
      <c r="C2087" s="482" t="s">
        <v>2513</v>
      </c>
      <c r="D2087" s="325">
        <v>456.9</v>
      </c>
      <c r="E2087" s="325">
        <v>0</v>
      </c>
      <c r="F2087" s="325">
        <v>4.5</v>
      </c>
      <c r="G2087" s="325">
        <v>89</v>
      </c>
      <c r="H2087" s="320">
        <v>0.4</v>
      </c>
      <c r="I2087" s="320">
        <v>45</v>
      </c>
    </row>
    <row r="2088" spans="3:9" x14ac:dyDescent="0.25">
      <c r="C2088" s="482" t="s">
        <v>2514</v>
      </c>
      <c r="D2088" s="325">
        <v>457.1</v>
      </c>
      <c r="E2088" s="325">
        <v>0</v>
      </c>
      <c r="F2088" s="325">
        <v>4.4000000000000004</v>
      </c>
      <c r="G2088" s="325">
        <v>91</v>
      </c>
      <c r="H2088" s="320">
        <v>0.4</v>
      </c>
      <c r="I2088" s="320">
        <v>45</v>
      </c>
    </row>
    <row r="2089" spans="3:9" x14ac:dyDescent="0.25">
      <c r="C2089" s="482" t="s">
        <v>2515</v>
      </c>
      <c r="D2089" s="325">
        <v>457.5</v>
      </c>
      <c r="E2089" s="325">
        <v>0</v>
      </c>
      <c r="F2089" s="325">
        <v>4.5</v>
      </c>
      <c r="G2089" s="325">
        <v>91</v>
      </c>
      <c r="H2089" s="320">
        <v>0.4</v>
      </c>
      <c r="I2089" s="320">
        <v>45</v>
      </c>
    </row>
    <row r="2090" spans="3:9" x14ac:dyDescent="0.25">
      <c r="C2090" s="482" t="s">
        <v>2516</v>
      </c>
      <c r="D2090" s="325">
        <v>457.8</v>
      </c>
      <c r="E2090" s="325">
        <v>0</v>
      </c>
      <c r="F2090" s="325">
        <v>5.8</v>
      </c>
      <c r="G2090" s="325">
        <v>86</v>
      </c>
      <c r="H2090" s="320">
        <v>0.4</v>
      </c>
      <c r="I2090" s="320">
        <v>22.5</v>
      </c>
    </row>
    <row r="2091" spans="3:9" x14ac:dyDescent="0.25">
      <c r="C2091" s="482" t="s">
        <v>2517</v>
      </c>
      <c r="D2091" s="325">
        <v>458.1</v>
      </c>
      <c r="E2091" s="325">
        <v>0</v>
      </c>
      <c r="F2091" s="325">
        <v>7.7</v>
      </c>
      <c r="G2091" s="325">
        <v>79</v>
      </c>
      <c r="H2091" s="320">
        <v>1.3</v>
      </c>
      <c r="I2091" s="320">
        <v>45</v>
      </c>
    </row>
    <row r="2092" spans="3:9" x14ac:dyDescent="0.25">
      <c r="C2092" s="482" t="s">
        <v>2518</v>
      </c>
      <c r="D2092" s="325">
        <v>458.1</v>
      </c>
      <c r="E2092" s="325">
        <v>0</v>
      </c>
      <c r="F2092" s="325">
        <v>9.6</v>
      </c>
      <c r="G2092" s="325">
        <v>73</v>
      </c>
      <c r="H2092" s="320">
        <v>1.3</v>
      </c>
      <c r="I2092" s="320">
        <v>67.5</v>
      </c>
    </row>
    <row r="2093" spans="3:9" x14ac:dyDescent="0.25">
      <c r="C2093" s="482" t="s">
        <v>2519</v>
      </c>
      <c r="D2093" s="325">
        <v>458</v>
      </c>
      <c r="E2093" s="325">
        <v>0</v>
      </c>
      <c r="F2093" s="325">
        <v>12.1</v>
      </c>
      <c r="G2093" s="325">
        <v>64</v>
      </c>
      <c r="H2093" s="320">
        <v>1.3</v>
      </c>
      <c r="I2093" s="320">
        <v>67.5</v>
      </c>
    </row>
    <row r="2094" spans="3:9" x14ac:dyDescent="0.25">
      <c r="C2094" s="482" t="s">
        <v>2520</v>
      </c>
      <c r="D2094" s="325">
        <v>457.6</v>
      </c>
      <c r="E2094" s="325">
        <v>0</v>
      </c>
      <c r="F2094" s="325">
        <v>13.8</v>
      </c>
      <c r="G2094" s="325">
        <v>57</v>
      </c>
      <c r="H2094" s="320">
        <v>1.3</v>
      </c>
      <c r="I2094" s="320">
        <v>67.5</v>
      </c>
    </row>
    <row r="2095" spans="3:9" x14ac:dyDescent="0.25">
      <c r="C2095" s="482" t="s">
        <v>2521</v>
      </c>
      <c r="D2095" s="325">
        <v>456.9</v>
      </c>
      <c r="E2095" s="325">
        <v>0</v>
      </c>
      <c r="F2095" s="325">
        <v>13.9</v>
      </c>
      <c r="G2095" s="325">
        <v>51</v>
      </c>
      <c r="H2095" s="320">
        <v>1.8</v>
      </c>
      <c r="I2095" s="320">
        <v>45</v>
      </c>
    </row>
    <row r="2096" spans="3:9" x14ac:dyDescent="0.25">
      <c r="C2096" s="482" t="s">
        <v>2522</v>
      </c>
      <c r="D2096" s="325">
        <v>456.3</v>
      </c>
      <c r="E2096" s="325">
        <v>0</v>
      </c>
      <c r="F2096" s="325">
        <v>14.3</v>
      </c>
      <c r="G2096" s="325">
        <v>50</v>
      </c>
      <c r="H2096" s="320">
        <v>1.8</v>
      </c>
      <c r="I2096" s="320">
        <v>45</v>
      </c>
    </row>
    <row r="2097" spans="3:9" x14ac:dyDescent="0.25">
      <c r="C2097" s="482" t="s">
        <v>2523</v>
      </c>
      <c r="D2097" s="325">
        <v>455.9</v>
      </c>
      <c r="E2097" s="325">
        <v>0</v>
      </c>
      <c r="F2097" s="325">
        <v>11.8</v>
      </c>
      <c r="G2097" s="325">
        <v>65</v>
      </c>
      <c r="H2097" s="320">
        <v>2.2000000000000002</v>
      </c>
      <c r="I2097" s="320">
        <v>45</v>
      </c>
    </row>
    <row r="2098" spans="3:9" x14ac:dyDescent="0.25">
      <c r="C2098" s="482" t="s">
        <v>2524</v>
      </c>
      <c r="D2098" s="325">
        <v>455.8</v>
      </c>
      <c r="E2098" s="325">
        <v>0</v>
      </c>
      <c r="F2098" s="325">
        <v>10.199999999999999</v>
      </c>
      <c r="G2098" s="325">
        <v>73</v>
      </c>
      <c r="H2098" s="320">
        <v>2.2000000000000002</v>
      </c>
      <c r="I2098" s="320">
        <v>45</v>
      </c>
    </row>
    <row r="2099" spans="3:9" x14ac:dyDescent="0.25">
      <c r="C2099" s="482" t="s">
        <v>2525</v>
      </c>
      <c r="D2099" s="325">
        <v>456.1</v>
      </c>
      <c r="E2099" s="325">
        <v>0</v>
      </c>
      <c r="F2099" s="325">
        <v>8.8000000000000007</v>
      </c>
      <c r="G2099" s="325">
        <v>77</v>
      </c>
      <c r="H2099" s="320">
        <v>2.2000000000000002</v>
      </c>
      <c r="I2099" s="320">
        <v>22.5</v>
      </c>
    </row>
    <row r="2100" spans="3:9" x14ac:dyDescent="0.25">
      <c r="C2100" s="482" t="s">
        <v>2526</v>
      </c>
      <c r="D2100" s="325">
        <v>456.6</v>
      </c>
      <c r="E2100" s="325">
        <v>0</v>
      </c>
      <c r="F2100" s="325">
        <v>5.9</v>
      </c>
      <c r="G2100" s="325">
        <v>82</v>
      </c>
      <c r="H2100" s="320">
        <v>1.8</v>
      </c>
      <c r="I2100" s="320">
        <v>337.5</v>
      </c>
    </row>
    <row r="2101" spans="3:9" x14ac:dyDescent="0.25">
      <c r="C2101" s="482" t="s">
        <v>2527</v>
      </c>
      <c r="D2101" s="325">
        <v>457.1</v>
      </c>
      <c r="E2101" s="325">
        <v>0</v>
      </c>
      <c r="F2101" s="325">
        <v>5.2</v>
      </c>
      <c r="G2101" s="325">
        <v>85</v>
      </c>
      <c r="H2101" s="320">
        <v>1.3</v>
      </c>
      <c r="I2101" s="320">
        <v>0</v>
      </c>
    </row>
    <row r="2102" spans="3:9" x14ac:dyDescent="0.25">
      <c r="C2102" s="482" t="s">
        <v>2528</v>
      </c>
      <c r="D2102" s="325">
        <v>457.7</v>
      </c>
      <c r="E2102" s="325">
        <v>0.51</v>
      </c>
      <c r="F2102" s="325">
        <v>5.2</v>
      </c>
      <c r="G2102" s="325">
        <v>87</v>
      </c>
      <c r="H2102" s="320">
        <v>0.4</v>
      </c>
      <c r="I2102" s="320">
        <v>135</v>
      </c>
    </row>
    <row r="2103" spans="3:9" x14ac:dyDescent="0.25">
      <c r="C2103" s="482" t="s">
        <v>2529</v>
      </c>
      <c r="D2103" s="325">
        <v>457.9</v>
      </c>
      <c r="E2103" s="325">
        <v>0.25</v>
      </c>
      <c r="F2103" s="325">
        <v>4.3</v>
      </c>
      <c r="G2103" s="325">
        <v>89</v>
      </c>
      <c r="H2103" s="320">
        <v>1.8</v>
      </c>
      <c r="I2103" s="320">
        <v>225</v>
      </c>
    </row>
    <row r="2104" spans="3:9" x14ac:dyDescent="0.25">
      <c r="C2104" s="482" t="s">
        <v>2530</v>
      </c>
      <c r="D2104" s="325">
        <v>458</v>
      </c>
      <c r="E2104" s="325">
        <v>0</v>
      </c>
      <c r="F2104" s="325">
        <v>4.2</v>
      </c>
      <c r="G2104" s="325">
        <v>90</v>
      </c>
      <c r="H2104" s="320">
        <v>1.3</v>
      </c>
      <c r="I2104" s="320">
        <v>225</v>
      </c>
    </row>
    <row r="2105" spans="3:9" x14ac:dyDescent="0.25">
      <c r="C2105" s="482" t="s">
        <v>2531</v>
      </c>
      <c r="D2105" s="325">
        <v>458.1</v>
      </c>
      <c r="E2105" s="325">
        <v>0</v>
      </c>
      <c r="F2105" s="325">
        <v>4.4000000000000004</v>
      </c>
      <c r="G2105" s="325">
        <v>89</v>
      </c>
      <c r="H2105" s="320">
        <v>0.9</v>
      </c>
      <c r="I2105" s="320">
        <v>225</v>
      </c>
    </row>
    <row r="2106" spans="3:9" x14ac:dyDescent="0.25">
      <c r="C2106" s="482" t="s">
        <v>2532</v>
      </c>
      <c r="D2106" s="325">
        <v>457.8</v>
      </c>
      <c r="E2106" s="325">
        <v>0</v>
      </c>
      <c r="F2106" s="325">
        <v>4.5</v>
      </c>
      <c r="G2106" s="325">
        <v>89</v>
      </c>
      <c r="H2106" s="320">
        <v>0.9</v>
      </c>
      <c r="I2106" s="320">
        <v>180</v>
      </c>
    </row>
    <row r="2107" spans="3:9" x14ac:dyDescent="0.25">
      <c r="C2107" s="482" t="s">
        <v>2533</v>
      </c>
      <c r="D2107" s="325">
        <v>457.4</v>
      </c>
      <c r="E2107" s="325">
        <v>0</v>
      </c>
      <c r="F2107" s="325">
        <v>4.5999999999999996</v>
      </c>
      <c r="G2107" s="325">
        <v>88</v>
      </c>
      <c r="H2107" s="320">
        <v>0.9</v>
      </c>
      <c r="I2107" s="320">
        <v>225</v>
      </c>
    </row>
    <row r="2108" spans="3:9" x14ac:dyDescent="0.25">
      <c r="C2108" s="482" t="s">
        <v>2534</v>
      </c>
      <c r="D2108" s="325">
        <v>457</v>
      </c>
      <c r="E2108" s="325">
        <v>0</v>
      </c>
      <c r="F2108" s="325">
        <v>4.4000000000000004</v>
      </c>
      <c r="G2108" s="325">
        <v>88</v>
      </c>
      <c r="H2108" s="320">
        <v>0.9</v>
      </c>
      <c r="I2108" s="320">
        <v>202.5</v>
      </c>
    </row>
    <row r="2109" spans="3:9" x14ac:dyDescent="0.25">
      <c r="C2109" s="482" t="s">
        <v>2535</v>
      </c>
      <c r="D2109" s="325">
        <v>456.7</v>
      </c>
      <c r="E2109" s="325">
        <v>0</v>
      </c>
      <c r="F2109" s="325">
        <v>4.4000000000000004</v>
      </c>
      <c r="G2109" s="325">
        <v>89</v>
      </c>
      <c r="H2109" s="320">
        <v>0.9</v>
      </c>
      <c r="I2109" s="320">
        <v>180</v>
      </c>
    </row>
    <row r="2110" spans="3:9" x14ac:dyDescent="0.25">
      <c r="C2110" s="482" t="s">
        <v>2536</v>
      </c>
      <c r="D2110" s="325">
        <v>456.7</v>
      </c>
      <c r="E2110" s="325">
        <v>0.25</v>
      </c>
      <c r="F2110" s="325">
        <v>4.3</v>
      </c>
      <c r="G2110" s="325">
        <v>90</v>
      </c>
      <c r="H2110" s="320">
        <v>0.9</v>
      </c>
      <c r="I2110" s="320">
        <v>225</v>
      </c>
    </row>
    <row r="2111" spans="3:9" x14ac:dyDescent="0.25">
      <c r="C2111" s="482" t="s">
        <v>2537</v>
      </c>
      <c r="D2111" s="325">
        <v>456.7</v>
      </c>
      <c r="E2111" s="325">
        <v>0</v>
      </c>
      <c r="F2111" s="325">
        <v>4.2</v>
      </c>
      <c r="G2111" s="325">
        <v>91</v>
      </c>
      <c r="H2111" s="320">
        <v>0.9</v>
      </c>
      <c r="I2111" s="320">
        <v>247.5</v>
      </c>
    </row>
    <row r="2112" spans="3:9" x14ac:dyDescent="0.25">
      <c r="C2112" s="482" t="s">
        <v>2538</v>
      </c>
      <c r="D2112" s="325">
        <v>457</v>
      </c>
      <c r="E2112" s="325">
        <v>0</v>
      </c>
      <c r="F2112" s="325">
        <v>4.3</v>
      </c>
      <c r="G2112" s="325">
        <v>89</v>
      </c>
      <c r="H2112" s="320">
        <v>0.4</v>
      </c>
      <c r="I2112" s="320">
        <v>247.5</v>
      </c>
    </row>
    <row r="2113" spans="3:9" x14ac:dyDescent="0.25">
      <c r="C2113" s="482" t="s">
        <v>2539</v>
      </c>
      <c r="D2113" s="325">
        <v>457.3</v>
      </c>
      <c r="E2113" s="325">
        <v>0.25</v>
      </c>
      <c r="F2113" s="325">
        <v>4.2</v>
      </c>
      <c r="G2113" s="325">
        <v>89</v>
      </c>
      <c r="H2113" s="320">
        <v>0.4</v>
      </c>
      <c r="I2113" s="320">
        <v>180</v>
      </c>
    </row>
    <row r="2114" spans="3:9" x14ac:dyDescent="0.25">
      <c r="C2114" s="482" t="s">
        <v>2540</v>
      </c>
      <c r="D2114" s="325">
        <v>457.7</v>
      </c>
      <c r="E2114" s="325">
        <v>0</v>
      </c>
      <c r="F2114" s="325">
        <v>4.7</v>
      </c>
      <c r="G2114" s="325">
        <v>90</v>
      </c>
      <c r="H2114" s="320">
        <v>0.4</v>
      </c>
      <c r="I2114" s="320">
        <v>180</v>
      </c>
    </row>
    <row r="2115" spans="3:9" x14ac:dyDescent="0.25">
      <c r="C2115" s="482" t="s">
        <v>2541</v>
      </c>
      <c r="D2115" s="325">
        <v>457.9</v>
      </c>
      <c r="E2115" s="325">
        <v>0</v>
      </c>
      <c r="F2115" s="325">
        <v>5.3</v>
      </c>
      <c r="G2115" s="325">
        <v>87</v>
      </c>
      <c r="H2115" s="320">
        <v>0.9</v>
      </c>
      <c r="I2115" s="320">
        <v>225</v>
      </c>
    </row>
    <row r="2116" spans="3:9" x14ac:dyDescent="0.25">
      <c r="C2116" s="482" t="s">
        <v>2542</v>
      </c>
      <c r="D2116" s="325">
        <v>458.1</v>
      </c>
      <c r="E2116" s="325">
        <v>0</v>
      </c>
      <c r="F2116" s="325">
        <v>7.4</v>
      </c>
      <c r="G2116" s="325">
        <v>78</v>
      </c>
      <c r="H2116" s="320">
        <v>0.9</v>
      </c>
      <c r="I2116" s="320">
        <v>247.5</v>
      </c>
    </row>
    <row r="2117" spans="3:9" x14ac:dyDescent="0.25">
      <c r="C2117" s="482" t="s">
        <v>2543</v>
      </c>
      <c r="D2117" s="325">
        <v>458</v>
      </c>
      <c r="E2117" s="325">
        <v>0</v>
      </c>
      <c r="F2117" s="325">
        <v>8.3000000000000007</v>
      </c>
      <c r="G2117" s="325">
        <v>74</v>
      </c>
      <c r="H2117" s="320">
        <v>0.4</v>
      </c>
      <c r="I2117" s="320">
        <v>202.5</v>
      </c>
    </row>
    <row r="2118" spans="3:9" x14ac:dyDescent="0.25">
      <c r="C2118" s="482" t="s">
        <v>2544</v>
      </c>
      <c r="D2118" s="325">
        <v>457.5</v>
      </c>
      <c r="E2118" s="325">
        <v>0.25</v>
      </c>
      <c r="F2118" s="325">
        <v>9.6999999999999993</v>
      </c>
      <c r="G2118" s="325">
        <v>71</v>
      </c>
      <c r="H2118" s="320">
        <v>0.4</v>
      </c>
      <c r="I2118" s="320">
        <v>135</v>
      </c>
    </row>
    <row r="2119" spans="3:9" x14ac:dyDescent="0.25">
      <c r="C2119" s="482" t="s">
        <v>2545</v>
      </c>
      <c r="D2119" s="325">
        <v>457.3</v>
      </c>
      <c r="E2119" s="325">
        <v>0</v>
      </c>
      <c r="F2119" s="325">
        <v>9.4</v>
      </c>
      <c r="G2119" s="325">
        <v>73</v>
      </c>
      <c r="H2119" s="320">
        <v>0.9</v>
      </c>
      <c r="I2119" s="320">
        <v>67.5</v>
      </c>
    </row>
    <row r="2120" spans="3:9" x14ac:dyDescent="0.25">
      <c r="C2120" s="482" t="s">
        <v>2546</v>
      </c>
      <c r="D2120" s="325">
        <v>456.9</v>
      </c>
      <c r="E2120" s="325">
        <v>0.76</v>
      </c>
      <c r="F2120" s="325">
        <v>6.3</v>
      </c>
      <c r="G2120" s="325">
        <v>85</v>
      </c>
      <c r="H2120" s="320">
        <v>1.3</v>
      </c>
      <c r="I2120" s="320">
        <v>0</v>
      </c>
    </row>
    <row r="2121" spans="3:9" x14ac:dyDescent="0.25">
      <c r="C2121" s="482" t="s">
        <v>2547</v>
      </c>
      <c r="D2121" s="325">
        <v>456.7</v>
      </c>
      <c r="E2121" s="325">
        <v>2.54</v>
      </c>
      <c r="F2121" s="325">
        <v>5.8</v>
      </c>
      <c r="G2121" s="325">
        <v>87</v>
      </c>
      <c r="H2121" s="320">
        <v>0.9</v>
      </c>
      <c r="I2121" s="320">
        <v>0</v>
      </c>
    </row>
    <row r="2122" spans="3:9" x14ac:dyDescent="0.25">
      <c r="C2122" s="482" t="s">
        <v>2548</v>
      </c>
      <c r="D2122" s="325">
        <v>456.7</v>
      </c>
      <c r="E2122" s="325">
        <v>4.57</v>
      </c>
      <c r="F2122" s="325">
        <v>4.8</v>
      </c>
      <c r="G2122" s="325">
        <v>89</v>
      </c>
      <c r="H2122" s="320">
        <v>0.9</v>
      </c>
      <c r="I2122" s="320">
        <v>67.5</v>
      </c>
    </row>
    <row r="2123" spans="3:9" x14ac:dyDescent="0.25">
      <c r="C2123" s="482" t="s">
        <v>2549</v>
      </c>
      <c r="D2123" s="325">
        <v>456.7</v>
      </c>
      <c r="E2123" s="325">
        <v>2.79</v>
      </c>
      <c r="F2123" s="325">
        <v>4.5</v>
      </c>
      <c r="G2123" s="325">
        <v>89</v>
      </c>
      <c r="H2123" s="320">
        <v>0.4</v>
      </c>
      <c r="I2123" s="320">
        <v>90</v>
      </c>
    </row>
    <row r="2124" spans="3:9" x14ac:dyDescent="0.25">
      <c r="C2124" s="482" t="s">
        <v>2550</v>
      </c>
      <c r="D2124" s="325">
        <v>457.1</v>
      </c>
      <c r="E2124" s="325">
        <v>3.05</v>
      </c>
      <c r="F2124" s="325">
        <v>3.8</v>
      </c>
      <c r="G2124" s="325">
        <v>90</v>
      </c>
      <c r="H2124" s="320">
        <v>0.4</v>
      </c>
      <c r="I2124" s="320">
        <v>67.5</v>
      </c>
    </row>
    <row r="2125" spans="3:9" x14ac:dyDescent="0.25">
      <c r="C2125" s="482" t="s">
        <v>2551</v>
      </c>
      <c r="D2125" s="325">
        <v>457.6</v>
      </c>
      <c r="E2125" s="325">
        <v>3.56</v>
      </c>
      <c r="F2125" s="325">
        <v>2.8</v>
      </c>
      <c r="G2125" s="325">
        <v>90</v>
      </c>
      <c r="H2125" s="320">
        <v>0.9</v>
      </c>
      <c r="I2125" s="320">
        <v>135</v>
      </c>
    </row>
    <row r="2126" spans="3:9" x14ac:dyDescent="0.25">
      <c r="C2126" s="482" t="s">
        <v>2552</v>
      </c>
      <c r="D2126" s="325">
        <v>458</v>
      </c>
      <c r="E2126" s="325">
        <v>2.54</v>
      </c>
      <c r="F2126" s="325">
        <v>2.6</v>
      </c>
      <c r="G2126" s="325">
        <v>91</v>
      </c>
      <c r="H2126" s="320">
        <v>0.4</v>
      </c>
      <c r="I2126" s="320">
        <v>112.5</v>
      </c>
    </row>
    <row r="2127" spans="3:9" x14ac:dyDescent="0.25">
      <c r="C2127" s="482" t="s">
        <v>2553</v>
      </c>
      <c r="D2127" s="325">
        <v>458.2</v>
      </c>
      <c r="E2127" s="325">
        <v>2.0299999999999998</v>
      </c>
      <c r="F2127" s="325">
        <v>2.7</v>
      </c>
      <c r="G2127" s="325">
        <v>91</v>
      </c>
      <c r="H2127" s="320">
        <v>0</v>
      </c>
      <c r="I2127" s="320">
        <v>112.5</v>
      </c>
    </row>
    <row r="2128" spans="3:9" x14ac:dyDescent="0.25">
      <c r="C2128" s="482" t="s">
        <v>2554</v>
      </c>
      <c r="D2128" s="325">
        <v>458.5</v>
      </c>
      <c r="E2128" s="325">
        <v>0.25</v>
      </c>
      <c r="F2128" s="325">
        <v>2.9</v>
      </c>
      <c r="G2128" s="325">
        <v>91</v>
      </c>
      <c r="H2128" s="320">
        <v>0</v>
      </c>
      <c r="I2128" s="320">
        <v>112.5</v>
      </c>
    </row>
    <row r="2129" spans="3:9" x14ac:dyDescent="0.25">
      <c r="C2129" s="482" t="s">
        <v>2555</v>
      </c>
      <c r="D2129" s="325">
        <v>458.4</v>
      </c>
      <c r="E2129" s="325">
        <v>0</v>
      </c>
      <c r="F2129" s="325">
        <v>3.2</v>
      </c>
      <c r="G2129" s="325">
        <v>90</v>
      </c>
      <c r="H2129" s="320">
        <v>0.4</v>
      </c>
      <c r="I2129" s="320">
        <v>112.5</v>
      </c>
    </row>
    <row r="2130" spans="3:9" x14ac:dyDescent="0.25">
      <c r="C2130" s="482" t="s">
        <v>2556</v>
      </c>
      <c r="D2130" s="325">
        <v>458.2</v>
      </c>
      <c r="E2130" s="325">
        <v>0</v>
      </c>
      <c r="F2130" s="325">
        <v>3.6</v>
      </c>
      <c r="G2130" s="325">
        <v>90</v>
      </c>
      <c r="H2130" s="320">
        <v>0.4</v>
      </c>
      <c r="I2130" s="320">
        <v>225</v>
      </c>
    </row>
    <row r="2131" spans="3:9" x14ac:dyDescent="0.25">
      <c r="C2131" s="482" t="s">
        <v>2557</v>
      </c>
      <c r="D2131" s="325">
        <v>458</v>
      </c>
      <c r="E2131" s="325">
        <v>0</v>
      </c>
      <c r="F2131" s="325">
        <v>3.2</v>
      </c>
      <c r="G2131" s="325">
        <v>92</v>
      </c>
      <c r="H2131" s="320">
        <v>0</v>
      </c>
      <c r="I2131" s="320">
        <v>112.5</v>
      </c>
    </row>
    <row r="2132" spans="3:9" x14ac:dyDescent="0.25">
      <c r="C2132" s="482" t="s">
        <v>2558</v>
      </c>
      <c r="D2132" s="325">
        <v>457.6</v>
      </c>
      <c r="E2132" s="325">
        <v>0</v>
      </c>
      <c r="F2132" s="325">
        <v>3.3</v>
      </c>
      <c r="G2132" s="325">
        <v>93</v>
      </c>
      <c r="H2132" s="320">
        <v>0</v>
      </c>
      <c r="I2132" s="320">
        <v>135</v>
      </c>
    </row>
    <row r="2133" spans="3:9" x14ac:dyDescent="0.25">
      <c r="C2133" s="482" t="s">
        <v>2559</v>
      </c>
      <c r="D2133" s="325">
        <v>457.4</v>
      </c>
      <c r="E2133" s="325">
        <v>0</v>
      </c>
      <c r="F2133" s="325">
        <v>3.2</v>
      </c>
      <c r="G2133" s="325">
        <v>92</v>
      </c>
      <c r="H2133" s="320">
        <v>0.4</v>
      </c>
      <c r="I2133" s="320">
        <v>202.5</v>
      </c>
    </row>
    <row r="2134" spans="3:9" x14ac:dyDescent="0.25">
      <c r="C2134" s="482" t="s">
        <v>2560</v>
      </c>
      <c r="D2134" s="325">
        <v>457.3</v>
      </c>
      <c r="E2134" s="325">
        <v>0</v>
      </c>
      <c r="F2134" s="325">
        <v>2.9</v>
      </c>
      <c r="G2134" s="325">
        <v>93</v>
      </c>
      <c r="H2134" s="320">
        <v>0.4</v>
      </c>
      <c r="I2134" s="320">
        <v>225</v>
      </c>
    </row>
    <row r="2135" spans="3:9" x14ac:dyDescent="0.25">
      <c r="C2135" s="482" t="s">
        <v>2561</v>
      </c>
      <c r="D2135" s="325">
        <v>457.4</v>
      </c>
      <c r="E2135" s="325">
        <v>0</v>
      </c>
      <c r="F2135" s="325">
        <v>2.9</v>
      </c>
      <c r="G2135" s="325">
        <v>92</v>
      </c>
      <c r="H2135" s="320">
        <v>0</v>
      </c>
      <c r="I2135" s="320">
        <v>292.5</v>
      </c>
    </row>
    <row r="2136" spans="3:9" x14ac:dyDescent="0.25">
      <c r="C2136" s="482" t="s">
        <v>2562</v>
      </c>
      <c r="D2136" s="325">
        <v>457.6</v>
      </c>
      <c r="E2136" s="325">
        <v>0</v>
      </c>
      <c r="F2136" s="325">
        <v>2.7</v>
      </c>
      <c r="G2136" s="325">
        <v>93</v>
      </c>
      <c r="H2136" s="320">
        <v>0</v>
      </c>
      <c r="I2136" s="320">
        <v>337.5</v>
      </c>
    </row>
    <row r="2137" spans="3:9" x14ac:dyDescent="0.25">
      <c r="C2137" s="482" t="s">
        <v>2563</v>
      </c>
      <c r="D2137" s="325">
        <v>457.9</v>
      </c>
      <c r="E2137" s="325">
        <v>0</v>
      </c>
      <c r="F2137" s="325">
        <v>2.8</v>
      </c>
      <c r="G2137" s="325">
        <v>94</v>
      </c>
      <c r="H2137" s="320">
        <v>0</v>
      </c>
      <c r="I2137" s="320">
        <v>337.5</v>
      </c>
    </row>
    <row r="2138" spans="3:9" x14ac:dyDescent="0.25">
      <c r="C2138" s="482" t="s">
        <v>2564</v>
      </c>
      <c r="D2138" s="325">
        <v>458.3</v>
      </c>
      <c r="E2138" s="325">
        <v>0</v>
      </c>
      <c r="F2138" s="325">
        <v>4.7</v>
      </c>
      <c r="G2138" s="325">
        <v>87</v>
      </c>
      <c r="H2138" s="320">
        <v>0</v>
      </c>
      <c r="I2138" s="320">
        <v>337.5</v>
      </c>
    </row>
    <row r="2139" spans="3:9" x14ac:dyDescent="0.25">
      <c r="C2139" s="482" t="s">
        <v>2565</v>
      </c>
      <c r="D2139" s="325">
        <v>458.5</v>
      </c>
      <c r="E2139" s="325">
        <v>0</v>
      </c>
      <c r="F2139" s="325">
        <v>7.8</v>
      </c>
      <c r="G2139" s="325">
        <v>76</v>
      </c>
      <c r="H2139" s="320">
        <v>0.4</v>
      </c>
      <c r="I2139" s="320">
        <v>45</v>
      </c>
    </row>
    <row r="2140" spans="3:9" x14ac:dyDescent="0.25">
      <c r="C2140" s="482" t="s">
        <v>2566</v>
      </c>
      <c r="D2140" s="325">
        <v>458.6</v>
      </c>
      <c r="E2140" s="325">
        <v>0</v>
      </c>
      <c r="F2140" s="325">
        <v>9.1999999999999993</v>
      </c>
      <c r="G2140" s="325">
        <v>67</v>
      </c>
      <c r="H2140" s="320">
        <v>0.9</v>
      </c>
      <c r="I2140" s="320">
        <v>180</v>
      </c>
    </row>
    <row r="2141" spans="3:9" x14ac:dyDescent="0.25">
      <c r="C2141" s="482" t="s">
        <v>2567</v>
      </c>
      <c r="D2141" s="325">
        <v>458.5</v>
      </c>
      <c r="E2141" s="325">
        <v>0</v>
      </c>
      <c r="F2141" s="325">
        <v>12.5</v>
      </c>
      <c r="G2141" s="325">
        <v>57</v>
      </c>
      <c r="H2141" s="320">
        <v>0.9</v>
      </c>
      <c r="I2141" s="320">
        <v>157.5</v>
      </c>
    </row>
    <row r="2142" spans="3:9" x14ac:dyDescent="0.25">
      <c r="C2142" s="482" t="s">
        <v>2568</v>
      </c>
      <c r="D2142" s="325">
        <v>458.2</v>
      </c>
      <c r="E2142" s="325">
        <v>0</v>
      </c>
      <c r="F2142" s="325">
        <v>13.6</v>
      </c>
      <c r="G2142" s="325">
        <v>55</v>
      </c>
      <c r="H2142" s="320">
        <v>1.3</v>
      </c>
      <c r="I2142" s="320">
        <v>45</v>
      </c>
    </row>
    <row r="2143" spans="3:9" x14ac:dyDescent="0.25">
      <c r="C2143" s="482" t="s">
        <v>2569</v>
      </c>
      <c r="D2143" s="325">
        <v>458</v>
      </c>
      <c r="E2143" s="325">
        <v>0</v>
      </c>
      <c r="F2143" s="325">
        <v>11.1</v>
      </c>
      <c r="G2143" s="325">
        <v>66</v>
      </c>
      <c r="H2143" s="320">
        <v>1.8</v>
      </c>
      <c r="I2143" s="320">
        <v>22.5</v>
      </c>
    </row>
    <row r="2144" spans="3:9" x14ac:dyDescent="0.25">
      <c r="C2144" s="482" t="s">
        <v>2570</v>
      </c>
      <c r="D2144" s="325">
        <v>457.6</v>
      </c>
      <c r="E2144" s="325">
        <v>0</v>
      </c>
      <c r="F2144" s="325">
        <v>11.5</v>
      </c>
      <c r="G2144" s="325">
        <v>66</v>
      </c>
      <c r="H2144" s="320">
        <v>2.2000000000000002</v>
      </c>
      <c r="I2144" s="320">
        <v>45</v>
      </c>
    </row>
    <row r="2145" spans="3:9" x14ac:dyDescent="0.25">
      <c r="C2145" s="482" t="s">
        <v>2571</v>
      </c>
      <c r="D2145" s="325">
        <v>457.1</v>
      </c>
      <c r="E2145" s="325">
        <v>0</v>
      </c>
      <c r="F2145" s="325">
        <v>10.9</v>
      </c>
      <c r="G2145" s="325">
        <v>66</v>
      </c>
      <c r="H2145" s="320">
        <v>1.8</v>
      </c>
      <c r="I2145" s="320">
        <v>67.5</v>
      </c>
    </row>
    <row r="2146" spans="3:9" x14ac:dyDescent="0.25">
      <c r="C2146" s="482" t="s">
        <v>2572</v>
      </c>
      <c r="D2146" s="325">
        <v>457.2</v>
      </c>
      <c r="E2146" s="325">
        <v>0</v>
      </c>
      <c r="F2146" s="325">
        <v>9.4</v>
      </c>
      <c r="G2146" s="325">
        <v>74</v>
      </c>
      <c r="H2146" s="320">
        <v>2.2000000000000002</v>
      </c>
      <c r="I2146" s="320">
        <v>22.5</v>
      </c>
    </row>
    <row r="2147" spans="3:9" x14ac:dyDescent="0.25">
      <c r="C2147" s="482" t="s">
        <v>2573</v>
      </c>
      <c r="D2147" s="325">
        <v>457.4</v>
      </c>
      <c r="E2147" s="325">
        <v>0</v>
      </c>
      <c r="F2147" s="325">
        <v>8.1</v>
      </c>
      <c r="G2147" s="325">
        <v>79</v>
      </c>
      <c r="H2147" s="320">
        <v>2.2000000000000002</v>
      </c>
      <c r="I2147" s="320">
        <v>45</v>
      </c>
    </row>
    <row r="2148" spans="3:9" x14ac:dyDescent="0.25">
      <c r="C2148" s="482" t="s">
        <v>2574</v>
      </c>
      <c r="D2148" s="325">
        <v>457.9</v>
      </c>
      <c r="E2148" s="325">
        <v>0</v>
      </c>
      <c r="F2148" s="325">
        <v>7</v>
      </c>
      <c r="G2148" s="325">
        <v>81</v>
      </c>
      <c r="H2148" s="320">
        <v>1.3</v>
      </c>
      <c r="I2148" s="320">
        <v>45</v>
      </c>
    </row>
    <row r="2149" spans="3:9" x14ac:dyDescent="0.25">
      <c r="C2149" s="482" t="s">
        <v>2575</v>
      </c>
      <c r="D2149" s="325">
        <v>458.7</v>
      </c>
      <c r="E2149" s="325">
        <v>0</v>
      </c>
      <c r="F2149" s="325">
        <v>5.3</v>
      </c>
      <c r="G2149" s="325">
        <v>85</v>
      </c>
      <c r="H2149" s="320">
        <v>1.3</v>
      </c>
      <c r="I2149" s="320">
        <v>22.5</v>
      </c>
    </row>
    <row r="2150" spans="3:9" x14ac:dyDescent="0.25">
      <c r="C2150" s="482" t="s">
        <v>2576</v>
      </c>
      <c r="D2150" s="325">
        <v>459.1</v>
      </c>
      <c r="E2150" s="325">
        <v>3.05</v>
      </c>
      <c r="F2150" s="325">
        <v>3.1</v>
      </c>
      <c r="G2150" s="325">
        <v>90</v>
      </c>
      <c r="H2150" s="320">
        <v>1.3</v>
      </c>
      <c r="I2150" s="320">
        <v>180</v>
      </c>
    </row>
    <row r="2151" spans="3:9" x14ac:dyDescent="0.25">
      <c r="C2151" s="482" t="s">
        <v>2577</v>
      </c>
      <c r="D2151" s="325">
        <v>459.3</v>
      </c>
      <c r="E2151" s="325">
        <v>0.25</v>
      </c>
      <c r="F2151" s="325">
        <v>3.4</v>
      </c>
      <c r="G2151" s="325">
        <v>89</v>
      </c>
      <c r="H2151" s="320">
        <v>0.4</v>
      </c>
      <c r="I2151" s="320">
        <v>180</v>
      </c>
    </row>
    <row r="2152" spans="3:9" x14ac:dyDescent="0.25">
      <c r="C2152" s="482" t="s">
        <v>2578</v>
      </c>
      <c r="D2152" s="325">
        <v>459.2</v>
      </c>
      <c r="E2152" s="325">
        <v>0</v>
      </c>
      <c r="F2152" s="325">
        <v>3.8</v>
      </c>
      <c r="G2152" s="325">
        <v>88</v>
      </c>
      <c r="H2152" s="320">
        <v>0.4</v>
      </c>
      <c r="I2152" s="320">
        <v>112.5</v>
      </c>
    </row>
    <row r="2153" spans="3:9" x14ac:dyDescent="0.25">
      <c r="C2153" s="482" t="s">
        <v>2579</v>
      </c>
      <c r="D2153" s="325">
        <v>459</v>
      </c>
      <c r="E2153" s="325">
        <v>0</v>
      </c>
      <c r="F2153" s="325">
        <v>3.9</v>
      </c>
      <c r="G2153" s="325">
        <v>89</v>
      </c>
      <c r="H2153" s="320">
        <v>0.4</v>
      </c>
      <c r="I2153" s="320">
        <v>67.5</v>
      </c>
    </row>
    <row r="2154" spans="3:9" x14ac:dyDescent="0.25">
      <c r="C2154" s="482" t="s">
        <v>2580</v>
      </c>
      <c r="D2154" s="325">
        <v>458.6</v>
      </c>
      <c r="E2154" s="325">
        <v>0</v>
      </c>
      <c r="F2154" s="325">
        <v>3.9</v>
      </c>
      <c r="G2154" s="325">
        <v>87</v>
      </c>
      <c r="H2154" s="320">
        <v>0.4</v>
      </c>
      <c r="I2154" s="320">
        <v>135</v>
      </c>
    </row>
    <row r="2155" spans="3:9" x14ac:dyDescent="0.25">
      <c r="C2155" s="482" t="s">
        <v>2581</v>
      </c>
      <c r="D2155" s="325">
        <v>458.3</v>
      </c>
      <c r="E2155" s="325">
        <v>0</v>
      </c>
      <c r="F2155" s="325">
        <v>3.5</v>
      </c>
      <c r="G2155" s="325">
        <v>89</v>
      </c>
      <c r="H2155" s="320">
        <v>0.4</v>
      </c>
      <c r="I2155" s="320">
        <v>225</v>
      </c>
    </row>
    <row r="2156" spans="3:9" x14ac:dyDescent="0.25">
      <c r="C2156" s="482" t="s">
        <v>2582</v>
      </c>
      <c r="D2156" s="325">
        <v>458</v>
      </c>
      <c r="E2156" s="325">
        <v>0</v>
      </c>
      <c r="F2156" s="325">
        <v>3.7</v>
      </c>
      <c r="G2156" s="325">
        <v>89</v>
      </c>
      <c r="H2156" s="320">
        <v>0.4</v>
      </c>
      <c r="I2156" s="320">
        <v>225</v>
      </c>
    </row>
    <row r="2157" spans="3:9" x14ac:dyDescent="0.25">
      <c r="C2157" s="482" t="s">
        <v>2583</v>
      </c>
      <c r="D2157" s="325">
        <v>458.2</v>
      </c>
      <c r="E2157" s="325">
        <v>0</v>
      </c>
      <c r="F2157" s="325">
        <v>3.5</v>
      </c>
      <c r="G2157" s="325">
        <v>89</v>
      </c>
      <c r="H2157" s="320">
        <v>0.4</v>
      </c>
      <c r="I2157" s="320">
        <v>180</v>
      </c>
    </row>
    <row r="2158" spans="3:9" x14ac:dyDescent="0.25">
      <c r="C2158" s="482" t="s">
        <v>2584</v>
      </c>
      <c r="D2158" s="325">
        <v>458.1</v>
      </c>
      <c r="E2158" s="325">
        <v>0</v>
      </c>
      <c r="F2158" s="325">
        <v>3.8</v>
      </c>
      <c r="G2158" s="325">
        <v>88</v>
      </c>
      <c r="H2158" s="320">
        <v>0.4</v>
      </c>
      <c r="I2158" s="320">
        <v>0</v>
      </c>
    </row>
    <row r="2159" spans="3:9" x14ac:dyDescent="0.25">
      <c r="C2159" s="482" t="s">
        <v>2585</v>
      </c>
      <c r="D2159" s="325">
        <v>458.1</v>
      </c>
      <c r="E2159" s="325">
        <v>0</v>
      </c>
      <c r="F2159" s="325">
        <v>3.5</v>
      </c>
      <c r="G2159" s="325">
        <v>89</v>
      </c>
      <c r="H2159" s="320">
        <v>0</v>
      </c>
      <c r="I2159" s="320">
        <v>0</v>
      </c>
    </row>
    <row r="2160" spans="3:9" x14ac:dyDescent="0.25">
      <c r="C2160" s="482" t="s">
        <v>2586</v>
      </c>
      <c r="D2160" s="325">
        <v>458.2</v>
      </c>
      <c r="E2160" s="325">
        <v>0</v>
      </c>
      <c r="F2160" s="325">
        <v>3.7</v>
      </c>
      <c r="G2160" s="325">
        <v>89</v>
      </c>
      <c r="H2160" s="320">
        <v>0.4</v>
      </c>
      <c r="I2160" s="320">
        <v>0</v>
      </c>
    </row>
    <row r="2161" spans="3:9" x14ac:dyDescent="0.25">
      <c r="C2161" s="482" t="s">
        <v>2587</v>
      </c>
      <c r="D2161" s="325">
        <v>458.6</v>
      </c>
      <c r="E2161" s="325">
        <v>0</v>
      </c>
      <c r="F2161" s="325">
        <v>3.9</v>
      </c>
      <c r="G2161" s="325">
        <v>90</v>
      </c>
      <c r="H2161" s="320">
        <v>0</v>
      </c>
      <c r="I2161" s="320">
        <v>225</v>
      </c>
    </row>
    <row r="2162" spans="3:9" x14ac:dyDescent="0.25">
      <c r="C2162" s="482" t="s">
        <v>2588</v>
      </c>
      <c r="D2162" s="325">
        <v>459</v>
      </c>
      <c r="E2162" s="325">
        <v>0</v>
      </c>
      <c r="F2162" s="325">
        <v>4.8</v>
      </c>
      <c r="G2162" s="325">
        <v>86</v>
      </c>
      <c r="H2162" s="320">
        <v>0</v>
      </c>
      <c r="I2162" s="320">
        <v>67.5</v>
      </c>
    </row>
    <row r="2163" spans="3:9" x14ac:dyDescent="0.25">
      <c r="C2163" s="482" t="s">
        <v>2589</v>
      </c>
      <c r="D2163" s="325">
        <v>459.4</v>
      </c>
      <c r="E2163" s="325">
        <v>0</v>
      </c>
      <c r="F2163" s="325">
        <v>5.7</v>
      </c>
      <c r="G2163" s="325">
        <v>82</v>
      </c>
      <c r="H2163" s="320">
        <v>0.9</v>
      </c>
      <c r="I2163" s="320">
        <v>67.5</v>
      </c>
    </row>
    <row r="2164" spans="3:9" x14ac:dyDescent="0.25">
      <c r="C2164" s="482" t="s">
        <v>2590</v>
      </c>
      <c r="D2164" s="325">
        <v>459.3</v>
      </c>
      <c r="E2164" s="325">
        <v>0</v>
      </c>
      <c r="F2164" s="325">
        <v>8.6999999999999993</v>
      </c>
      <c r="G2164" s="325">
        <v>70</v>
      </c>
      <c r="H2164" s="320">
        <v>0.9</v>
      </c>
      <c r="I2164" s="320">
        <v>67.5</v>
      </c>
    </row>
    <row r="2165" spans="3:9" x14ac:dyDescent="0.25">
      <c r="C2165" s="482" t="s">
        <v>2591</v>
      </c>
      <c r="D2165" s="325">
        <v>459.2</v>
      </c>
      <c r="E2165" s="325">
        <v>0</v>
      </c>
      <c r="F2165" s="325">
        <v>8.1</v>
      </c>
      <c r="G2165" s="325">
        <v>73</v>
      </c>
      <c r="H2165" s="320">
        <v>0.9</v>
      </c>
      <c r="I2165" s="320">
        <v>67.5</v>
      </c>
    </row>
    <row r="2166" spans="3:9" x14ac:dyDescent="0.25">
      <c r="C2166" s="482" t="s">
        <v>2592</v>
      </c>
      <c r="D2166" s="325">
        <v>459</v>
      </c>
      <c r="E2166" s="325">
        <v>0</v>
      </c>
      <c r="F2166" s="325">
        <v>9.3000000000000007</v>
      </c>
      <c r="G2166" s="325">
        <v>68</v>
      </c>
      <c r="H2166" s="320">
        <v>1.3</v>
      </c>
      <c r="I2166" s="320">
        <v>45</v>
      </c>
    </row>
    <row r="2167" spans="3:9" x14ac:dyDescent="0.25">
      <c r="C2167" s="482" t="s">
        <v>2593</v>
      </c>
      <c r="D2167" s="325">
        <v>458.6</v>
      </c>
      <c r="E2167" s="325">
        <v>0</v>
      </c>
      <c r="F2167" s="325">
        <v>8.8000000000000007</v>
      </c>
      <c r="G2167" s="325">
        <v>74</v>
      </c>
      <c r="H2167" s="320">
        <v>1.3</v>
      </c>
      <c r="I2167" s="320">
        <v>0</v>
      </c>
    </row>
    <row r="2168" spans="3:9" x14ac:dyDescent="0.25">
      <c r="C2168" s="482" t="s">
        <v>2594</v>
      </c>
      <c r="D2168" s="325">
        <v>458.1</v>
      </c>
      <c r="E2168" s="325">
        <v>0</v>
      </c>
      <c r="F2168" s="325">
        <v>10.8</v>
      </c>
      <c r="G2168" s="325">
        <v>66</v>
      </c>
      <c r="H2168" s="320">
        <v>1.3</v>
      </c>
      <c r="I2168" s="320">
        <v>90</v>
      </c>
    </row>
    <row r="2169" spans="3:9" x14ac:dyDescent="0.25">
      <c r="C2169" s="482" t="s">
        <v>2595</v>
      </c>
      <c r="D2169" s="325">
        <v>457.6</v>
      </c>
      <c r="E2169" s="325">
        <v>0</v>
      </c>
      <c r="F2169" s="325">
        <v>9.6</v>
      </c>
      <c r="G2169" s="325">
        <v>74</v>
      </c>
      <c r="H2169" s="320">
        <v>1.3</v>
      </c>
      <c r="I2169" s="320">
        <v>157.5</v>
      </c>
    </row>
    <row r="2170" spans="3:9" x14ac:dyDescent="0.25">
      <c r="C2170" s="482" t="s">
        <v>2596</v>
      </c>
      <c r="D2170" s="325">
        <v>457.4</v>
      </c>
      <c r="E2170" s="325">
        <v>1.52</v>
      </c>
      <c r="F2170" s="325">
        <v>6</v>
      </c>
      <c r="G2170" s="325">
        <v>83</v>
      </c>
      <c r="H2170" s="320">
        <v>1.8</v>
      </c>
      <c r="I2170" s="320">
        <v>180</v>
      </c>
    </row>
    <row r="2171" spans="3:9" x14ac:dyDescent="0.25">
      <c r="C2171" s="482" t="s">
        <v>2597</v>
      </c>
      <c r="D2171" s="325">
        <v>457.5</v>
      </c>
      <c r="E2171" s="325">
        <v>3.3</v>
      </c>
      <c r="F2171" s="325">
        <v>6</v>
      </c>
      <c r="G2171" s="325">
        <v>86</v>
      </c>
      <c r="H2171" s="320">
        <v>0.9</v>
      </c>
      <c r="I2171" s="320">
        <v>180</v>
      </c>
    </row>
    <row r="2172" spans="3:9" x14ac:dyDescent="0.25">
      <c r="C2172" s="482" t="s">
        <v>2598</v>
      </c>
      <c r="D2172" s="325">
        <v>457.8</v>
      </c>
      <c r="E2172" s="325">
        <v>0</v>
      </c>
      <c r="F2172" s="325">
        <v>5.8</v>
      </c>
      <c r="G2172" s="325">
        <v>85</v>
      </c>
      <c r="H2172" s="320">
        <v>0.4</v>
      </c>
      <c r="I2172" s="320">
        <v>157.5</v>
      </c>
    </row>
    <row r="2173" spans="3:9" x14ac:dyDescent="0.25">
      <c r="C2173" s="482" t="s">
        <v>2599</v>
      </c>
      <c r="D2173" s="325">
        <v>458.1</v>
      </c>
      <c r="E2173" s="325">
        <v>0</v>
      </c>
      <c r="F2173" s="325">
        <v>5.8</v>
      </c>
      <c r="G2173" s="325">
        <v>85</v>
      </c>
      <c r="H2173" s="320">
        <v>0.4</v>
      </c>
      <c r="I2173" s="320">
        <v>157.5</v>
      </c>
    </row>
    <row r="2174" spans="3:9" x14ac:dyDescent="0.25">
      <c r="C2174" s="482" t="s">
        <v>2600</v>
      </c>
      <c r="D2174" s="325">
        <v>458.3</v>
      </c>
      <c r="E2174" s="325">
        <v>0.25</v>
      </c>
      <c r="F2174" s="325">
        <v>5.8</v>
      </c>
      <c r="G2174" s="325">
        <v>89</v>
      </c>
      <c r="H2174" s="320">
        <v>0.4</v>
      </c>
      <c r="I2174" s="320">
        <v>45</v>
      </c>
    </row>
    <row r="2175" spans="3:9" x14ac:dyDescent="0.25">
      <c r="C2175" s="482" t="s">
        <v>2601</v>
      </c>
      <c r="D2175" s="325">
        <v>458.6</v>
      </c>
      <c r="E2175" s="325">
        <v>0</v>
      </c>
      <c r="F2175" s="325">
        <v>5.4</v>
      </c>
      <c r="G2175" s="325">
        <v>89</v>
      </c>
      <c r="H2175" s="320">
        <v>0.4</v>
      </c>
      <c r="I2175" s="320">
        <v>45</v>
      </c>
    </row>
    <row r="2176" spans="3:9" x14ac:dyDescent="0.25">
      <c r="C2176" s="482" t="s">
        <v>2602</v>
      </c>
      <c r="D2176" s="325">
        <v>459</v>
      </c>
      <c r="E2176" s="325">
        <v>0</v>
      </c>
      <c r="F2176" s="325">
        <v>5.2</v>
      </c>
      <c r="G2176" s="325">
        <v>89</v>
      </c>
      <c r="H2176" s="320">
        <v>0.4</v>
      </c>
      <c r="I2176" s="320">
        <v>90</v>
      </c>
    </row>
    <row r="2177" spans="3:9" x14ac:dyDescent="0.25">
      <c r="C2177" s="482" t="s">
        <v>2603</v>
      </c>
      <c r="D2177" s="325">
        <v>458.8</v>
      </c>
      <c r="E2177" s="325">
        <v>0</v>
      </c>
      <c r="F2177" s="325">
        <v>5.0999999999999996</v>
      </c>
      <c r="G2177" s="325">
        <v>87</v>
      </c>
      <c r="H2177" s="320">
        <v>0.9</v>
      </c>
      <c r="I2177" s="320">
        <v>67.5</v>
      </c>
    </row>
    <row r="2178" spans="3:9" x14ac:dyDescent="0.25">
      <c r="C2178" s="482" t="s">
        <v>2604</v>
      </c>
      <c r="D2178" s="325">
        <v>458.8</v>
      </c>
      <c r="E2178" s="325">
        <v>0</v>
      </c>
      <c r="F2178" s="325">
        <v>4.8</v>
      </c>
      <c r="G2178" s="325">
        <v>89</v>
      </c>
      <c r="H2178" s="320">
        <v>0.9</v>
      </c>
      <c r="I2178" s="320">
        <v>67.5</v>
      </c>
    </row>
    <row r="2179" spans="3:9" x14ac:dyDescent="0.25">
      <c r="C2179" s="482" t="s">
        <v>2605</v>
      </c>
      <c r="D2179" s="325">
        <v>458.4</v>
      </c>
      <c r="E2179" s="325">
        <v>0</v>
      </c>
      <c r="F2179" s="325">
        <v>4.4000000000000004</v>
      </c>
      <c r="G2179" s="325">
        <v>87</v>
      </c>
      <c r="H2179" s="320">
        <v>1.3</v>
      </c>
      <c r="I2179" s="320">
        <v>67.5</v>
      </c>
    </row>
    <row r="2180" spans="3:9" x14ac:dyDescent="0.25">
      <c r="C2180" s="482" t="s">
        <v>2606</v>
      </c>
      <c r="D2180" s="325">
        <v>458.1</v>
      </c>
      <c r="E2180" s="325">
        <v>0.25</v>
      </c>
      <c r="F2180" s="325">
        <v>4</v>
      </c>
      <c r="G2180" s="325">
        <v>88</v>
      </c>
      <c r="H2180" s="320">
        <v>0.9</v>
      </c>
      <c r="I2180" s="320">
        <v>90</v>
      </c>
    </row>
    <row r="2181" spans="3:9" x14ac:dyDescent="0.25">
      <c r="C2181" s="482" t="s">
        <v>2607</v>
      </c>
      <c r="D2181" s="325">
        <v>458</v>
      </c>
      <c r="E2181" s="325">
        <v>0</v>
      </c>
      <c r="F2181" s="325">
        <v>4.0999999999999996</v>
      </c>
      <c r="G2181" s="325">
        <v>88</v>
      </c>
      <c r="H2181" s="320">
        <v>0.4</v>
      </c>
      <c r="I2181" s="320">
        <v>67.5</v>
      </c>
    </row>
    <row r="2182" spans="3:9" x14ac:dyDescent="0.25">
      <c r="C2182" s="482" t="s">
        <v>2608</v>
      </c>
      <c r="D2182" s="325">
        <v>457.8</v>
      </c>
      <c r="E2182" s="325">
        <v>0</v>
      </c>
      <c r="F2182" s="325">
        <v>4</v>
      </c>
      <c r="G2182" s="325">
        <v>88</v>
      </c>
      <c r="H2182" s="320">
        <v>0.4</v>
      </c>
      <c r="I2182" s="320">
        <v>90</v>
      </c>
    </row>
    <row r="2183" spans="3:9" x14ac:dyDescent="0.25">
      <c r="C2183" s="482" t="s">
        <v>2609</v>
      </c>
      <c r="D2183" s="325">
        <v>457.8</v>
      </c>
      <c r="E2183" s="325">
        <v>0</v>
      </c>
      <c r="F2183" s="325">
        <v>3.7</v>
      </c>
      <c r="G2183" s="325">
        <v>89</v>
      </c>
      <c r="H2183" s="320">
        <v>0.4</v>
      </c>
      <c r="I2183" s="320">
        <v>67.5</v>
      </c>
    </row>
    <row r="2184" spans="3:9" x14ac:dyDescent="0.25">
      <c r="C2184" s="482" t="s">
        <v>2610</v>
      </c>
      <c r="D2184" s="325">
        <v>458.1</v>
      </c>
      <c r="E2184" s="325">
        <v>0</v>
      </c>
      <c r="F2184" s="325">
        <v>3.8</v>
      </c>
      <c r="G2184" s="325">
        <v>89</v>
      </c>
      <c r="H2184" s="320">
        <v>0.4</v>
      </c>
      <c r="I2184" s="320">
        <v>90</v>
      </c>
    </row>
    <row r="2185" spans="3:9" x14ac:dyDescent="0.25">
      <c r="C2185" s="482" t="s">
        <v>2611</v>
      </c>
      <c r="D2185" s="325">
        <v>458.4</v>
      </c>
      <c r="E2185" s="325">
        <v>0</v>
      </c>
      <c r="F2185" s="325">
        <v>4.0999999999999996</v>
      </c>
      <c r="G2185" s="325">
        <v>89</v>
      </c>
      <c r="H2185" s="320">
        <v>0.4</v>
      </c>
      <c r="I2185" s="320">
        <v>90</v>
      </c>
    </row>
    <row r="2186" spans="3:9" x14ac:dyDescent="0.25">
      <c r="C2186" s="482" t="s">
        <v>2612</v>
      </c>
      <c r="D2186" s="325">
        <v>458.9</v>
      </c>
      <c r="E2186" s="325">
        <v>0</v>
      </c>
      <c r="F2186" s="325">
        <v>5.2</v>
      </c>
      <c r="G2186" s="325">
        <v>85</v>
      </c>
      <c r="H2186" s="320">
        <v>0.4</v>
      </c>
      <c r="I2186" s="320">
        <v>90</v>
      </c>
    </row>
    <row r="2187" spans="3:9" x14ac:dyDescent="0.25">
      <c r="C2187" s="482" t="s">
        <v>2613</v>
      </c>
      <c r="D2187" s="325">
        <v>459</v>
      </c>
      <c r="E2187" s="325">
        <v>0</v>
      </c>
      <c r="F2187" s="325">
        <v>6.6</v>
      </c>
      <c r="G2187" s="325">
        <v>80</v>
      </c>
      <c r="H2187" s="320">
        <v>0.9</v>
      </c>
      <c r="I2187" s="320">
        <v>67.5</v>
      </c>
    </row>
    <row r="2188" spans="3:9" x14ac:dyDescent="0.25">
      <c r="C2188" s="482" t="s">
        <v>2614</v>
      </c>
      <c r="D2188" s="325">
        <v>459</v>
      </c>
      <c r="E2188" s="325">
        <v>0</v>
      </c>
      <c r="F2188" s="325">
        <v>8.6999999999999993</v>
      </c>
      <c r="G2188" s="325">
        <v>74</v>
      </c>
      <c r="H2188" s="320">
        <v>1.3</v>
      </c>
      <c r="I2188" s="320">
        <v>67.5</v>
      </c>
    </row>
    <row r="2189" spans="3:9" x14ac:dyDescent="0.25">
      <c r="C2189" s="482" t="s">
        <v>2615</v>
      </c>
      <c r="D2189" s="325">
        <v>458.8</v>
      </c>
      <c r="E2189" s="325">
        <v>0</v>
      </c>
      <c r="F2189" s="325">
        <v>8.1</v>
      </c>
      <c r="G2189" s="325">
        <v>75</v>
      </c>
      <c r="H2189" s="320">
        <v>1.8</v>
      </c>
      <c r="I2189" s="320">
        <v>157.5</v>
      </c>
    </row>
    <row r="2190" spans="3:9" x14ac:dyDescent="0.25">
      <c r="C2190" s="482" t="s">
        <v>2616</v>
      </c>
      <c r="D2190" s="325">
        <v>458.4</v>
      </c>
      <c r="E2190" s="325">
        <v>0</v>
      </c>
      <c r="F2190" s="325">
        <v>9.9</v>
      </c>
      <c r="G2190" s="325">
        <v>68</v>
      </c>
      <c r="H2190" s="320">
        <v>1.8</v>
      </c>
      <c r="I2190" s="320">
        <v>157.5</v>
      </c>
    </row>
    <row r="2191" spans="3:9" x14ac:dyDescent="0.25">
      <c r="C2191" s="482" t="s">
        <v>2617</v>
      </c>
      <c r="D2191" s="325">
        <v>458.1</v>
      </c>
      <c r="E2191" s="325">
        <v>0</v>
      </c>
      <c r="F2191" s="325">
        <v>12.3</v>
      </c>
      <c r="G2191" s="325">
        <v>58</v>
      </c>
      <c r="H2191" s="320">
        <v>2.2000000000000002</v>
      </c>
      <c r="I2191" s="320">
        <v>67.5</v>
      </c>
    </row>
    <row r="2192" spans="3:9" x14ac:dyDescent="0.25">
      <c r="C2192" s="482" t="s">
        <v>2618</v>
      </c>
      <c r="D2192" s="325">
        <v>457.5</v>
      </c>
      <c r="E2192" s="325">
        <v>0</v>
      </c>
      <c r="F2192" s="325">
        <v>13.3</v>
      </c>
      <c r="G2192" s="325">
        <v>56</v>
      </c>
      <c r="H2192" s="320">
        <v>2.2000000000000002</v>
      </c>
      <c r="I2192" s="320">
        <v>67.5</v>
      </c>
    </row>
    <row r="2193" spans="3:9" x14ac:dyDescent="0.25">
      <c r="C2193" s="482" t="s">
        <v>2619</v>
      </c>
      <c r="D2193" s="325">
        <v>457.1</v>
      </c>
      <c r="E2193" s="325">
        <v>0</v>
      </c>
      <c r="F2193" s="325">
        <v>12.8</v>
      </c>
      <c r="G2193" s="325">
        <v>59</v>
      </c>
      <c r="H2193" s="320">
        <v>2.2000000000000002</v>
      </c>
      <c r="I2193" s="320">
        <v>67.5</v>
      </c>
    </row>
    <row r="2194" spans="3:9" x14ac:dyDescent="0.25">
      <c r="C2194" s="482" t="s">
        <v>2620</v>
      </c>
      <c r="D2194" s="325">
        <v>457.1</v>
      </c>
      <c r="E2194" s="325">
        <v>0</v>
      </c>
      <c r="F2194" s="325">
        <v>9.6999999999999993</v>
      </c>
      <c r="G2194" s="325">
        <v>69</v>
      </c>
      <c r="H2194" s="320">
        <v>2.2000000000000002</v>
      </c>
      <c r="I2194" s="320">
        <v>67.5</v>
      </c>
    </row>
    <row r="2195" spans="3:9" x14ac:dyDescent="0.25">
      <c r="C2195" s="482" t="s">
        <v>2621</v>
      </c>
      <c r="D2195" s="325">
        <v>457.4</v>
      </c>
      <c r="E2195" s="325">
        <v>0</v>
      </c>
      <c r="F2195" s="325">
        <v>9.1</v>
      </c>
      <c r="G2195" s="325">
        <v>71</v>
      </c>
      <c r="H2195" s="320">
        <v>1.8</v>
      </c>
      <c r="I2195" s="320">
        <v>157.5</v>
      </c>
    </row>
    <row r="2196" spans="3:9" x14ac:dyDescent="0.25">
      <c r="C2196" s="482" t="s">
        <v>2622</v>
      </c>
      <c r="D2196" s="325">
        <v>457.6</v>
      </c>
      <c r="E2196" s="325">
        <v>0</v>
      </c>
      <c r="F2196" s="325">
        <v>6.7</v>
      </c>
      <c r="G2196" s="325">
        <v>79</v>
      </c>
      <c r="H2196" s="320">
        <v>1.3</v>
      </c>
      <c r="I2196" s="320">
        <v>157.5</v>
      </c>
    </row>
    <row r="2197" spans="3:9" x14ac:dyDescent="0.25">
      <c r="C2197" s="482" t="s">
        <v>2623</v>
      </c>
      <c r="D2197" s="325">
        <v>458</v>
      </c>
      <c r="E2197" s="325">
        <v>0</v>
      </c>
      <c r="F2197" s="325">
        <v>5</v>
      </c>
      <c r="G2197" s="325">
        <v>83</v>
      </c>
      <c r="H2197" s="320">
        <v>1.3</v>
      </c>
      <c r="I2197" s="320">
        <v>157.5</v>
      </c>
    </row>
    <row r="2198" spans="3:9" x14ac:dyDescent="0.25">
      <c r="C2198" s="482" t="s">
        <v>2624</v>
      </c>
      <c r="D2198" s="325">
        <v>458.5</v>
      </c>
      <c r="E2198" s="325">
        <v>0</v>
      </c>
      <c r="F2198" s="325">
        <v>4.9000000000000004</v>
      </c>
      <c r="G2198" s="325">
        <v>82</v>
      </c>
      <c r="H2198" s="320">
        <v>1.8</v>
      </c>
      <c r="I2198" s="320">
        <v>135</v>
      </c>
    </row>
    <row r="2199" spans="3:9" x14ac:dyDescent="0.25">
      <c r="C2199" s="482" t="s">
        <v>2625</v>
      </c>
      <c r="D2199" s="325">
        <v>458.9</v>
      </c>
      <c r="E2199" s="325">
        <v>0</v>
      </c>
      <c r="F2199" s="325">
        <v>4.8</v>
      </c>
      <c r="G2199" s="325">
        <v>82</v>
      </c>
      <c r="H2199" s="320">
        <v>1.8</v>
      </c>
      <c r="I2199" s="320">
        <v>135</v>
      </c>
    </row>
    <row r="2200" spans="3:9" x14ac:dyDescent="0.25">
      <c r="C2200" s="482" t="s">
        <v>2626</v>
      </c>
      <c r="D2200" s="325">
        <v>458.9</v>
      </c>
      <c r="E2200" s="325">
        <v>0</v>
      </c>
      <c r="F2200" s="325">
        <v>4.3</v>
      </c>
      <c r="G2200" s="325">
        <v>85</v>
      </c>
      <c r="H2200" s="320">
        <v>1.3</v>
      </c>
      <c r="I2200" s="320">
        <v>157.5</v>
      </c>
    </row>
    <row r="2201" spans="3:9" x14ac:dyDescent="0.25">
      <c r="C2201" s="482" t="s">
        <v>2627</v>
      </c>
      <c r="D2201" s="325">
        <v>459</v>
      </c>
      <c r="E2201" s="325">
        <v>0</v>
      </c>
      <c r="F2201" s="325">
        <v>4.5</v>
      </c>
      <c r="G2201" s="325">
        <v>84</v>
      </c>
      <c r="H2201" s="320">
        <v>0.9</v>
      </c>
      <c r="I2201" s="320">
        <v>157.5</v>
      </c>
    </row>
    <row r="2202" spans="3:9" x14ac:dyDescent="0.25">
      <c r="C2202" s="482" t="s">
        <v>2628</v>
      </c>
      <c r="D2202" s="325">
        <v>458.8</v>
      </c>
      <c r="E2202" s="325">
        <v>0</v>
      </c>
      <c r="F2202" s="325">
        <v>3.9</v>
      </c>
      <c r="G2202" s="325">
        <v>89</v>
      </c>
      <c r="H2202" s="320">
        <v>0.4</v>
      </c>
      <c r="I2202" s="320">
        <v>90</v>
      </c>
    </row>
    <row r="2203" spans="3:9" x14ac:dyDescent="0.25">
      <c r="C2203" s="482" t="s">
        <v>2629</v>
      </c>
      <c r="D2203" s="325">
        <v>458.4</v>
      </c>
      <c r="E2203" s="325">
        <v>0</v>
      </c>
      <c r="F2203" s="325">
        <v>3.8</v>
      </c>
      <c r="G2203" s="325">
        <v>90</v>
      </c>
      <c r="H2203" s="320">
        <v>0.9</v>
      </c>
      <c r="I2203" s="320">
        <v>135</v>
      </c>
    </row>
    <row r="2204" spans="3:9" x14ac:dyDescent="0.25">
      <c r="C2204" s="482" t="s">
        <v>2630</v>
      </c>
      <c r="D2204" s="325">
        <v>458</v>
      </c>
      <c r="E2204" s="325">
        <v>0</v>
      </c>
      <c r="F2204" s="325">
        <v>4</v>
      </c>
      <c r="G2204" s="325">
        <v>88</v>
      </c>
      <c r="H2204" s="320">
        <v>0.4</v>
      </c>
      <c r="I2204" s="320">
        <v>157.5</v>
      </c>
    </row>
    <row r="2205" spans="3:9" x14ac:dyDescent="0.25">
      <c r="C2205" s="482" t="s">
        <v>2631</v>
      </c>
      <c r="D2205" s="325">
        <v>457.8</v>
      </c>
      <c r="E2205" s="325">
        <v>0</v>
      </c>
      <c r="F2205" s="325">
        <v>3.9</v>
      </c>
      <c r="G2205" s="325">
        <v>90</v>
      </c>
      <c r="H2205" s="320">
        <v>0</v>
      </c>
      <c r="I2205" s="320">
        <v>67.5</v>
      </c>
    </row>
    <row r="2206" spans="3:9" x14ac:dyDescent="0.25">
      <c r="C2206" s="482" t="s">
        <v>2632</v>
      </c>
      <c r="D2206" s="325">
        <v>457.7</v>
      </c>
      <c r="E2206" s="325">
        <v>0</v>
      </c>
      <c r="F2206" s="325">
        <v>3.9</v>
      </c>
      <c r="G2206" s="325">
        <v>89</v>
      </c>
      <c r="H2206" s="320">
        <v>0.9</v>
      </c>
      <c r="I2206" s="320">
        <v>157.5</v>
      </c>
    </row>
    <row r="2207" spans="3:9" x14ac:dyDescent="0.25">
      <c r="C2207" s="482" t="s">
        <v>2633</v>
      </c>
      <c r="D2207" s="325">
        <v>457.7</v>
      </c>
      <c r="E2207" s="325">
        <v>0</v>
      </c>
      <c r="F2207" s="325">
        <v>3.9</v>
      </c>
      <c r="G2207" s="325">
        <v>89</v>
      </c>
      <c r="H2207" s="320">
        <v>0.4</v>
      </c>
      <c r="I2207" s="320">
        <v>135</v>
      </c>
    </row>
    <row r="2208" spans="3:9" x14ac:dyDescent="0.25">
      <c r="C2208" s="482" t="s">
        <v>2634</v>
      </c>
      <c r="D2208" s="325">
        <v>458</v>
      </c>
      <c r="E2208" s="325">
        <v>0</v>
      </c>
      <c r="F2208" s="325">
        <v>4</v>
      </c>
      <c r="G2208" s="325">
        <v>90</v>
      </c>
      <c r="H2208" s="320">
        <v>0.4</v>
      </c>
      <c r="I2208" s="320">
        <v>135</v>
      </c>
    </row>
    <row r="2209" spans="3:9" x14ac:dyDescent="0.25">
      <c r="C2209" s="482" t="s">
        <v>2635</v>
      </c>
      <c r="D2209" s="325">
        <v>458.4</v>
      </c>
      <c r="E2209" s="325">
        <v>0</v>
      </c>
      <c r="F2209" s="325">
        <v>4.0999999999999996</v>
      </c>
      <c r="G2209" s="325">
        <v>89</v>
      </c>
      <c r="H2209" s="320">
        <v>0.4</v>
      </c>
      <c r="I2209" s="320">
        <v>135</v>
      </c>
    </row>
    <row r="2210" spans="3:9" x14ac:dyDescent="0.25">
      <c r="C2210" s="482" t="s">
        <v>2636</v>
      </c>
      <c r="D2210" s="325">
        <v>458.9</v>
      </c>
      <c r="E2210" s="325">
        <v>0</v>
      </c>
      <c r="F2210" s="325">
        <v>5.2</v>
      </c>
      <c r="G2210" s="325">
        <v>84</v>
      </c>
      <c r="H2210" s="320">
        <v>0.4</v>
      </c>
      <c r="I2210" s="320">
        <v>135</v>
      </c>
    </row>
    <row r="2211" spans="3:9" x14ac:dyDescent="0.25">
      <c r="C2211" s="482" t="s">
        <v>2637</v>
      </c>
      <c r="D2211" s="325">
        <v>459.1</v>
      </c>
      <c r="E2211" s="325">
        <v>0</v>
      </c>
      <c r="F2211" s="325">
        <v>6.2</v>
      </c>
      <c r="G2211" s="325">
        <v>82</v>
      </c>
      <c r="H2211" s="320">
        <v>0.9</v>
      </c>
      <c r="I2211" s="320">
        <v>157.5</v>
      </c>
    </row>
    <row r="2212" spans="3:9" x14ac:dyDescent="0.25">
      <c r="C2212" s="482" t="s">
        <v>2638</v>
      </c>
      <c r="D2212" s="325">
        <v>459.4</v>
      </c>
      <c r="E2212" s="325">
        <v>0</v>
      </c>
      <c r="F2212" s="325">
        <v>6.6</v>
      </c>
      <c r="G2212" s="325">
        <v>77</v>
      </c>
      <c r="H2212" s="320">
        <v>1.3</v>
      </c>
      <c r="I2212" s="320">
        <v>157.5</v>
      </c>
    </row>
    <row r="2213" spans="3:9" x14ac:dyDescent="0.25">
      <c r="C2213" s="482" t="s">
        <v>2639</v>
      </c>
      <c r="D2213" s="325">
        <v>459.3</v>
      </c>
      <c r="E2213" s="325">
        <v>0.3</v>
      </c>
      <c r="F2213" s="325">
        <v>5.7</v>
      </c>
      <c r="G2213" s="325">
        <v>84</v>
      </c>
      <c r="H2213" s="320">
        <v>1.3</v>
      </c>
      <c r="I2213" s="320">
        <v>157.5</v>
      </c>
    </row>
    <row r="2214" spans="3:9" x14ac:dyDescent="0.25">
      <c r="C2214" s="482" t="s">
        <v>2640</v>
      </c>
      <c r="D2214" s="325">
        <v>458.9</v>
      </c>
      <c r="E2214" s="325">
        <v>0</v>
      </c>
      <c r="F2214" s="325">
        <v>7.9</v>
      </c>
      <c r="G2214" s="325">
        <v>75</v>
      </c>
      <c r="H2214" s="320">
        <v>1.3</v>
      </c>
      <c r="I2214" s="320">
        <v>67.5</v>
      </c>
    </row>
    <row r="2215" spans="3:9" x14ac:dyDescent="0.25">
      <c r="C2215" s="482" t="s">
        <v>2641</v>
      </c>
      <c r="D2215" s="325">
        <v>458.7</v>
      </c>
      <c r="E2215" s="325">
        <v>0</v>
      </c>
      <c r="F2215" s="325">
        <v>6.6</v>
      </c>
      <c r="G2215" s="325">
        <v>83</v>
      </c>
      <c r="H2215" s="320">
        <v>0.9</v>
      </c>
      <c r="I2215" s="320">
        <v>67.5</v>
      </c>
    </row>
    <row r="2216" spans="3:9" x14ac:dyDescent="0.25">
      <c r="C2216" s="482" t="s">
        <v>2642</v>
      </c>
      <c r="D2216" s="325">
        <v>458.3</v>
      </c>
      <c r="E2216" s="325">
        <v>0.3</v>
      </c>
      <c r="F2216" s="325">
        <v>8.1999999999999993</v>
      </c>
      <c r="G2216" s="325">
        <v>77</v>
      </c>
      <c r="H2216" s="320">
        <v>0.9</v>
      </c>
      <c r="I2216" s="320">
        <v>67.5</v>
      </c>
    </row>
    <row r="2217" spans="3:9" x14ac:dyDescent="0.25">
      <c r="C2217" s="482" t="s">
        <v>2643</v>
      </c>
      <c r="D2217" s="325">
        <v>458.1</v>
      </c>
      <c r="E2217" s="325">
        <v>0</v>
      </c>
      <c r="F2217" s="325">
        <v>7.8</v>
      </c>
      <c r="G2217" s="325">
        <v>75</v>
      </c>
      <c r="H2217" s="320">
        <v>1.8</v>
      </c>
      <c r="I2217" s="320">
        <v>67.5</v>
      </c>
    </row>
    <row r="2218" spans="3:9" x14ac:dyDescent="0.25">
      <c r="C2218" s="482" t="s">
        <v>2644</v>
      </c>
      <c r="D2218" s="325">
        <v>458</v>
      </c>
      <c r="E2218" s="325">
        <v>0</v>
      </c>
      <c r="F2218" s="325">
        <v>7.7</v>
      </c>
      <c r="G2218" s="325">
        <v>77</v>
      </c>
      <c r="H2218" s="320">
        <v>1.3</v>
      </c>
      <c r="I2218" s="320">
        <v>67.5</v>
      </c>
    </row>
    <row r="2219" spans="3:9" x14ac:dyDescent="0.25">
      <c r="C2219" s="482" t="s">
        <v>2645</v>
      </c>
      <c r="D2219" s="325">
        <v>458.2</v>
      </c>
      <c r="E2219" s="325">
        <v>0</v>
      </c>
      <c r="F2219" s="325">
        <v>6.5</v>
      </c>
      <c r="G2219" s="325">
        <v>78</v>
      </c>
      <c r="H2219" s="320">
        <v>1.3</v>
      </c>
      <c r="I2219" s="320">
        <v>67.5</v>
      </c>
    </row>
    <row r="2220" spans="3:9" x14ac:dyDescent="0.25">
      <c r="C2220" s="482" t="s">
        <v>2646</v>
      </c>
      <c r="D2220" s="325">
        <v>458.5</v>
      </c>
      <c r="E2220" s="325">
        <v>0</v>
      </c>
      <c r="F2220" s="325">
        <v>5.4</v>
      </c>
      <c r="G2220" s="325">
        <v>82</v>
      </c>
      <c r="H2220" s="320">
        <v>1.3</v>
      </c>
      <c r="I2220" s="320">
        <v>67.5</v>
      </c>
    </row>
    <row r="2221" spans="3:9" x14ac:dyDescent="0.25">
      <c r="C2221" s="482" t="s">
        <v>2647</v>
      </c>
      <c r="D2221" s="325">
        <v>458.7</v>
      </c>
      <c r="E2221" s="325">
        <v>0</v>
      </c>
      <c r="F2221" s="325">
        <v>4.2</v>
      </c>
      <c r="G2221" s="325">
        <v>83</v>
      </c>
      <c r="H2221" s="320">
        <v>0.9</v>
      </c>
      <c r="I2221" s="320">
        <v>67.5</v>
      </c>
    </row>
    <row r="2222" spans="3:9" x14ac:dyDescent="0.25">
      <c r="C2222" s="482" t="s">
        <v>2648</v>
      </c>
      <c r="D2222" s="325">
        <v>459.3</v>
      </c>
      <c r="E2222" s="325">
        <v>0</v>
      </c>
      <c r="F2222" s="325">
        <v>4.0999999999999996</v>
      </c>
      <c r="G2222" s="325">
        <v>83</v>
      </c>
      <c r="H2222" s="320">
        <v>0.4</v>
      </c>
      <c r="I2222" s="320">
        <v>135</v>
      </c>
    </row>
    <row r="2223" spans="3:9" x14ac:dyDescent="0.25">
      <c r="C2223" s="482" t="s">
        <v>2649</v>
      </c>
      <c r="D2223" s="325">
        <v>459.8</v>
      </c>
      <c r="E2223" s="325">
        <v>0</v>
      </c>
      <c r="F2223" s="325">
        <v>3.9</v>
      </c>
      <c r="G2223" s="325">
        <v>78</v>
      </c>
      <c r="H2223" s="320">
        <v>0.9</v>
      </c>
      <c r="I2223" s="320">
        <v>157.5</v>
      </c>
    </row>
    <row r="2224" spans="3:9" x14ac:dyDescent="0.25">
      <c r="C2224" s="482" t="s">
        <v>2650</v>
      </c>
      <c r="D2224" s="325">
        <v>459.9</v>
      </c>
      <c r="E2224" s="325">
        <v>0</v>
      </c>
      <c r="F2224" s="325">
        <v>3.9</v>
      </c>
      <c r="G2224" s="325">
        <v>72</v>
      </c>
      <c r="H2224" s="320">
        <v>0.9</v>
      </c>
      <c r="I2224" s="320">
        <v>157.5</v>
      </c>
    </row>
    <row r="2225" spans="3:9" x14ac:dyDescent="0.25">
      <c r="C2225" s="482" t="s">
        <v>2651</v>
      </c>
      <c r="D2225" s="325">
        <v>460.1</v>
      </c>
      <c r="E2225" s="325">
        <v>0</v>
      </c>
      <c r="F2225" s="325">
        <v>3.7</v>
      </c>
      <c r="G2225" s="325">
        <v>75</v>
      </c>
      <c r="H2225" s="320">
        <v>0.4</v>
      </c>
      <c r="I2225" s="320">
        <v>157.5</v>
      </c>
    </row>
    <row r="2226" spans="3:9" x14ac:dyDescent="0.25">
      <c r="C2226" s="482" t="s">
        <v>2652</v>
      </c>
      <c r="D2226" s="325">
        <v>460</v>
      </c>
      <c r="E2226" s="325">
        <v>0</v>
      </c>
      <c r="F2226" s="325">
        <v>3.6</v>
      </c>
      <c r="G2226" s="325">
        <v>78</v>
      </c>
      <c r="H2226" s="320">
        <v>0.4</v>
      </c>
      <c r="I2226" s="320">
        <v>157.5</v>
      </c>
    </row>
    <row r="2227" spans="3:9" x14ac:dyDescent="0.25">
      <c r="C2227" s="482" t="s">
        <v>2653</v>
      </c>
      <c r="D2227" s="325">
        <v>459.8</v>
      </c>
      <c r="E2227" s="325">
        <v>0</v>
      </c>
      <c r="F2227" s="325">
        <v>3.5</v>
      </c>
      <c r="G2227" s="325">
        <v>79</v>
      </c>
      <c r="H2227" s="320">
        <v>0.4</v>
      </c>
      <c r="I2227" s="320">
        <v>157.5</v>
      </c>
    </row>
    <row r="2228" spans="3:9" x14ac:dyDescent="0.25">
      <c r="C2228" s="482" t="s">
        <v>2654</v>
      </c>
      <c r="D2228" s="325">
        <v>459.5</v>
      </c>
      <c r="E2228" s="325">
        <v>0</v>
      </c>
      <c r="F2228" s="325">
        <v>3.3</v>
      </c>
      <c r="G2228" s="325">
        <v>80</v>
      </c>
      <c r="H2228" s="320">
        <v>0.4</v>
      </c>
      <c r="I2228" s="320">
        <v>157.5</v>
      </c>
    </row>
    <row r="2229" spans="3:9" x14ac:dyDescent="0.25">
      <c r="C2229" s="482" t="s">
        <v>2655</v>
      </c>
      <c r="D2229" s="325">
        <v>459.4</v>
      </c>
      <c r="E2229" s="325">
        <v>0</v>
      </c>
      <c r="F2229" s="325">
        <v>2.8</v>
      </c>
      <c r="G2229" s="325">
        <v>81</v>
      </c>
      <c r="H2229" s="320">
        <v>0.4</v>
      </c>
      <c r="I2229" s="320">
        <v>180</v>
      </c>
    </row>
    <row r="2230" spans="3:9" x14ac:dyDescent="0.25">
      <c r="C2230" s="482" t="s">
        <v>2656</v>
      </c>
      <c r="D2230" s="325">
        <v>459.4</v>
      </c>
      <c r="E2230" s="325">
        <v>0</v>
      </c>
      <c r="F2230" s="325">
        <v>2.2999999999999998</v>
      </c>
      <c r="G2230" s="325">
        <v>83</v>
      </c>
      <c r="H2230" s="320">
        <v>0.4</v>
      </c>
      <c r="I2230" s="320">
        <v>157.5</v>
      </c>
    </row>
    <row r="2231" spans="3:9" x14ac:dyDescent="0.25">
      <c r="C2231" s="482" t="s">
        <v>2657</v>
      </c>
      <c r="D2231" s="325">
        <v>459.5</v>
      </c>
      <c r="E2231" s="325">
        <v>0</v>
      </c>
      <c r="F2231" s="325">
        <v>2.5</v>
      </c>
      <c r="G2231" s="325">
        <v>83</v>
      </c>
      <c r="H2231" s="320">
        <v>0.4</v>
      </c>
      <c r="I2231" s="320">
        <v>157.5</v>
      </c>
    </row>
    <row r="2232" spans="3:9" x14ac:dyDescent="0.25">
      <c r="C2232" s="482" t="s">
        <v>2658</v>
      </c>
      <c r="D2232" s="325">
        <v>459.8</v>
      </c>
      <c r="E2232" s="325">
        <v>0</v>
      </c>
      <c r="F2232" s="325">
        <v>2.7</v>
      </c>
      <c r="G2232" s="325">
        <v>82</v>
      </c>
      <c r="H2232" s="320">
        <v>0.4</v>
      </c>
      <c r="I2232" s="320">
        <v>45</v>
      </c>
    </row>
    <row r="2233" spans="3:9" x14ac:dyDescent="0.25">
      <c r="C2233" s="482" t="s">
        <v>2659</v>
      </c>
      <c r="D2233" s="325">
        <v>460.2</v>
      </c>
      <c r="E2233" s="325">
        <v>0</v>
      </c>
      <c r="F2233" s="325">
        <v>2.9</v>
      </c>
      <c r="G2233" s="325">
        <v>82</v>
      </c>
      <c r="H2233" s="320">
        <v>0</v>
      </c>
      <c r="I2233" s="320">
        <v>180</v>
      </c>
    </row>
    <row r="2234" spans="3:9" x14ac:dyDescent="0.25">
      <c r="C2234" s="482" t="s">
        <v>2660</v>
      </c>
      <c r="D2234" s="325">
        <v>460.6</v>
      </c>
      <c r="E2234" s="325">
        <v>0</v>
      </c>
      <c r="F2234" s="325">
        <v>4.5</v>
      </c>
      <c r="G2234" s="325">
        <v>75</v>
      </c>
      <c r="H2234" s="320">
        <v>0.4</v>
      </c>
      <c r="I2234" s="320">
        <v>180</v>
      </c>
    </row>
    <row r="2235" spans="3:9" x14ac:dyDescent="0.25">
      <c r="C2235" s="482" t="s">
        <v>2661</v>
      </c>
      <c r="D2235" s="325">
        <v>460.7</v>
      </c>
      <c r="E2235" s="325">
        <v>0</v>
      </c>
      <c r="F2235" s="325">
        <v>6.6</v>
      </c>
      <c r="G2235" s="325">
        <v>66</v>
      </c>
      <c r="H2235" s="320">
        <v>1.3</v>
      </c>
      <c r="I2235" s="320">
        <v>157.5</v>
      </c>
    </row>
    <row r="2236" spans="3:9" x14ac:dyDescent="0.25">
      <c r="C2236" s="482" t="s">
        <v>2662</v>
      </c>
      <c r="D2236" s="325">
        <v>460.7</v>
      </c>
      <c r="E2236" s="325">
        <v>0</v>
      </c>
      <c r="F2236" s="325">
        <v>8.1</v>
      </c>
      <c r="G2236" s="325">
        <v>62</v>
      </c>
      <c r="H2236" s="320">
        <v>1.8</v>
      </c>
      <c r="I2236" s="320">
        <v>157.5</v>
      </c>
    </row>
    <row r="2237" spans="3:9" x14ac:dyDescent="0.25">
      <c r="C2237" s="482" t="s">
        <v>2663</v>
      </c>
      <c r="D2237" s="325">
        <v>460.5</v>
      </c>
      <c r="E2237" s="325">
        <v>0</v>
      </c>
      <c r="F2237" s="325">
        <v>10.1</v>
      </c>
      <c r="G2237" s="325">
        <v>58</v>
      </c>
      <c r="H2237" s="320">
        <v>2.2000000000000002</v>
      </c>
      <c r="I2237" s="320">
        <v>157.5</v>
      </c>
    </row>
    <row r="2238" spans="3:9" x14ac:dyDescent="0.25">
      <c r="C2238" s="482" t="s">
        <v>2664</v>
      </c>
      <c r="D2238" s="325">
        <v>460.3</v>
      </c>
      <c r="E2238" s="325">
        <v>0</v>
      </c>
      <c r="F2238" s="325">
        <v>9.5</v>
      </c>
      <c r="G2238" s="325">
        <v>61</v>
      </c>
      <c r="H2238" s="320">
        <v>1.8</v>
      </c>
      <c r="I2238" s="320">
        <v>67.5</v>
      </c>
    </row>
    <row r="2239" spans="3:9" x14ac:dyDescent="0.25">
      <c r="C2239" s="482" t="s">
        <v>2665</v>
      </c>
      <c r="D2239" s="325">
        <v>460.1</v>
      </c>
      <c r="E2239" s="325">
        <v>0</v>
      </c>
      <c r="F2239" s="325">
        <v>8.4</v>
      </c>
      <c r="G2239" s="325">
        <v>68</v>
      </c>
      <c r="H2239" s="320">
        <v>1.3</v>
      </c>
      <c r="I2239" s="320">
        <v>67.5</v>
      </c>
    </row>
    <row r="2240" spans="3:9" x14ac:dyDescent="0.25">
      <c r="C2240" s="482" t="s">
        <v>2666</v>
      </c>
      <c r="D2240" s="325">
        <v>459.5</v>
      </c>
      <c r="E2240" s="325">
        <v>0</v>
      </c>
      <c r="F2240" s="325">
        <v>6.8</v>
      </c>
      <c r="G2240" s="325">
        <v>79</v>
      </c>
      <c r="H2240" s="320">
        <v>1.3</v>
      </c>
      <c r="I2240" s="320">
        <v>45</v>
      </c>
    </row>
    <row r="2241" spans="3:9" x14ac:dyDescent="0.25">
      <c r="C2241" s="482" t="s">
        <v>2667</v>
      </c>
      <c r="D2241" s="325">
        <v>459.1</v>
      </c>
      <c r="E2241" s="325">
        <v>0</v>
      </c>
      <c r="F2241" s="325">
        <v>9.5</v>
      </c>
      <c r="G2241" s="325">
        <v>67</v>
      </c>
      <c r="H2241" s="320">
        <v>1.8</v>
      </c>
      <c r="I2241" s="320">
        <v>67.5</v>
      </c>
    </row>
    <row r="2242" spans="3:9" x14ac:dyDescent="0.25">
      <c r="C2242" s="482" t="s">
        <v>2668</v>
      </c>
      <c r="D2242" s="325">
        <v>459.1</v>
      </c>
      <c r="E2242" s="325">
        <v>0</v>
      </c>
      <c r="F2242" s="325">
        <v>7.6</v>
      </c>
      <c r="G2242" s="325">
        <v>75</v>
      </c>
      <c r="H2242" s="320">
        <v>1.8</v>
      </c>
      <c r="I2242" s="320">
        <v>67.5</v>
      </c>
    </row>
    <row r="2243" spans="3:9" x14ac:dyDescent="0.25">
      <c r="C2243" s="482" t="s">
        <v>2669</v>
      </c>
      <c r="D2243" s="325">
        <v>459</v>
      </c>
      <c r="E2243" s="325">
        <v>0</v>
      </c>
      <c r="F2243" s="325">
        <v>6.3</v>
      </c>
      <c r="G2243" s="325">
        <v>80</v>
      </c>
      <c r="H2243" s="320">
        <v>1.3</v>
      </c>
      <c r="I2243" s="320">
        <v>45</v>
      </c>
    </row>
    <row r="2244" spans="3:9" x14ac:dyDescent="0.25">
      <c r="C2244" s="482" t="s">
        <v>2670</v>
      </c>
      <c r="D2244" s="325">
        <v>459.2</v>
      </c>
      <c r="E2244" s="325">
        <v>0</v>
      </c>
      <c r="F2244" s="325">
        <v>5.7</v>
      </c>
      <c r="G2244" s="325">
        <v>81</v>
      </c>
      <c r="H2244" s="320">
        <v>0.9</v>
      </c>
      <c r="I2244" s="320">
        <v>67.5</v>
      </c>
    </row>
    <row r="2245" spans="3:9" x14ac:dyDescent="0.25">
      <c r="C2245" s="482" t="s">
        <v>2671</v>
      </c>
      <c r="D2245" s="325">
        <v>459.4</v>
      </c>
      <c r="E2245" s="325">
        <v>0</v>
      </c>
      <c r="F2245" s="325">
        <v>4.9000000000000004</v>
      </c>
      <c r="G2245" s="325">
        <v>75</v>
      </c>
      <c r="H2245" s="320">
        <v>0.9</v>
      </c>
      <c r="I2245" s="320">
        <v>67.5</v>
      </c>
    </row>
    <row r="2246" spans="3:9" x14ac:dyDescent="0.25">
      <c r="C2246" s="482" t="s">
        <v>2672</v>
      </c>
      <c r="D2246" s="325">
        <v>459.8</v>
      </c>
      <c r="E2246" s="325">
        <v>0</v>
      </c>
      <c r="F2246" s="325">
        <v>4.2</v>
      </c>
      <c r="G2246" s="325">
        <v>73</v>
      </c>
      <c r="H2246" s="320">
        <v>0.9</v>
      </c>
      <c r="I2246" s="320">
        <v>67.5</v>
      </c>
    </row>
    <row r="2247" spans="3:9" x14ac:dyDescent="0.25">
      <c r="C2247" s="482" t="s">
        <v>2673</v>
      </c>
      <c r="D2247" s="325">
        <v>460.1</v>
      </c>
      <c r="E2247" s="325">
        <v>0</v>
      </c>
      <c r="F2247" s="325">
        <v>4.0999999999999996</v>
      </c>
      <c r="G2247" s="325">
        <v>77</v>
      </c>
      <c r="H2247" s="320">
        <v>0.4</v>
      </c>
      <c r="I2247" s="320">
        <v>67.5</v>
      </c>
    </row>
    <row r="2248" spans="3:9" x14ac:dyDescent="0.25">
      <c r="C2248" s="482" t="s">
        <v>2674</v>
      </c>
      <c r="D2248" s="325">
        <v>460.2</v>
      </c>
      <c r="E2248" s="325">
        <v>0</v>
      </c>
      <c r="F2248" s="325">
        <v>3.6</v>
      </c>
      <c r="G2248" s="325">
        <v>80</v>
      </c>
      <c r="H2248" s="320">
        <v>0.4</v>
      </c>
      <c r="I2248" s="320">
        <v>67.5</v>
      </c>
    </row>
    <row r="2249" spans="3:9" x14ac:dyDescent="0.25">
      <c r="C2249" s="482" t="s">
        <v>2675</v>
      </c>
      <c r="D2249" s="325">
        <v>460.4</v>
      </c>
      <c r="E2249" s="325">
        <v>0</v>
      </c>
      <c r="F2249" s="325">
        <v>2.8</v>
      </c>
      <c r="G2249" s="325">
        <v>84</v>
      </c>
      <c r="H2249" s="320">
        <v>0</v>
      </c>
      <c r="I2249" s="320">
        <v>67.5</v>
      </c>
    </row>
    <row r="2250" spans="3:9" x14ac:dyDescent="0.25">
      <c r="C2250" s="482" t="s">
        <v>2676</v>
      </c>
      <c r="D2250" s="325">
        <v>460.2</v>
      </c>
      <c r="E2250" s="325">
        <v>0</v>
      </c>
      <c r="F2250" s="325">
        <v>2.4</v>
      </c>
      <c r="G2250" s="325">
        <v>82</v>
      </c>
      <c r="H2250" s="320">
        <v>0</v>
      </c>
      <c r="I2250" s="320">
        <v>67.5</v>
      </c>
    </row>
    <row r="2251" spans="3:9" x14ac:dyDescent="0.25">
      <c r="C2251" s="482" t="s">
        <v>2677</v>
      </c>
      <c r="D2251" s="325">
        <v>459.6</v>
      </c>
      <c r="E2251" s="325">
        <v>0</v>
      </c>
      <c r="F2251" s="325">
        <v>1.8</v>
      </c>
      <c r="G2251" s="325">
        <v>83</v>
      </c>
      <c r="H2251" s="320">
        <v>0</v>
      </c>
      <c r="I2251" s="320">
        <v>67.5</v>
      </c>
    </row>
    <row r="2252" spans="3:9" x14ac:dyDescent="0.25">
      <c r="C2252" s="482" t="s">
        <v>2678</v>
      </c>
      <c r="D2252" s="325">
        <v>459.3</v>
      </c>
      <c r="E2252" s="325">
        <v>0</v>
      </c>
      <c r="F2252" s="325">
        <v>1.8</v>
      </c>
      <c r="G2252" s="325">
        <v>82</v>
      </c>
      <c r="H2252" s="320">
        <v>0.4</v>
      </c>
      <c r="I2252" s="320">
        <v>337.5</v>
      </c>
    </row>
    <row r="2253" spans="3:9" x14ac:dyDescent="0.25">
      <c r="C2253" s="482" t="s">
        <v>2679</v>
      </c>
      <c r="D2253" s="325">
        <v>459.4</v>
      </c>
      <c r="E2253" s="325">
        <v>0</v>
      </c>
      <c r="F2253" s="325">
        <v>1</v>
      </c>
      <c r="G2253" s="325">
        <v>86</v>
      </c>
      <c r="H2253" s="320">
        <v>0</v>
      </c>
      <c r="I2253" s="320">
        <v>337.5</v>
      </c>
    </row>
    <row r="2254" spans="3:9" x14ac:dyDescent="0.25">
      <c r="C2254" s="482" t="s">
        <v>2680</v>
      </c>
      <c r="D2254" s="325">
        <v>459.2</v>
      </c>
      <c r="E2254" s="325">
        <v>0</v>
      </c>
      <c r="F2254" s="325">
        <v>1</v>
      </c>
      <c r="G2254" s="325">
        <v>87</v>
      </c>
      <c r="H2254" s="320">
        <v>0</v>
      </c>
      <c r="I2254" s="320">
        <v>337.5</v>
      </c>
    </row>
    <row r="2255" spans="3:9" x14ac:dyDescent="0.25">
      <c r="C2255" s="482" t="s">
        <v>2681</v>
      </c>
      <c r="D2255" s="325">
        <v>459.1</v>
      </c>
      <c r="E2255" s="325">
        <v>0</v>
      </c>
      <c r="F2255" s="325">
        <v>1.1000000000000001</v>
      </c>
      <c r="G2255" s="325">
        <v>88</v>
      </c>
      <c r="H2255" s="320">
        <v>0</v>
      </c>
      <c r="I2255" s="320">
        <v>337.5</v>
      </c>
    </row>
    <row r="2256" spans="3:9" x14ac:dyDescent="0.25">
      <c r="C2256" s="482" t="s">
        <v>2682</v>
      </c>
      <c r="D2256" s="325">
        <v>459.2</v>
      </c>
      <c r="E2256" s="325">
        <v>0</v>
      </c>
      <c r="F2256" s="325">
        <v>0.8</v>
      </c>
      <c r="G2256" s="325">
        <v>89</v>
      </c>
      <c r="H2256" s="320">
        <v>0</v>
      </c>
      <c r="I2256" s="320">
        <v>270</v>
      </c>
    </row>
    <row r="2257" spans="3:9" x14ac:dyDescent="0.25">
      <c r="C2257" s="482" t="s">
        <v>2683</v>
      </c>
      <c r="D2257" s="325">
        <v>459.7</v>
      </c>
      <c r="E2257" s="325">
        <v>0</v>
      </c>
      <c r="F2257" s="325">
        <v>2.1</v>
      </c>
      <c r="G2257" s="325">
        <v>87</v>
      </c>
      <c r="H2257" s="320">
        <v>0.4</v>
      </c>
      <c r="I2257" s="320">
        <v>247.5</v>
      </c>
    </row>
    <row r="2258" spans="3:9" x14ac:dyDescent="0.25">
      <c r="C2258" s="482" t="s">
        <v>2684</v>
      </c>
      <c r="D2258" s="325">
        <v>460</v>
      </c>
      <c r="E2258" s="325">
        <v>0</v>
      </c>
      <c r="F2258" s="325">
        <v>5</v>
      </c>
      <c r="G2258" s="325">
        <v>78</v>
      </c>
      <c r="H2258" s="320">
        <v>0.4</v>
      </c>
      <c r="I2258" s="320">
        <v>247.5</v>
      </c>
    </row>
    <row r="2259" spans="3:9" x14ac:dyDescent="0.25">
      <c r="C2259" s="482" t="s">
        <v>2685</v>
      </c>
      <c r="D2259" s="325">
        <v>460.2</v>
      </c>
      <c r="E2259" s="325">
        <v>0</v>
      </c>
      <c r="F2259" s="325">
        <v>7.1</v>
      </c>
      <c r="G2259" s="325">
        <v>73</v>
      </c>
      <c r="H2259" s="320">
        <v>0.9</v>
      </c>
      <c r="I2259" s="320">
        <v>135</v>
      </c>
    </row>
    <row r="2260" spans="3:9" x14ac:dyDescent="0.25">
      <c r="C2260" s="482" t="s">
        <v>2686</v>
      </c>
      <c r="D2260" s="325">
        <v>460.5</v>
      </c>
      <c r="E2260" s="325">
        <v>0</v>
      </c>
      <c r="F2260" s="325">
        <v>8.1999999999999993</v>
      </c>
      <c r="G2260" s="325">
        <v>70</v>
      </c>
      <c r="H2260" s="320">
        <v>0.9</v>
      </c>
      <c r="I2260" s="320">
        <v>157.5</v>
      </c>
    </row>
    <row r="2261" spans="3:9" x14ac:dyDescent="0.25">
      <c r="C2261" s="482" t="s">
        <v>2687</v>
      </c>
      <c r="D2261" s="325">
        <v>460.3</v>
      </c>
      <c r="E2261" s="325">
        <v>0</v>
      </c>
      <c r="F2261" s="325">
        <v>9.1</v>
      </c>
      <c r="G2261" s="325">
        <v>69</v>
      </c>
      <c r="H2261" s="320">
        <v>0.9</v>
      </c>
      <c r="I2261" s="320">
        <v>157.5</v>
      </c>
    </row>
    <row r="2262" spans="3:9" x14ac:dyDescent="0.25">
      <c r="C2262" s="482" t="s">
        <v>2688</v>
      </c>
      <c r="D2262" s="325">
        <v>459.9</v>
      </c>
      <c r="E2262" s="325">
        <v>0</v>
      </c>
      <c r="F2262" s="325">
        <v>11.1</v>
      </c>
      <c r="G2262" s="325">
        <v>62</v>
      </c>
      <c r="H2262" s="320">
        <v>1.8</v>
      </c>
      <c r="I2262" s="320">
        <v>67.5</v>
      </c>
    </row>
    <row r="2263" spans="3:9" x14ac:dyDescent="0.25">
      <c r="C2263" s="482" t="s">
        <v>2689</v>
      </c>
      <c r="D2263" s="325">
        <v>459.5</v>
      </c>
      <c r="E2263" s="325">
        <v>0</v>
      </c>
      <c r="F2263" s="325">
        <v>10.8</v>
      </c>
      <c r="G2263" s="325">
        <v>65</v>
      </c>
      <c r="H2263" s="320">
        <v>1.3</v>
      </c>
      <c r="I2263" s="320">
        <v>67.5</v>
      </c>
    </row>
    <row r="2264" spans="3:9" x14ac:dyDescent="0.25">
      <c r="C2264" s="482" t="s">
        <v>2690</v>
      </c>
      <c r="D2264" s="325">
        <v>459</v>
      </c>
      <c r="E2264" s="325">
        <v>0</v>
      </c>
      <c r="F2264" s="325">
        <v>10.6</v>
      </c>
      <c r="G2264" s="325">
        <v>66</v>
      </c>
      <c r="H2264" s="320">
        <v>1.3</v>
      </c>
      <c r="I2264" s="320">
        <v>67.5</v>
      </c>
    </row>
    <row r="2265" spans="3:9" x14ac:dyDescent="0.25">
      <c r="C2265" s="482" t="s">
        <v>2691</v>
      </c>
      <c r="D2265" s="325">
        <v>458.3</v>
      </c>
      <c r="E2265" s="325">
        <v>0</v>
      </c>
      <c r="F2265" s="325">
        <v>10.3</v>
      </c>
      <c r="G2265" s="325">
        <v>67</v>
      </c>
      <c r="H2265" s="320">
        <v>1.3</v>
      </c>
      <c r="I2265" s="320">
        <v>157.5</v>
      </c>
    </row>
    <row r="2266" spans="3:9" x14ac:dyDescent="0.25">
      <c r="C2266" s="482" t="s">
        <v>2692</v>
      </c>
      <c r="D2266" s="325">
        <v>458</v>
      </c>
      <c r="E2266" s="325">
        <v>0</v>
      </c>
      <c r="F2266" s="325">
        <v>10.5</v>
      </c>
      <c r="G2266" s="325">
        <v>66</v>
      </c>
      <c r="H2266" s="320">
        <v>1.3</v>
      </c>
      <c r="I2266" s="320">
        <v>67.5</v>
      </c>
    </row>
    <row r="2267" spans="3:9" x14ac:dyDescent="0.25">
      <c r="C2267" s="482" t="s">
        <v>2693</v>
      </c>
      <c r="D2267" s="325">
        <v>458.1</v>
      </c>
      <c r="E2267" s="325">
        <v>0</v>
      </c>
      <c r="F2267" s="325">
        <v>9.4</v>
      </c>
      <c r="G2267" s="325">
        <v>70</v>
      </c>
      <c r="H2267" s="320">
        <v>0.9</v>
      </c>
      <c r="I2267" s="320">
        <v>67.5</v>
      </c>
    </row>
    <row r="2268" spans="3:9" x14ac:dyDescent="0.25">
      <c r="C2268" s="482" t="s">
        <v>2694</v>
      </c>
      <c r="D2268" s="325">
        <v>458.4</v>
      </c>
      <c r="E2268" s="325">
        <v>0</v>
      </c>
      <c r="F2268" s="325">
        <v>8.4</v>
      </c>
      <c r="G2268" s="325">
        <v>74</v>
      </c>
      <c r="H2268" s="320">
        <v>0.9</v>
      </c>
      <c r="I2268" s="320">
        <v>67.5</v>
      </c>
    </row>
    <row r="2269" spans="3:9" x14ac:dyDescent="0.25">
      <c r="C2269" s="482" t="s">
        <v>2695</v>
      </c>
      <c r="D2269" s="325">
        <v>458.6</v>
      </c>
      <c r="E2269" s="325">
        <v>0</v>
      </c>
      <c r="F2269" s="325">
        <v>6.4</v>
      </c>
      <c r="G2269" s="325">
        <v>85</v>
      </c>
      <c r="H2269" s="320">
        <v>0.9</v>
      </c>
      <c r="I2269" s="320">
        <v>45</v>
      </c>
    </row>
    <row r="2270" spans="3:9" x14ac:dyDescent="0.25">
      <c r="C2270" s="482" t="s">
        <v>2696</v>
      </c>
      <c r="D2270" s="325">
        <v>459</v>
      </c>
      <c r="E2270" s="325">
        <v>0</v>
      </c>
      <c r="F2270" s="325">
        <v>5.6</v>
      </c>
      <c r="G2270" s="325">
        <v>86</v>
      </c>
      <c r="H2270" s="320">
        <v>0.9</v>
      </c>
      <c r="I2270" s="320">
        <v>67.5</v>
      </c>
    </row>
    <row r="2271" spans="3:9" x14ac:dyDescent="0.25">
      <c r="C2271" s="482" t="s">
        <v>2697</v>
      </c>
      <c r="D2271" s="325">
        <v>459.4</v>
      </c>
      <c r="E2271" s="325">
        <v>0</v>
      </c>
      <c r="F2271" s="325">
        <v>5</v>
      </c>
      <c r="G2271" s="325">
        <v>88</v>
      </c>
      <c r="H2271" s="320">
        <v>0.4</v>
      </c>
      <c r="I2271" s="320">
        <v>22.5</v>
      </c>
    </row>
    <row r="2272" spans="3:9" x14ac:dyDescent="0.25">
      <c r="C2272" s="482" t="s">
        <v>2698</v>
      </c>
      <c r="D2272" s="325">
        <v>459.5</v>
      </c>
      <c r="E2272" s="325">
        <v>0</v>
      </c>
      <c r="F2272" s="325">
        <v>4.5</v>
      </c>
      <c r="G2272" s="325">
        <v>87</v>
      </c>
      <c r="H2272" s="320">
        <v>0.9</v>
      </c>
      <c r="I2272" s="320">
        <v>67.5</v>
      </c>
    </row>
    <row r="2273" spans="3:9" x14ac:dyDescent="0.25">
      <c r="C2273" s="482" t="s">
        <v>2699</v>
      </c>
      <c r="D2273" s="325">
        <v>459.4</v>
      </c>
      <c r="E2273" s="325">
        <v>0</v>
      </c>
      <c r="F2273" s="325">
        <v>4.3</v>
      </c>
      <c r="G2273" s="325">
        <v>86</v>
      </c>
      <c r="H2273" s="320">
        <v>0.4</v>
      </c>
      <c r="I2273" s="320">
        <v>90</v>
      </c>
    </row>
    <row r="2274" spans="3:9" x14ac:dyDescent="0.25">
      <c r="C2274" s="482" t="s">
        <v>2700</v>
      </c>
      <c r="D2274" s="325">
        <v>459</v>
      </c>
      <c r="E2274" s="325">
        <v>0</v>
      </c>
      <c r="F2274" s="325">
        <v>3.7</v>
      </c>
      <c r="G2274" s="325">
        <v>87</v>
      </c>
      <c r="H2274" s="320">
        <v>0.4</v>
      </c>
      <c r="I2274" s="320">
        <v>67.5</v>
      </c>
    </row>
    <row r="2275" spans="3:9" x14ac:dyDescent="0.25">
      <c r="C2275" s="482" t="s">
        <v>2701</v>
      </c>
      <c r="D2275" s="325">
        <v>458.9</v>
      </c>
      <c r="E2275" s="325">
        <v>0</v>
      </c>
      <c r="F2275" s="325">
        <v>4.3</v>
      </c>
      <c r="G2275" s="325">
        <v>84</v>
      </c>
      <c r="H2275" s="320">
        <v>0.4</v>
      </c>
      <c r="I2275" s="320">
        <v>67.5</v>
      </c>
    </row>
    <row r="2276" spans="3:9" x14ac:dyDescent="0.25">
      <c r="C2276" s="482" t="s">
        <v>2702</v>
      </c>
      <c r="D2276" s="325">
        <v>458.4</v>
      </c>
      <c r="E2276" s="325">
        <v>0</v>
      </c>
      <c r="F2276" s="325">
        <v>3.3</v>
      </c>
      <c r="G2276" s="325">
        <v>85</v>
      </c>
      <c r="H2276" s="320">
        <v>0.4</v>
      </c>
      <c r="I2276" s="320">
        <v>45</v>
      </c>
    </row>
    <row r="2277" spans="3:9" x14ac:dyDescent="0.25">
      <c r="C2277" s="482" t="s">
        <v>2703</v>
      </c>
      <c r="D2277" s="325">
        <v>458.3</v>
      </c>
      <c r="E2277" s="325">
        <v>0</v>
      </c>
      <c r="F2277" s="325">
        <v>2.6</v>
      </c>
      <c r="G2277" s="325">
        <v>88</v>
      </c>
      <c r="H2277" s="320">
        <v>0</v>
      </c>
      <c r="I2277" s="320">
        <v>45</v>
      </c>
    </row>
    <row r="2278" spans="3:9" x14ac:dyDescent="0.25">
      <c r="C2278" s="482" t="s">
        <v>2704</v>
      </c>
      <c r="D2278" s="325">
        <v>458</v>
      </c>
      <c r="E2278" s="325">
        <v>0</v>
      </c>
      <c r="F2278" s="325">
        <v>2.4</v>
      </c>
      <c r="G2278" s="325">
        <v>87</v>
      </c>
      <c r="H2278" s="320">
        <v>0</v>
      </c>
      <c r="I2278" s="320">
        <v>45</v>
      </c>
    </row>
    <row r="2279" spans="3:9" x14ac:dyDescent="0.25">
      <c r="C2279" s="482" t="s">
        <v>2705</v>
      </c>
      <c r="D2279" s="325">
        <v>458.1</v>
      </c>
      <c r="E2279" s="325">
        <v>0</v>
      </c>
      <c r="F2279" s="325">
        <v>2.1</v>
      </c>
      <c r="G2279" s="325">
        <v>90</v>
      </c>
      <c r="H2279" s="320">
        <v>0</v>
      </c>
      <c r="I2279" s="320">
        <v>45</v>
      </c>
    </row>
    <row r="2280" spans="3:9" x14ac:dyDescent="0.25">
      <c r="C2280" s="482" t="s">
        <v>2706</v>
      </c>
      <c r="D2280" s="325">
        <v>458.3</v>
      </c>
      <c r="E2280" s="325">
        <v>0</v>
      </c>
      <c r="F2280" s="325">
        <v>1</v>
      </c>
      <c r="G2280" s="325">
        <v>92</v>
      </c>
      <c r="H2280" s="320">
        <v>0.4</v>
      </c>
      <c r="I2280" s="320">
        <v>247.5</v>
      </c>
    </row>
    <row r="2281" spans="3:9" x14ac:dyDescent="0.25">
      <c r="C2281" s="482" t="s">
        <v>2707</v>
      </c>
      <c r="D2281" s="325">
        <v>458.7</v>
      </c>
      <c r="E2281" s="325">
        <v>0</v>
      </c>
      <c r="F2281" s="325">
        <v>0.8</v>
      </c>
      <c r="G2281" s="325">
        <v>94</v>
      </c>
      <c r="H2281" s="320">
        <v>0.4</v>
      </c>
      <c r="I2281" s="320">
        <v>202.5</v>
      </c>
    </row>
    <row r="2282" spans="3:9" x14ac:dyDescent="0.25">
      <c r="C2282" s="482" t="s">
        <v>2708</v>
      </c>
      <c r="D2282" s="325">
        <v>459.2</v>
      </c>
      <c r="E2282" s="325">
        <v>0</v>
      </c>
      <c r="F2282" s="325">
        <v>2.2000000000000002</v>
      </c>
      <c r="G2282" s="325">
        <v>94</v>
      </c>
      <c r="H2282" s="320">
        <v>0</v>
      </c>
      <c r="I2282" s="320">
        <v>337.5</v>
      </c>
    </row>
    <row r="2283" spans="3:9" x14ac:dyDescent="0.25">
      <c r="C2283" s="482" t="s">
        <v>2709</v>
      </c>
      <c r="D2283" s="325">
        <v>459.6</v>
      </c>
      <c r="E2283" s="325">
        <v>0</v>
      </c>
      <c r="F2283" s="325">
        <v>4.7</v>
      </c>
      <c r="G2283" s="325">
        <v>87</v>
      </c>
      <c r="H2283" s="320">
        <v>0.4</v>
      </c>
      <c r="I2283" s="320">
        <v>225</v>
      </c>
    </row>
    <row r="2284" spans="3:9" x14ac:dyDescent="0.25">
      <c r="C2284" s="482" t="s">
        <v>2710</v>
      </c>
      <c r="D2284" s="325">
        <v>459.6</v>
      </c>
      <c r="E2284" s="325">
        <v>0</v>
      </c>
      <c r="F2284" s="325">
        <v>5.7</v>
      </c>
      <c r="G2284" s="325">
        <v>83</v>
      </c>
      <c r="H2284" s="320">
        <v>0.9</v>
      </c>
      <c r="I2284" s="320">
        <v>225</v>
      </c>
    </row>
    <row r="2285" spans="3:9" x14ac:dyDescent="0.25">
      <c r="C2285" s="482" t="s">
        <v>2711</v>
      </c>
      <c r="D2285" s="325">
        <v>459.4</v>
      </c>
      <c r="E2285" s="325">
        <v>0</v>
      </c>
      <c r="F2285" s="325">
        <v>7.2</v>
      </c>
      <c r="G2285" s="325">
        <v>75</v>
      </c>
      <c r="H2285" s="320">
        <v>0.4</v>
      </c>
      <c r="I2285" s="320">
        <v>225</v>
      </c>
    </row>
    <row r="2286" spans="3:9" x14ac:dyDescent="0.25">
      <c r="C2286" s="482" t="s">
        <v>2712</v>
      </c>
      <c r="D2286" s="325">
        <v>459</v>
      </c>
      <c r="E2286" s="325">
        <v>0</v>
      </c>
      <c r="F2286" s="325">
        <v>8.6</v>
      </c>
      <c r="G2286" s="325">
        <v>71</v>
      </c>
      <c r="H2286" s="320">
        <v>0.9</v>
      </c>
      <c r="I2286" s="320">
        <v>225</v>
      </c>
    </row>
    <row r="2287" spans="3:9" x14ac:dyDescent="0.25">
      <c r="C2287" s="482" t="s">
        <v>2713</v>
      </c>
      <c r="D2287" s="325">
        <v>458.7</v>
      </c>
      <c r="E2287" s="325">
        <v>0</v>
      </c>
      <c r="F2287" s="325">
        <v>7.1</v>
      </c>
      <c r="G2287" s="325">
        <v>79</v>
      </c>
      <c r="H2287" s="320">
        <v>1.3</v>
      </c>
      <c r="I2287" s="320">
        <v>180</v>
      </c>
    </row>
    <row r="2288" spans="3:9" x14ac:dyDescent="0.25">
      <c r="C2288" s="482" t="s">
        <v>2714</v>
      </c>
      <c r="D2288" s="325">
        <v>458.2</v>
      </c>
      <c r="E2288" s="325">
        <v>0.3</v>
      </c>
      <c r="F2288" s="325">
        <v>8.4</v>
      </c>
      <c r="G2288" s="325">
        <v>77</v>
      </c>
      <c r="H2288" s="320">
        <v>1.8</v>
      </c>
      <c r="I2288" s="320">
        <v>180</v>
      </c>
    </row>
    <row r="2289" spans="3:9" x14ac:dyDescent="0.25">
      <c r="C2289" s="482" t="s">
        <v>2715</v>
      </c>
      <c r="D2289" s="325">
        <v>457.6</v>
      </c>
      <c r="E2289" s="325">
        <v>0.3</v>
      </c>
      <c r="F2289" s="325">
        <v>10.1</v>
      </c>
      <c r="G2289" s="325">
        <v>68</v>
      </c>
      <c r="H2289" s="320">
        <v>1.3</v>
      </c>
      <c r="I2289" s="320">
        <v>67.5</v>
      </c>
    </row>
    <row r="2290" spans="3:9" x14ac:dyDescent="0.25">
      <c r="C2290" s="482" t="s">
        <v>2716</v>
      </c>
      <c r="D2290" s="325">
        <v>457.6</v>
      </c>
      <c r="E2290" s="325">
        <v>0</v>
      </c>
      <c r="F2290" s="325">
        <v>12</v>
      </c>
      <c r="G2290" s="325">
        <v>59</v>
      </c>
      <c r="H2290" s="320">
        <v>0.9</v>
      </c>
      <c r="I2290" s="320">
        <v>90</v>
      </c>
    </row>
    <row r="2291" spans="3:9" x14ac:dyDescent="0.25">
      <c r="C2291" s="482" t="s">
        <v>2717</v>
      </c>
      <c r="D2291" s="325">
        <v>457.5</v>
      </c>
      <c r="E2291" s="325">
        <v>0</v>
      </c>
      <c r="F2291" s="325">
        <v>11.8</v>
      </c>
      <c r="G2291" s="325">
        <v>62</v>
      </c>
      <c r="H2291" s="320">
        <v>0.9</v>
      </c>
      <c r="I2291" s="320">
        <v>67.5</v>
      </c>
    </row>
    <row r="2292" spans="3:9" x14ac:dyDescent="0.25">
      <c r="C2292" s="482" t="s">
        <v>2718</v>
      </c>
      <c r="D2292" s="325">
        <v>457.7</v>
      </c>
      <c r="E2292" s="325">
        <v>0</v>
      </c>
      <c r="F2292" s="325">
        <v>8</v>
      </c>
      <c r="G2292" s="325">
        <v>81</v>
      </c>
      <c r="H2292" s="320">
        <v>1.3</v>
      </c>
      <c r="I2292" s="320">
        <v>45</v>
      </c>
    </row>
    <row r="2293" spans="3:9" x14ac:dyDescent="0.25">
      <c r="C2293" s="482" t="s">
        <v>2719</v>
      </c>
      <c r="D2293" s="325">
        <v>458.1</v>
      </c>
      <c r="E2293" s="325">
        <v>0</v>
      </c>
      <c r="F2293" s="325">
        <v>6.4</v>
      </c>
      <c r="G2293" s="325">
        <v>86</v>
      </c>
      <c r="H2293" s="320">
        <v>1.3</v>
      </c>
      <c r="I2293" s="320">
        <v>45</v>
      </c>
    </row>
    <row r="2294" spans="3:9" x14ac:dyDescent="0.25">
      <c r="C2294" s="482" t="s">
        <v>2720</v>
      </c>
      <c r="D2294" s="325">
        <v>458.5</v>
      </c>
      <c r="E2294" s="325">
        <v>0</v>
      </c>
      <c r="F2294" s="325">
        <v>6.1</v>
      </c>
      <c r="G2294" s="325">
        <v>85</v>
      </c>
      <c r="H2294" s="320">
        <v>1.3</v>
      </c>
      <c r="I2294" s="320">
        <v>45</v>
      </c>
    </row>
    <row r="2295" spans="3:9" x14ac:dyDescent="0.25">
      <c r="C2295" s="482" t="s">
        <v>2721</v>
      </c>
      <c r="D2295" s="325">
        <v>458.9</v>
      </c>
      <c r="E2295" s="325">
        <v>0</v>
      </c>
      <c r="F2295" s="325">
        <v>5.6</v>
      </c>
      <c r="G2295" s="325">
        <v>88</v>
      </c>
      <c r="H2295" s="320">
        <v>0.4</v>
      </c>
      <c r="I2295" s="320">
        <v>45</v>
      </c>
    </row>
    <row r="2296" spans="3:9" x14ac:dyDescent="0.25">
      <c r="C2296" s="482" t="s">
        <v>2722</v>
      </c>
      <c r="D2296" s="325">
        <v>459.3</v>
      </c>
      <c r="E2296" s="325">
        <v>0</v>
      </c>
      <c r="F2296" s="325">
        <v>5.8</v>
      </c>
      <c r="G2296" s="325">
        <v>89</v>
      </c>
      <c r="H2296" s="320">
        <v>0.4</v>
      </c>
      <c r="I2296" s="320">
        <v>45</v>
      </c>
    </row>
    <row r="2297" spans="3:9" x14ac:dyDescent="0.25">
      <c r="C2297" s="482" t="s">
        <v>2723</v>
      </c>
      <c r="D2297" s="325">
        <v>459.1</v>
      </c>
      <c r="E2297" s="325">
        <v>0</v>
      </c>
      <c r="F2297" s="325">
        <v>5.6</v>
      </c>
      <c r="G2297" s="325">
        <v>88</v>
      </c>
      <c r="H2297" s="320">
        <v>0.4</v>
      </c>
      <c r="I2297" s="320">
        <v>67.5</v>
      </c>
    </row>
    <row r="2298" spans="3:9" x14ac:dyDescent="0.25">
      <c r="C2298" s="482" t="s">
        <v>2724</v>
      </c>
      <c r="D2298" s="325">
        <v>459</v>
      </c>
      <c r="E2298" s="325">
        <v>0</v>
      </c>
      <c r="F2298" s="325">
        <v>5.2</v>
      </c>
      <c r="G2298" s="325">
        <v>91</v>
      </c>
      <c r="H2298" s="320">
        <v>0.4</v>
      </c>
      <c r="I2298" s="320">
        <v>67.5</v>
      </c>
    </row>
    <row r="2299" spans="3:9" x14ac:dyDescent="0.25">
      <c r="C2299" s="482" t="s">
        <v>2725</v>
      </c>
      <c r="D2299" s="325">
        <v>458.7</v>
      </c>
      <c r="E2299" s="325">
        <v>0</v>
      </c>
      <c r="F2299" s="325">
        <v>5.2</v>
      </c>
      <c r="G2299" s="325">
        <v>88</v>
      </c>
      <c r="H2299" s="320">
        <v>0.4</v>
      </c>
      <c r="I2299" s="320">
        <v>90</v>
      </c>
    </row>
    <row r="2300" spans="3:9" x14ac:dyDescent="0.25">
      <c r="C2300" s="482" t="s">
        <v>2726</v>
      </c>
      <c r="D2300" s="325">
        <v>458.3</v>
      </c>
      <c r="E2300" s="325">
        <v>0</v>
      </c>
      <c r="F2300" s="325">
        <v>5.2</v>
      </c>
      <c r="G2300" s="325">
        <v>87</v>
      </c>
      <c r="H2300" s="320">
        <v>0.9</v>
      </c>
      <c r="I2300" s="320">
        <v>22.5</v>
      </c>
    </row>
    <row r="2301" spans="3:9" x14ac:dyDescent="0.25">
      <c r="C2301" s="482" t="s">
        <v>2727</v>
      </c>
      <c r="D2301" s="325">
        <v>458.2</v>
      </c>
      <c r="E2301" s="325">
        <v>0</v>
      </c>
      <c r="F2301" s="325">
        <v>4.8</v>
      </c>
      <c r="G2301" s="325">
        <v>87</v>
      </c>
      <c r="H2301" s="320">
        <v>0.4</v>
      </c>
      <c r="I2301" s="320">
        <v>0</v>
      </c>
    </row>
    <row r="2302" spans="3:9" x14ac:dyDescent="0.25">
      <c r="C2302" s="482" t="s">
        <v>2728</v>
      </c>
      <c r="D2302" s="325">
        <v>458.1</v>
      </c>
      <c r="E2302" s="325">
        <v>0</v>
      </c>
      <c r="F2302" s="325">
        <v>4.8</v>
      </c>
      <c r="G2302" s="325">
        <v>88</v>
      </c>
      <c r="H2302" s="320">
        <v>0.4</v>
      </c>
      <c r="I2302" s="320">
        <v>0</v>
      </c>
    </row>
    <row r="2303" spans="3:9" x14ac:dyDescent="0.25">
      <c r="C2303" s="482" t="s">
        <v>2729</v>
      </c>
      <c r="D2303" s="325">
        <v>458.3</v>
      </c>
      <c r="E2303" s="325">
        <v>0</v>
      </c>
      <c r="F2303" s="325">
        <v>3.9</v>
      </c>
      <c r="G2303" s="325">
        <v>92</v>
      </c>
      <c r="H2303" s="320">
        <v>0.4</v>
      </c>
      <c r="I2303" s="320">
        <v>45</v>
      </c>
    </row>
    <row r="2304" spans="3:9" x14ac:dyDescent="0.25">
      <c r="C2304" s="482" t="s">
        <v>2730</v>
      </c>
      <c r="D2304" s="325">
        <v>458.4</v>
      </c>
      <c r="E2304" s="325">
        <v>0</v>
      </c>
      <c r="F2304" s="325">
        <v>4.3</v>
      </c>
      <c r="G2304" s="325">
        <v>90</v>
      </c>
      <c r="H2304" s="320">
        <v>0.4</v>
      </c>
      <c r="I2304" s="320">
        <v>90</v>
      </c>
    </row>
    <row r="2305" spans="3:9" x14ac:dyDescent="0.25">
      <c r="C2305" s="482" t="s">
        <v>2731</v>
      </c>
      <c r="D2305" s="325">
        <v>458.7</v>
      </c>
      <c r="E2305" s="325">
        <v>0</v>
      </c>
      <c r="F2305" s="325">
        <v>5</v>
      </c>
      <c r="G2305" s="325">
        <v>87</v>
      </c>
      <c r="H2305" s="320">
        <v>0.4</v>
      </c>
      <c r="I2305" s="320">
        <v>45</v>
      </c>
    </row>
    <row r="2306" spans="3:9" x14ac:dyDescent="0.25">
      <c r="C2306" s="482" t="s">
        <v>2732</v>
      </c>
      <c r="D2306" s="325">
        <v>459.2</v>
      </c>
      <c r="E2306" s="325">
        <v>0</v>
      </c>
      <c r="F2306" s="325">
        <v>6.6</v>
      </c>
      <c r="G2306" s="325">
        <v>81</v>
      </c>
      <c r="H2306" s="320">
        <v>0.4</v>
      </c>
      <c r="I2306" s="320">
        <v>67.5</v>
      </c>
    </row>
    <row r="2307" spans="3:9" x14ac:dyDescent="0.25">
      <c r="C2307" s="482" t="s">
        <v>2733</v>
      </c>
      <c r="D2307" s="325">
        <v>459.5</v>
      </c>
      <c r="E2307" s="325">
        <v>0</v>
      </c>
      <c r="F2307" s="325">
        <v>8.8000000000000007</v>
      </c>
      <c r="G2307" s="325">
        <v>71</v>
      </c>
      <c r="H2307" s="320">
        <v>0.9</v>
      </c>
      <c r="I2307" s="320">
        <v>67.5</v>
      </c>
    </row>
    <row r="2308" spans="3:9" x14ac:dyDescent="0.25">
      <c r="C2308" s="482" t="s">
        <v>2734</v>
      </c>
      <c r="D2308" s="325">
        <v>459.8</v>
      </c>
      <c r="E2308" s="325">
        <v>0</v>
      </c>
      <c r="F2308" s="325">
        <v>10.3</v>
      </c>
      <c r="G2308" s="325">
        <v>66</v>
      </c>
      <c r="H2308" s="320">
        <v>0.9</v>
      </c>
      <c r="I2308" s="320">
        <v>45</v>
      </c>
    </row>
    <row r="2309" spans="3:9" x14ac:dyDescent="0.25">
      <c r="C2309" s="482" t="s">
        <v>2735</v>
      </c>
      <c r="D2309" s="325">
        <v>459.7</v>
      </c>
      <c r="E2309" s="325">
        <v>0</v>
      </c>
      <c r="F2309" s="325">
        <v>9.5</v>
      </c>
      <c r="G2309" s="325">
        <v>73</v>
      </c>
      <c r="H2309" s="320">
        <v>1.8</v>
      </c>
      <c r="I2309" s="320">
        <v>0</v>
      </c>
    </row>
    <row r="2310" spans="3:9" x14ac:dyDescent="0.25">
      <c r="C2310" s="482" t="s">
        <v>2736</v>
      </c>
      <c r="D2310" s="325">
        <v>459.7</v>
      </c>
      <c r="E2310" s="325">
        <v>1</v>
      </c>
      <c r="F2310" s="325">
        <v>7.7</v>
      </c>
      <c r="G2310" s="325">
        <v>84</v>
      </c>
      <c r="H2310" s="320">
        <v>1.8</v>
      </c>
      <c r="I2310" s="320">
        <v>67.5</v>
      </c>
    </row>
    <row r="2311" spans="3:9" x14ac:dyDescent="0.25">
      <c r="C2311" s="482" t="s">
        <v>2737</v>
      </c>
      <c r="D2311" s="325">
        <v>459.7</v>
      </c>
      <c r="E2311" s="325">
        <v>2.5</v>
      </c>
      <c r="F2311" s="325">
        <v>4.8</v>
      </c>
      <c r="G2311" s="325">
        <v>87</v>
      </c>
      <c r="H2311" s="320">
        <v>1.8</v>
      </c>
      <c r="I2311" s="320">
        <v>22.5</v>
      </c>
    </row>
    <row r="2312" spans="3:9" x14ac:dyDescent="0.25">
      <c r="C2312" s="482" t="s">
        <v>2738</v>
      </c>
      <c r="D2312" s="325">
        <v>459.2</v>
      </c>
      <c r="E2312" s="325">
        <v>2</v>
      </c>
      <c r="F2312" s="325">
        <v>5.7</v>
      </c>
      <c r="G2312" s="325">
        <v>86</v>
      </c>
      <c r="H2312" s="320">
        <v>1.3</v>
      </c>
      <c r="I2312" s="320">
        <v>22.5</v>
      </c>
    </row>
    <row r="2313" spans="3:9" x14ac:dyDescent="0.25">
      <c r="C2313" s="482" t="s">
        <v>2739</v>
      </c>
      <c r="D2313" s="325">
        <v>458.4</v>
      </c>
      <c r="E2313" s="325">
        <v>0</v>
      </c>
      <c r="F2313" s="325">
        <v>8.1</v>
      </c>
      <c r="G2313" s="325">
        <v>78</v>
      </c>
      <c r="H2313" s="320">
        <v>0.9</v>
      </c>
      <c r="I2313" s="320">
        <v>0</v>
      </c>
    </row>
    <row r="2314" spans="3:9" x14ac:dyDescent="0.25">
      <c r="C2314" s="482" t="s">
        <v>2740</v>
      </c>
      <c r="D2314" s="325">
        <v>458.3</v>
      </c>
      <c r="E2314" s="325">
        <v>0</v>
      </c>
      <c r="F2314" s="325">
        <v>9</v>
      </c>
      <c r="G2314" s="325">
        <v>71</v>
      </c>
      <c r="H2314" s="320">
        <v>1.3</v>
      </c>
      <c r="I2314" s="320">
        <v>0</v>
      </c>
    </row>
    <row r="2315" spans="3:9" x14ac:dyDescent="0.25">
      <c r="C2315" s="482" t="s">
        <v>2741</v>
      </c>
      <c r="D2315" s="325">
        <v>458.5</v>
      </c>
      <c r="E2315" s="325">
        <v>0</v>
      </c>
      <c r="F2315" s="325">
        <v>8.1999999999999993</v>
      </c>
      <c r="G2315" s="325">
        <v>78</v>
      </c>
      <c r="H2315" s="320">
        <v>1.8</v>
      </c>
      <c r="I2315" s="320">
        <v>0</v>
      </c>
    </row>
    <row r="2316" spans="3:9" x14ac:dyDescent="0.25">
      <c r="C2316" s="482" t="s">
        <v>2742</v>
      </c>
      <c r="D2316" s="325">
        <v>458.7</v>
      </c>
      <c r="E2316" s="325">
        <v>0</v>
      </c>
      <c r="F2316" s="325">
        <v>7.3</v>
      </c>
      <c r="G2316" s="325">
        <v>80</v>
      </c>
      <c r="H2316" s="320">
        <v>0.9</v>
      </c>
      <c r="I2316" s="320">
        <v>0</v>
      </c>
    </row>
    <row r="2317" spans="3:9" x14ac:dyDescent="0.25">
      <c r="C2317" s="482" t="s">
        <v>2743</v>
      </c>
      <c r="D2317" s="325">
        <v>459.1</v>
      </c>
      <c r="E2317" s="325">
        <v>0</v>
      </c>
      <c r="F2317" s="325">
        <v>6.2</v>
      </c>
      <c r="G2317" s="325">
        <v>85</v>
      </c>
      <c r="H2317" s="320">
        <v>0.4</v>
      </c>
      <c r="I2317" s="320">
        <v>45</v>
      </c>
    </row>
    <row r="2318" spans="3:9" x14ac:dyDescent="0.25">
      <c r="C2318" s="482" t="s">
        <v>2744</v>
      </c>
      <c r="D2318" s="325">
        <v>459.4</v>
      </c>
      <c r="E2318" s="325">
        <v>0</v>
      </c>
      <c r="F2318" s="325">
        <v>5.8</v>
      </c>
      <c r="G2318" s="325">
        <v>88</v>
      </c>
      <c r="H2318" s="320">
        <v>0.4</v>
      </c>
      <c r="I2318" s="320">
        <v>0</v>
      </c>
    </row>
    <row r="2319" spans="3:9" x14ac:dyDescent="0.25">
      <c r="C2319" s="482" t="s">
        <v>2745</v>
      </c>
      <c r="D2319" s="325">
        <v>459.9</v>
      </c>
      <c r="E2319" s="325">
        <v>0</v>
      </c>
      <c r="F2319" s="325">
        <v>5.5</v>
      </c>
      <c r="G2319" s="325">
        <v>88</v>
      </c>
      <c r="H2319" s="320">
        <v>0</v>
      </c>
      <c r="I2319" s="320">
        <v>315</v>
      </c>
    </row>
    <row r="2320" spans="3:9" x14ac:dyDescent="0.25">
      <c r="C2320" s="482" t="s">
        <v>2746</v>
      </c>
      <c r="D2320" s="325">
        <v>460.1</v>
      </c>
      <c r="E2320" s="325">
        <v>0</v>
      </c>
      <c r="F2320" s="325">
        <v>4.9000000000000004</v>
      </c>
      <c r="G2320" s="325">
        <v>89</v>
      </c>
      <c r="H2320" s="320">
        <v>0</v>
      </c>
      <c r="I2320" s="320">
        <v>315</v>
      </c>
    </row>
    <row r="2321" spans="3:9" x14ac:dyDescent="0.25">
      <c r="C2321" s="482" t="s">
        <v>2747</v>
      </c>
      <c r="D2321" s="325">
        <v>460.1</v>
      </c>
      <c r="E2321" s="325">
        <v>0</v>
      </c>
      <c r="F2321" s="325">
        <v>4.3</v>
      </c>
      <c r="G2321" s="325">
        <v>92</v>
      </c>
      <c r="H2321" s="320">
        <v>0.4</v>
      </c>
      <c r="I2321" s="320">
        <v>45</v>
      </c>
    </row>
    <row r="2322" spans="3:9" x14ac:dyDescent="0.25">
      <c r="C2322" s="482" t="s">
        <v>2748</v>
      </c>
      <c r="D2322" s="325">
        <v>460.1</v>
      </c>
      <c r="E2322" s="325">
        <v>0</v>
      </c>
      <c r="F2322" s="325">
        <v>4.5999999999999996</v>
      </c>
      <c r="G2322" s="325">
        <v>90</v>
      </c>
      <c r="H2322" s="320">
        <v>0.4</v>
      </c>
      <c r="I2322" s="320">
        <v>67.5</v>
      </c>
    </row>
    <row r="2323" spans="3:9" x14ac:dyDescent="0.25">
      <c r="C2323" s="482" t="s">
        <v>2749</v>
      </c>
      <c r="D2323" s="325">
        <v>459.7</v>
      </c>
      <c r="E2323" s="325">
        <v>0</v>
      </c>
      <c r="F2323" s="325">
        <v>4.0999999999999996</v>
      </c>
      <c r="G2323" s="325">
        <v>90</v>
      </c>
      <c r="H2323" s="320">
        <v>0</v>
      </c>
      <c r="I2323" s="320">
        <v>22.5</v>
      </c>
    </row>
    <row r="2324" spans="3:9" x14ac:dyDescent="0.25">
      <c r="C2324" s="482" t="s">
        <v>2750</v>
      </c>
      <c r="D2324" s="325">
        <v>459.4</v>
      </c>
      <c r="E2324" s="325">
        <v>0</v>
      </c>
      <c r="F2324" s="325">
        <v>3.8</v>
      </c>
      <c r="G2324" s="325">
        <v>91</v>
      </c>
      <c r="H2324" s="320">
        <v>0.4</v>
      </c>
      <c r="I2324" s="320">
        <v>135</v>
      </c>
    </row>
    <row r="2325" spans="3:9" x14ac:dyDescent="0.25">
      <c r="C2325" s="482" t="s">
        <v>2751</v>
      </c>
      <c r="D2325" s="325">
        <v>459.2</v>
      </c>
      <c r="E2325" s="325">
        <v>0</v>
      </c>
      <c r="F2325" s="325">
        <v>4.0999999999999996</v>
      </c>
      <c r="G2325" s="325">
        <v>90</v>
      </c>
      <c r="H2325" s="320">
        <v>0</v>
      </c>
      <c r="I2325" s="320">
        <v>112.5</v>
      </c>
    </row>
    <row r="2326" spans="3:9" x14ac:dyDescent="0.25">
      <c r="C2326" s="482" t="s">
        <v>2752</v>
      </c>
      <c r="D2326" s="325">
        <v>459.2</v>
      </c>
      <c r="E2326" s="325">
        <v>0</v>
      </c>
      <c r="F2326" s="325">
        <v>4.2</v>
      </c>
      <c r="G2326" s="325">
        <v>90</v>
      </c>
      <c r="H2326" s="320">
        <v>0</v>
      </c>
      <c r="I2326" s="320">
        <v>112.5</v>
      </c>
    </row>
    <row r="2327" spans="3:9" x14ac:dyDescent="0.25">
      <c r="C2327" s="482" t="s">
        <v>2753</v>
      </c>
      <c r="D2327" s="325">
        <v>459.3</v>
      </c>
      <c r="E2327" s="325">
        <v>0</v>
      </c>
      <c r="F2327" s="325">
        <v>4.2</v>
      </c>
      <c r="G2327" s="325">
        <v>90</v>
      </c>
      <c r="H2327" s="320">
        <v>0</v>
      </c>
      <c r="I2327" s="320">
        <v>90</v>
      </c>
    </row>
    <row r="2328" spans="3:9" x14ac:dyDescent="0.25">
      <c r="C2328" s="482" t="s">
        <v>2754</v>
      </c>
      <c r="D2328" s="325">
        <v>459.6</v>
      </c>
      <c r="E2328" s="325">
        <v>0</v>
      </c>
      <c r="F2328" s="325">
        <v>4.2</v>
      </c>
      <c r="G2328" s="325">
        <v>90</v>
      </c>
      <c r="H2328" s="320">
        <v>0.4</v>
      </c>
      <c r="I2328" s="320">
        <v>67.5</v>
      </c>
    </row>
    <row r="2329" spans="3:9" x14ac:dyDescent="0.25">
      <c r="C2329" s="482" t="s">
        <v>2755</v>
      </c>
      <c r="D2329" s="325">
        <v>459.8</v>
      </c>
      <c r="E2329" s="325">
        <v>0</v>
      </c>
      <c r="F2329" s="325">
        <v>4.7</v>
      </c>
      <c r="G2329" s="325">
        <v>89</v>
      </c>
      <c r="H2329" s="320">
        <v>0.4</v>
      </c>
      <c r="I2329" s="320">
        <v>45</v>
      </c>
    </row>
    <row r="2330" spans="3:9" x14ac:dyDescent="0.25">
      <c r="C2330" s="482" t="s">
        <v>2756</v>
      </c>
      <c r="D2330" s="325">
        <v>460.1</v>
      </c>
      <c r="E2330" s="325">
        <v>0</v>
      </c>
      <c r="F2330" s="325">
        <v>6.5</v>
      </c>
      <c r="G2330" s="325">
        <v>79</v>
      </c>
      <c r="H2330" s="320">
        <v>0.4</v>
      </c>
      <c r="I2330" s="320">
        <v>135</v>
      </c>
    </row>
    <row r="2331" spans="3:9" x14ac:dyDescent="0.25">
      <c r="C2331" s="482" t="s">
        <v>2757</v>
      </c>
      <c r="D2331" s="325">
        <v>460.3</v>
      </c>
      <c r="E2331" s="325">
        <v>0</v>
      </c>
      <c r="F2331" s="325">
        <v>7.2</v>
      </c>
      <c r="G2331" s="325">
        <v>78</v>
      </c>
      <c r="H2331" s="320">
        <v>0.4</v>
      </c>
      <c r="I2331" s="320">
        <v>225</v>
      </c>
    </row>
    <row r="2332" spans="3:9" x14ac:dyDescent="0.25">
      <c r="C2332" s="482" t="s">
        <v>2758</v>
      </c>
      <c r="D2332" s="325">
        <v>460.6</v>
      </c>
      <c r="E2332" s="325">
        <v>0</v>
      </c>
      <c r="F2332" s="325">
        <v>9.3000000000000007</v>
      </c>
      <c r="G2332" s="325">
        <v>72</v>
      </c>
      <c r="H2332" s="320">
        <v>0.4</v>
      </c>
      <c r="I2332" s="320">
        <v>67.5</v>
      </c>
    </row>
    <row r="2333" spans="3:9" x14ac:dyDescent="0.25">
      <c r="C2333" s="482" t="s">
        <v>2759</v>
      </c>
      <c r="D2333" s="325">
        <v>460.3</v>
      </c>
      <c r="E2333" s="325">
        <v>0.3</v>
      </c>
      <c r="F2333" s="325">
        <v>10.5</v>
      </c>
      <c r="G2333" s="325">
        <v>67</v>
      </c>
      <c r="H2333" s="320">
        <v>0.9</v>
      </c>
      <c r="I2333" s="320">
        <v>67.5</v>
      </c>
    </row>
    <row r="2334" spans="3:9" x14ac:dyDescent="0.25">
      <c r="C2334" s="482" t="s">
        <v>2760</v>
      </c>
      <c r="D2334" s="325">
        <v>459.8</v>
      </c>
      <c r="E2334" s="325">
        <v>0</v>
      </c>
      <c r="F2334" s="325">
        <v>10.9</v>
      </c>
      <c r="G2334" s="325">
        <v>66</v>
      </c>
      <c r="H2334" s="320">
        <v>0.9</v>
      </c>
      <c r="I2334" s="320">
        <v>90</v>
      </c>
    </row>
    <row r="2335" spans="3:9" x14ac:dyDescent="0.25">
      <c r="C2335" s="482" t="s">
        <v>2761</v>
      </c>
      <c r="D2335" s="325">
        <v>459.7</v>
      </c>
      <c r="E2335" s="325">
        <v>0.8</v>
      </c>
      <c r="F2335" s="325">
        <v>9.6999999999999993</v>
      </c>
      <c r="G2335" s="325">
        <v>73</v>
      </c>
      <c r="H2335" s="320">
        <v>1.3</v>
      </c>
      <c r="I2335" s="320">
        <v>45</v>
      </c>
    </row>
    <row r="2336" spans="3:9" x14ac:dyDescent="0.25">
      <c r="C2336" s="482" t="s">
        <v>2762</v>
      </c>
      <c r="D2336" s="325">
        <v>459.1</v>
      </c>
      <c r="E2336" s="325">
        <v>0</v>
      </c>
      <c r="F2336" s="325">
        <v>11.5</v>
      </c>
      <c r="G2336" s="325">
        <v>65</v>
      </c>
      <c r="H2336" s="320">
        <v>1.3</v>
      </c>
      <c r="I2336" s="320">
        <v>67.5</v>
      </c>
    </row>
    <row r="2337" spans="3:9" x14ac:dyDescent="0.25">
      <c r="C2337" s="482" t="s">
        <v>2763</v>
      </c>
      <c r="D2337" s="325">
        <v>459.2</v>
      </c>
      <c r="E2337" s="325">
        <v>0.8</v>
      </c>
      <c r="F2337" s="325">
        <v>6.9</v>
      </c>
      <c r="G2337" s="325">
        <v>85</v>
      </c>
      <c r="H2337" s="320">
        <v>1.8</v>
      </c>
      <c r="I2337" s="320">
        <v>67.5</v>
      </c>
    </row>
    <row r="2338" spans="3:9" x14ac:dyDescent="0.25">
      <c r="C2338" s="482" t="s">
        <v>2764</v>
      </c>
      <c r="D2338" s="325">
        <v>459</v>
      </c>
      <c r="E2338" s="325">
        <v>1.3</v>
      </c>
      <c r="F2338" s="325">
        <v>6.2</v>
      </c>
      <c r="G2338" s="325">
        <v>85</v>
      </c>
      <c r="H2338" s="320">
        <v>1.3</v>
      </c>
      <c r="I2338" s="320">
        <v>67.5</v>
      </c>
    </row>
    <row r="2339" spans="3:9" x14ac:dyDescent="0.25">
      <c r="C2339" s="482" t="s">
        <v>2765</v>
      </c>
      <c r="D2339" s="325">
        <v>458.8</v>
      </c>
      <c r="E2339" s="325">
        <v>0</v>
      </c>
      <c r="F2339" s="325">
        <v>7</v>
      </c>
      <c r="G2339" s="325">
        <v>80</v>
      </c>
      <c r="H2339" s="320">
        <v>0.9</v>
      </c>
      <c r="I2339" s="320">
        <v>67.5</v>
      </c>
    </row>
    <row r="2340" spans="3:9" x14ac:dyDescent="0.25">
      <c r="C2340" s="482" t="s">
        <v>2766</v>
      </c>
      <c r="D2340" s="325">
        <v>458.8</v>
      </c>
      <c r="E2340" s="325">
        <v>0</v>
      </c>
      <c r="F2340" s="325">
        <v>7</v>
      </c>
      <c r="G2340" s="325">
        <v>83</v>
      </c>
      <c r="H2340" s="320">
        <v>0.9</v>
      </c>
      <c r="I2340" s="320">
        <v>67.5</v>
      </c>
    </row>
    <row r="2341" spans="3:9" x14ac:dyDescent="0.25">
      <c r="C2341" s="482" t="s">
        <v>2767</v>
      </c>
      <c r="D2341" s="325">
        <v>459.2</v>
      </c>
      <c r="E2341" s="325">
        <v>0</v>
      </c>
      <c r="F2341" s="325">
        <v>6.1</v>
      </c>
      <c r="G2341" s="325">
        <v>87</v>
      </c>
      <c r="H2341" s="320">
        <v>0.9</v>
      </c>
      <c r="I2341" s="320">
        <v>45</v>
      </c>
    </row>
    <row r="2342" spans="3:9" x14ac:dyDescent="0.25">
      <c r="C2342" s="482" t="s">
        <v>2768</v>
      </c>
      <c r="D2342" s="325">
        <v>459.9</v>
      </c>
      <c r="E2342" s="325">
        <v>0</v>
      </c>
      <c r="F2342" s="325">
        <v>5.7</v>
      </c>
      <c r="G2342" s="325">
        <v>89</v>
      </c>
      <c r="H2342" s="320">
        <v>0.4</v>
      </c>
      <c r="I2342" s="320">
        <v>22.5</v>
      </c>
    </row>
    <row r="2343" spans="3:9" x14ac:dyDescent="0.25">
      <c r="C2343" s="482" t="s">
        <v>2769</v>
      </c>
      <c r="D2343" s="325">
        <v>460.1</v>
      </c>
      <c r="E2343" s="325">
        <v>0.3</v>
      </c>
      <c r="F2343" s="325">
        <v>5.6</v>
      </c>
      <c r="G2343" s="325">
        <v>89</v>
      </c>
      <c r="H2343" s="320">
        <v>0.9</v>
      </c>
      <c r="I2343" s="320">
        <v>45</v>
      </c>
    </row>
    <row r="2344" spans="3:9" x14ac:dyDescent="0.25">
      <c r="C2344" s="482" t="s">
        <v>2770</v>
      </c>
      <c r="D2344" s="325">
        <v>460.3</v>
      </c>
      <c r="E2344" s="325">
        <v>0</v>
      </c>
      <c r="F2344" s="325">
        <v>5.2</v>
      </c>
      <c r="G2344" s="325">
        <v>89</v>
      </c>
      <c r="H2344" s="320">
        <v>0.4</v>
      </c>
      <c r="I2344" s="320">
        <v>45</v>
      </c>
    </row>
    <row r="2345" spans="3:9" x14ac:dyDescent="0.25">
      <c r="C2345" s="482" t="s">
        <v>2771</v>
      </c>
      <c r="D2345" s="325">
        <v>460.6</v>
      </c>
      <c r="E2345" s="325">
        <v>0</v>
      </c>
      <c r="F2345" s="325">
        <v>5.4</v>
      </c>
      <c r="G2345" s="325">
        <v>89</v>
      </c>
      <c r="H2345" s="320">
        <v>0.4</v>
      </c>
      <c r="I2345" s="320">
        <v>22.5</v>
      </c>
    </row>
    <row r="2346" spans="3:9" x14ac:dyDescent="0.25">
      <c r="C2346" s="482" t="s">
        <v>2772</v>
      </c>
      <c r="D2346" s="325">
        <v>460.6</v>
      </c>
      <c r="E2346" s="325">
        <v>0</v>
      </c>
      <c r="F2346" s="325">
        <v>5.2</v>
      </c>
      <c r="G2346" s="325">
        <v>89</v>
      </c>
      <c r="H2346" s="320">
        <v>0.9</v>
      </c>
      <c r="I2346" s="320">
        <v>45</v>
      </c>
    </row>
    <row r="2347" spans="3:9" x14ac:dyDescent="0.25">
      <c r="C2347" s="482" t="s">
        <v>2773</v>
      </c>
      <c r="D2347" s="325">
        <v>460.3</v>
      </c>
      <c r="E2347" s="325">
        <v>0</v>
      </c>
      <c r="F2347" s="325">
        <v>4.8</v>
      </c>
      <c r="G2347" s="325">
        <v>89</v>
      </c>
      <c r="H2347" s="320">
        <v>0.9</v>
      </c>
      <c r="I2347" s="320">
        <v>22.5</v>
      </c>
    </row>
    <row r="2348" spans="3:9" x14ac:dyDescent="0.25">
      <c r="C2348" s="482" t="s">
        <v>2774</v>
      </c>
      <c r="D2348" s="325">
        <v>459.9</v>
      </c>
      <c r="E2348" s="325">
        <v>0</v>
      </c>
      <c r="F2348" s="325">
        <v>4.7</v>
      </c>
      <c r="G2348" s="325">
        <v>89</v>
      </c>
      <c r="H2348" s="320">
        <v>0.4</v>
      </c>
      <c r="I2348" s="320">
        <v>67.5</v>
      </c>
    </row>
    <row r="2349" spans="3:9" x14ac:dyDescent="0.25">
      <c r="C2349" s="482" t="s">
        <v>2775</v>
      </c>
      <c r="D2349" s="325">
        <v>459.7</v>
      </c>
      <c r="E2349" s="325">
        <v>0</v>
      </c>
      <c r="F2349" s="325">
        <v>3.6</v>
      </c>
      <c r="G2349" s="325">
        <v>89</v>
      </c>
      <c r="H2349" s="320">
        <v>0</v>
      </c>
      <c r="I2349" s="320">
        <v>22.5</v>
      </c>
    </row>
    <row r="2350" spans="3:9" x14ac:dyDescent="0.25">
      <c r="C2350" s="482" t="s">
        <v>2776</v>
      </c>
      <c r="D2350" s="325">
        <v>459.4</v>
      </c>
      <c r="E2350" s="325">
        <v>0</v>
      </c>
      <c r="F2350" s="325">
        <v>2.4</v>
      </c>
      <c r="G2350" s="325">
        <v>90</v>
      </c>
      <c r="H2350" s="320">
        <v>0</v>
      </c>
      <c r="I2350" s="320">
        <v>22.5</v>
      </c>
    </row>
    <row r="2351" spans="3:9" x14ac:dyDescent="0.25">
      <c r="C2351" s="482" t="s">
        <v>2777</v>
      </c>
      <c r="D2351" s="325">
        <v>459.3</v>
      </c>
      <c r="E2351" s="325">
        <v>0</v>
      </c>
      <c r="F2351" s="325">
        <v>2</v>
      </c>
      <c r="G2351" s="325">
        <v>93</v>
      </c>
      <c r="H2351" s="320">
        <v>0</v>
      </c>
      <c r="I2351" s="320">
        <v>22.5</v>
      </c>
    </row>
    <row r="2352" spans="3:9" x14ac:dyDescent="0.25">
      <c r="C2352" s="482" t="s">
        <v>2778</v>
      </c>
      <c r="D2352" s="325">
        <v>459.6</v>
      </c>
      <c r="E2352" s="325">
        <v>0</v>
      </c>
      <c r="F2352" s="325">
        <v>1.3</v>
      </c>
      <c r="G2352" s="325">
        <v>93</v>
      </c>
      <c r="H2352" s="320">
        <v>0</v>
      </c>
      <c r="I2352" s="320">
        <v>22.5</v>
      </c>
    </row>
    <row r="2353" spans="3:9" x14ac:dyDescent="0.25">
      <c r="C2353" s="482" t="s">
        <v>2779</v>
      </c>
      <c r="D2353" s="325">
        <v>460.2</v>
      </c>
      <c r="E2353" s="325">
        <v>0</v>
      </c>
      <c r="F2353" s="325">
        <v>2.9</v>
      </c>
      <c r="G2353" s="325">
        <v>95</v>
      </c>
      <c r="H2353" s="320">
        <v>0</v>
      </c>
      <c r="I2353" s="320">
        <v>45</v>
      </c>
    </row>
    <row r="2354" spans="3:9" x14ac:dyDescent="0.25">
      <c r="C2354" s="482" t="s">
        <v>2780</v>
      </c>
      <c r="D2354" s="325">
        <v>460.5</v>
      </c>
      <c r="E2354" s="325">
        <v>0</v>
      </c>
      <c r="F2354" s="325">
        <v>4.4000000000000004</v>
      </c>
      <c r="G2354" s="325">
        <v>92</v>
      </c>
      <c r="H2354" s="320">
        <v>0</v>
      </c>
      <c r="I2354" s="320">
        <v>45</v>
      </c>
    </row>
    <row r="2355" spans="3:9" x14ac:dyDescent="0.25">
      <c r="C2355" s="482" t="s">
        <v>2781</v>
      </c>
      <c r="D2355" s="325">
        <v>460.8</v>
      </c>
      <c r="E2355" s="325">
        <v>0</v>
      </c>
      <c r="F2355" s="325">
        <v>6.6</v>
      </c>
      <c r="G2355" s="325">
        <v>80</v>
      </c>
      <c r="H2355" s="320">
        <v>0.4</v>
      </c>
      <c r="I2355" s="320">
        <v>22.5</v>
      </c>
    </row>
    <row r="2356" spans="3:9" x14ac:dyDescent="0.25">
      <c r="C2356" s="482" t="s">
        <v>2782</v>
      </c>
      <c r="D2356" s="325">
        <v>461.1</v>
      </c>
      <c r="E2356" s="325">
        <v>0</v>
      </c>
      <c r="F2356" s="325">
        <v>7.7</v>
      </c>
      <c r="G2356" s="325">
        <v>75</v>
      </c>
      <c r="H2356" s="320">
        <v>1.3</v>
      </c>
      <c r="I2356" s="320">
        <v>45</v>
      </c>
    </row>
    <row r="2357" spans="3:9" x14ac:dyDescent="0.25">
      <c r="C2357" s="482" t="s">
        <v>2783</v>
      </c>
      <c r="D2357" s="325">
        <v>460.9</v>
      </c>
      <c r="E2357" s="325">
        <v>0</v>
      </c>
      <c r="F2357" s="325">
        <v>10.199999999999999</v>
      </c>
      <c r="G2357" s="325">
        <v>67</v>
      </c>
      <c r="H2357" s="320">
        <v>1.3</v>
      </c>
      <c r="I2357" s="320">
        <v>45</v>
      </c>
    </row>
    <row r="2358" spans="3:9" x14ac:dyDescent="0.25">
      <c r="C2358" s="482" t="s">
        <v>2784</v>
      </c>
      <c r="D2358" s="325">
        <v>460.6</v>
      </c>
      <c r="E2358" s="325">
        <v>0</v>
      </c>
      <c r="F2358" s="325">
        <v>11.4</v>
      </c>
      <c r="G2358" s="325">
        <v>59</v>
      </c>
      <c r="H2358" s="320">
        <v>1.8</v>
      </c>
      <c r="I2358" s="320">
        <v>22.5</v>
      </c>
    </row>
    <row r="2359" spans="3:9" x14ac:dyDescent="0.25">
      <c r="C2359" s="482" t="s">
        <v>2785</v>
      </c>
      <c r="D2359" s="325">
        <v>460.2</v>
      </c>
      <c r="E2359" s="325">
        <v>0</v>
      </c>
      <c r="F2359" s="325">
        <v>12.8</v>
      </c>
      <c r="G2359" s="325">
        <v>57</v>
      </c>
      <c r="H2359" s="320">
        <v>1.3</v>
      </c>
      <c r="I2359" s="320">
        <v>22.5</v>
      </c>
    </row>
    <row r="2360" spans="3:9" x14ac:dyDescent="0.25">
      <c r="C2360" s="482" t="s">
        <v>2786</v>
      </c>
      <c r="D2360" s="325">
        <v>459.8</v>
      </c>
      <c r="E2360" s="325">
        <v>0</v>
      </c>
      <c r="F2360" s="325">
        <v>14.1</v>
      </c>
      <c r="G2360" s="325">
        <v>55</v>
      </c>
      <c r="H2360" s="320">
        <v>1.8</v>
      </c>
      <c r="I2360" s="320">
        <v>22.5</v>
      </c>
    </row>
    <row r="2361" spans="3:9" x14ac:dyDescent="0.25">
      <c r="C2361" s="482" t="s">
        <v>2787</v>
      </c>
      <c r="D2361" s="325">
        <v>459.2</v>
      </c>
      <c r="E2361" s="325">
        <v>0</v>
      </c>
      <c r="F2361" s="325">
        <v>13.7</v>
      </c>
      <c r="G2361" s="325">
        <v>52</v>
      </c>
      <c r="H2361" s="320">
        <v>1.8</v>
      </c>
      <c r="I2361" s="320">
        <v>45</v>
      </c>
    </row>
    <row r="2362" spans="3:9" x14ac:dyDescent="0.25">
      <c r="C2362" s="482" t="s">
        <v>2788</v>
      </c>
      <c r="D2362" s="325">
        <v>458.7</v>
      </c>
      <c r="E2362" s="325">
        <v>0</v>
      </c>
      <c r="F2362" s="325">
        <v>13.4</v>
      </c>
      <c r="G2362" s="325">
        <v>55</v>
      </c>
      <c r="H2362" s="320">
        <v>2.2000000000000002</v>
      </c>
      <c r="I2362" s="320">
        <v>0</v>
      </c>
    </row>
    <row r="2363" spans="3:9" x14ac:dyDescent="0.25">
      <c r="C2363" s="482" t="s">
        <v>2789</v>
      </c>
      <c r="D2363" s="325">
        <v>458.6</v>
      </c>
      <c r="E2363" s="325">
        <v>0</v>
      </c>
      <c r="F2363" s="325">
        <v>12.1</v>
      </c>
      <c r="G2363" s="325">
        <v>69</v>
      </c>
      <c r="H2363" s="320">
        <v>1.8</v>
      </c>
      <c r="I2363" s="320">
        <v>22.5</v>
      </c>
    </row>
    <row r="2364" spans="3:9" x14ac:dyDescent="0.25">
      <c r="C2364" s="482" t="s">
        <v>2790</v>
      </c>
      <c r="D2364" s="325">
        <v>459</v>
      </c>
      <c r="E2364" s="325">
        <v>3.3</v>
      </c>
      <c r="F2364" s="325">
        <v>9.3000000000000007</v>
      </c>
      <c r="G2364" s="325">
        <v>81</v>
      </c>
      <c r="H2364" s="320">
        <v>1.3</v>
      </c>
      <c r="I2364" s="320">
        <v>0</v>
      </c>
    </row>
    <row r="2365" spans="3:9" x14ac:dyDescent="0.25">
      <c r="C2365" s="482" t="s">
        <v>2791</v>
      </c>
      <c r="D2365" s="325">
        <v>459.3</v>
      </c>
      <c r="E2365" s="325">
        <v>0</v>
      </c>
      <c r="F2365" s="325">
        <v>7.4</v>
      </c>
      <c r="G2365" s="325">
        <v>84</v>
      </c>
      <c r="H2365" s="320">
        <v>1.3</v>
      </c>
      <c r="I2365" s="320">
        <v>45</v>
      </c>
    </row>
    <row r="2366" spans="3:9" x14ac:dyDescent="0.25">
      <c r="C2366" s="482" t="s">
        <v>2792</v>
      </c>
      <c r="D2366" s="325">
        <v>459.7</v>
      </c>
      <c r="E2366" s="325">
        <v>0</v>
      </c>
      <c r="F2366" s="325">
        <v>6.8</v>
      </c>
      <c r="G2366" s="325">
        <v>89</v>
      </c>
      <c r="H2366" s="320">
        <v>0.9</v>
      </c>
      <c r="I2366" s="320">
        <v>45</v>
      </c>
    </row>
    <row r="2367" spans="3:9" x14ac:dyDescent="0.25">
      <c r="C2367" s="482" t="s">
        <v>2793</v>
      </c>
      <c r="D2367" s="325">
        <v>460.2</v>
      </c>
      <c r="E2367" s="325">
        <v>0</v>
      </c>
      <c r="F2367" s="325">
        <v>6.8</v>
      </c>
      <c r="G2367" s="325">
        <v>89</v>
      </c>
      <c r="H2367" s="320">
        <v>0.9</v>
      </c>
      <c r="I2367" s="320">
        <v>22.5</v>
      </c>
    </row>
    <row r="2368" spans="3:9" x14ac:dyDescent="0.25">
      <c r="C2368" s="482" t="s">
        <v>2794</v>
      </c>
      <c r="D2368" s="325">
        <v>460.3</v>
      </c>
      <c r="E2368" s="325">
        <v>0</v>
      </c>
      <c r="F2368" s="325">
        <v>6.7</v>
      </c>
      <c r="G2368" s="325">
        <v>88</v>
      </c>
      <c r="H2368" s="320">
        <v>0.9</v>
      </c>
      <c r="I2368" s="320">
        <v>22.5</v>
      </c>
    </row>
    <row r="2369" spans="3:9" x14ac:dyDescent="0.25">
      <c r="C2369" s="482" t="s">
        <v>2795</v>
      </c>
      <c r="D2369" s="325">
        <v>460.3</v>
      </c>
      <c r="E2369" s="325">
        <v>0</v>
      </c>
      <c r="F2369" s="325">
        <v>6.4</v>
      </c>
      <c r="G2369" s="325">
        <v>87</v>
      </c>
      <c r="H2369" s="320">
        <v>0.9</v>
      </c>
      <c r="I2369" s="320">
        <v>45</v>
      </c>
    </row>
    <row r="2370" spans="3:9" x14ac:dyDescent="0.25">
      <c r="C2370" s="482" t="s">
        <v>2796</v>
      </c>
      <c r="D2370" s="325">
        <v>460.1</v>
      </c>
      <c r="E2370" s="325">
        <v>0</v>
      </c>
      <c r="F2370" s="325">
        <v>6</v>
      </c>
      <c r="G2370" s="325">
        <v>88</v>
      </c>
      <c r="H2370" s="320">
        <v>0.9</v>
      </c>
      <c r="I2370" s="320">
        <v>22.5</v>
      </c>
    </row>
    <row r="2371" spans="3:9" x14ac:dyDescent="0.25">
      <c r="C2371" s="482" t="s">
        <v>2797</v>
      </c>
      <c r="D2371" s="325">
        <v>459.6</v>
      </c>
      <c r="E2371" s="325">
        <v>0</v>
      </c>
      <c r="F2371" s="325">
        <v>5.4</v>
      </c>
      <c r="G2371" s="325">
        <v>89</v>
      </c>
      <c r="H2371" s="320">
        <v>0.9</v>
      </c>
      <c r="I2371" s="320">
        <v>22.5</v>
      </c>
    </row>
    <row r="2372" spans="3:9" x14ac:dyDescent="0.25">
      <c r="C2372" s="482" t="s">
        <v>2798</v>
      </c>
      <c r="D2372" s="325">
        <v>459.2</v>
      </c>
      <c r="E2372" s="325">
        <v>0</v>
      </c>
      <c r="F2372" s="325">
        <v>5.0999999999999996</v>
      </c>
      <c r="G2372" s="325">
        <v>90</v>
      </c>
      <c r="H2372" s="320">
        <v>0.9</v>
      </c>
      <c r="I2372" s="320">
        <v>0</v>
      </c>
    </row>
    <row r="2373" spans="3:9" x14ac:dyDescent="0.25">
      <c r="C2373" s="482" t="s">
        <v>2799</v>
      </c>
      <c r="D2373" s="325">
        <v>459</v>
      </c>
      <c r="E2373" s="325">
        <v>0</v>
      </c>
      <c r="F2373" s="325">
        <v>5.0999999999999996</v>
      </c>
      <c r="G2373" s="325">
        <v>90</v>
      </c>
      <c r="H2373" s="320">
        <v>0.9</v>
      </c>
      <c r="I2373" s="320">
        <v>22.5</v>
      </c>
    </row>
    <row r="2374" spans="3:9" x14ac:dyDescent="0.25">
      <c r="C2374" s="482" t="s">
        <v>2800</v>
      </c>
      <c r="D2374" s="325">
        <v>458.9</v>
      </c>
      <c r="E2374" s="325">
        <v>0</v>
      </c>
      <c r="F2374" s="325">
        <v>5</v>
      </c>
      <c r="G2374" s="325">
        <v>90</v>
      </c>
      <c r="H2374" s="320">
        <v>0</v>
      </c>
      <c r="I2374" s="320">
        <v>22.5</v>
      </c>
    </row>
    <row r="2375" spans="3:9" x14ac:dyDescent="0.25">
      <c r="C2375" s="482" t="s">
        <v>2801</v>
      </c>
      <c r="D2375" s="325">
        <v>459</v>
      </c>
      <c r="E2375" s="325">
        <v>0</v>
      </c>
      <c r="F2375" s="325">
        <v>4.5999999999999996</v>
      </c>
      <c r="G2375" s="325">
        <v>91</v>
      </c>
      <c r="H2375" s="320">
        <v>0</v>
      </c>
      <c r="I2375" s="320">
        <v>22.5</v>
      </c>
    </row>
    <row r="2376" spans="3:9" x14ac:dyDescent="0.25">
      <c r="C2376" s="482" t="s">
        <v>2802</v>
      </c>
      <c r="D2376" s="325">
        <v>459.2</v>
      </c>
      <c r="E2376" s="325">
        <v>0</v>
      </c>
      <c r="F2376" s="325">
        <v>4.5999999999999996</v>
      </c>
      <c r="G2376" s="325">
        <v>91</v>
      </c>
      <c r="H2376" s="320">
        <v>0.4</v>
      </c>
      <c r="I2376" s="320">
        <v>67.5</v>
      </c>
    </row>
    <row r="2377" spans="3:9" x14ac:dyDescent="0.25">
      <c r="C2377" s="482" t="s">
        <v>2803</v>
      </c>
      <c r="D2377" s="325">
        <v>459.7</v>
      </c>
      <c r="E2377" s="325">
        <v>0</v>
      </c>
      <c r="F2377" s="325">
        <v>4.9000000000000004</v>
      </c>
      <c r="G2377" s="325">
        <v>87</v>
      </c>
      <c r="H2377" s="320">
        <v>0.4</v>
      </c>
      <c r="I2377" s="320">
        <v>67.5</v>
      </c>
    </row>
    <row r="2378" spans="3:9" x14ac:dyDescent="0.25">
      <c r="C2378" s="482" t="s">
        <v>2804</v>
      </c>
      <c r="D2378" s="325">
        <v>460</v>
      </c>
      <c r="E2378" s="325">
        <v>0</v>
      </c>
      <c r="F2378" s="325">
        <v>5</v>
      </c>
      <c r="G2378" s="325">
        <v>85</v>
      </c>
      <c r="H2378" s="320">
        <v>0.4</v>
      </c>
      <c r="I2378" s="320">
        <v>180</v>
      </c>
    </row>
    <row r="2379" spans="3:9" x14ac:dyDescent="0.25">
      <c r="C2379" s="482" t="s">
        <v>2805</v>
      </c>
      <c r="D2379" s="325">
        <v>460.5</v>
      </c>
      <c r="E2379" s="325">
        <v>0</v>
      </c>
      <c r="F2379" s="325">
        <v>6</v>
      </c>
      <c r="G2379" s="325">
        <v>85</v>
      </c>
      <c r="H2379" s="320">
        <v>0.4</v>
      </c>
      <c r="I2379" s="320">
        <v>180</v>
      </c>
    </row>
    <row r="2380" spans="3:9" x14ac:dyDescent="0.25">
      <c r="C2380" s="482" t="s">
        <v>2806</v>
      </c>
      <c r="D2380" s="325">
        <v>460.3</v>
      </c>
      <c r="E2380" s="325">
        <v>0.3</v>
      </c>
      <c r="F2380" s="325">
        <v>8.1</v>
      </c>
      <c r="G2380" s="325">
        <v>80</v>
      </c>
      <c r="H2380" s="320">
        <v>1.3</v>
      </c>
      <c r="I2380" s="320">
        <v>157.5</v>
      </c>
    </row>
    <row r="2381" spans="3:9" x14ac:dyDescent="0.25">
      <c r="C2381" s="482" t="s">
        <v>2807</v>
      </c>
      <c r="D2381" s="325">
        <v>460.5</v>
      </c>
      <c r="E2381" s="325">
        <v>0</v>
      </c>
      <c r="F2381" s="325">
        <v>8.6</v>
      </c>
      <c r="G2381" s="325">
        <v>78</v>
      </c>
      <c r="H2381" s="320">
        <v>1.3</v>
      </c>
      <c r="I2381" s="320">
        <v>157.5</v>
      </c>
    </row>
    <row r="2382" spans="3:9" x14ac:dyDescent="0.25">
      <c r="C2382" s="482" t="s">
        <v>2808</v>
      </c>
      <c r="D2382" s="325">
        <v>460</v>
      </c>
      <c r="E2382" s="325">
        <v>0</v>
      </c>
      <c r="F2382" s="325">
        <v>8.4</v>
      </c>
      <c r="G2382" s="325">
        <v>76</v>
      </c>
      <c r="H2382" s="320">
        <v>0.9</v>
      </c>
      <c r="I2382" s="320">
        <v>180</v>
      </c>
    </row>
    <row r="2383" spans="3:9" x14ac:dyDescent="0.25">
      <c r="C2383" s="482" t="s">
        <v>2809</v>
      </c>
      <c r="D2383" s="325">
        <v>459.7</v>
      </c>
      <c r="E2383" s="325">
        <v>0.3</v>
      </c>
      <c r="F2383" s="325">
        <v>8.9</v>
      </c>
      <c r="G2383" s="325">
        <v>74</v>
      </c>
      <c r="H2383" s="320">
        <v>1.3</v>
      </c>
      <c r="I2383" s="320">
        <v>45</v>
      </c>
    </row>
    <row r="2384" spans="3:9" x14ac:dyDescent="0.25">
      <c r="C2384" s="482" t="s">
        <v>2810</v>
      </c>
      <c r="D2384" s="325">
        <v>459.3</v>
      </c>
      <c r="E2384" s="325">
        <v>0.5</v>
      </c>
      <c r="F2384" s="325">
        <v>6.9</v>
      </c>
      <c r="G2384" s="325">
        <v>86</v>
      </c>
      <c r="H2384" s="320">
        <v>1.8</v>
      </c>
      <c r="I2384" s="320">
        <v>225</v>
      </c>
    </row>
    <row r="2385" spans="3:9" x14ac:dyDescent="0.25">
      <c r="C2385" s="482" t="s">
        <v>2811</v>
      </c>
      <c r="D2385" s="325">
        <v>458.7</v>
      </c>
      <c r="E2385" s="325">
        <v>0</v>
      </c>
      <c r="F2385" s="325">
        <v>7.9</v>
      </c>
      <c r="G2385" s="325">
        <v>85</v>
      </c>
      <c r="H2385" s="320">
        <v>0.9</v>
      </c>
      <c r="I2385" s="320">
        <v>0</v>
      </c>
    </row>
    <row r="2386" spans="3:9" x14ac:dyDescent="0.25">
      <c r="C2386" s="482" t="s">
        <v>2812</v>
      </c>
      <c r="D2386" s="325">
        <v>458.4</v>
      </c>
      <c r="E2386" s="325">
        <v>0</v>
      </c>
      <c r="F2386" s="325">
        <v>9.3000000000000007</v>
      </c>
      <c r="G2386" s="325">
        <v>78</v>
      </c>
      <c r="H2386" s="320">
        <v>1.3</v>
      </c>
      <c r="I2386" s="320">
        <v>0</v>
      </c>
    </row>
    <row r="2387" spans="3:9" x14ac:dyDescent="0.25">
      <c r="C2387" s="482" t="s">
        <v>2813</v>
      </c>
      <c r="D2387" s="325">
        <v>458.4</v>
      </c>
      <c r="E2387" s="325">
        <v>0.3</v>
      </c>
      <c r="F2387" s="325">
        <v>7.7</v>
      </c>
      <c r="G2387" s="325">
        <v>85</v>
      </c>
      <c r="H2387" s="320">
        <v>1.8</v>
      </c>
      <c r="I2387" s="320">
        <v>45</v>
      </c>
    </row>
    <row r="2388" spans="3:9" x14ac:dyDescent="0.25">
      <c r="C2388" s="482" t="s">
        <v>2814</v>
      </c>
      <c r="D2388" s="325">
        <v>458.8</v>
      </c>
      <c r="E2388" s="325">
        <v>0</v>
      </c>
      <c r="F2388" s="325">
        <v>6.5</v>
      </c>
      <c r="G2388" s="325">
        <v>88</v>
      </c>
      <c r="H2388" s="320">
        <v>2.2000000000000002</v>
      </c>
      <c r="I2388" s="320">
        <v>22.5</v>
      </c>
    </row>
    <row r="2389" spans="3:9" x14ac:dyDescent="0.25">
      <c r="C2389" s="482" t="s">
        <v>2815</v>
      </c>
      <c r="D2389" s="325">
        <v>459</v>
      </c>
      <c r="E2389" s="325">
        <v>0</v>
      </c>
      <c r="F2389" s="325">
        <v>6.1</v>
      </c>
      <c r="G2389" s="325">
        <v>87</v>
      </c>
      <c r="H2389" s="320">
        <v>1.3</v>
      </c>
      <c r="I2389" s="320">
        <v>45</v>
      </c>
    </row>
    <row r="2390" spans="3:9" x14ac:dyDescent="0.25">
      <c r="C2390" s="482" t="s">
        <v>2816</v>
      </c>
      <c r="D2390" s="325">
        <v>459.6</v>
      </c>
      <c r="E2390" s="325">
        <v>0</v>
      </c>
      <c r="F2390" s="325">
        <v>5.6</v>
      </c>
      <c r="G2390" s="325">
        <v>90</v>
      </c>
      <c r="H2390" s="320">
        <v>0.9</v>
      </c>
      <c r="I2390" s="320">
        <v>45</v>
      </c>
    </row>
    <row r="2391" spans="3:9" x14ac:dyDescent="0.25">
      <c r="C2391" s="482" t="s">
        <v>2817</v>
      </c>
      <c r="D2391" s="325">
        <v>460</v>
      </c>
      <c r="E2391" s="325">
        <v>0</v>
      </c>
      <c r="F2391" s="325">
        <v>5.7</v>
      </c>
      <c r="G2391" s="325">
        <v>89</v>
      </c>
      <c r="H2391" s="320">
        <v>0.4</v>
      </c>
      <c r="I2391" s="320">
        <v>45</v>
      </c>
    </row>
    <row r="2392" spans="3:9" x14ac:dyDescent="0.25">
      <c r="C2392" s="482" t="s">
        <v>2818</v>
      </c>
      <c r="D2392" s="325">
        <v>460.1</v>
      </c>
      <c r="E2392" s="325">
        <v>0</v>
      </c>
      <c r="F2392" s="325">
        <v>4.7</v>
      </c>
      <c r="G2392" s="325">
        <v>88</v>
      </c>
      <c r="H2392" s="320">
        <v>0.9</v>
      </c>
      <c r="I2392" s="320">
        <v>247.5</v>
      </c>
    </row>
    <row r="2393" spans="3:9" x14ac:dyDescent="0.25">
      <c r="C2393" s="482" t="s">
        <v>2819</v>
      </c>
      <c r="D2393" s="325">
        <v>460</v>
      </c>
      <c r="E2393" s="325">
        <v>0</v>
      </c>
      <c r="F2393" s="325">
        <v>4.8</v>
      </c>
      <c r="G2393" s="325">
        <v>88</v>
      </c>
      <c r="H2393" s="320">
        <v>0.4</v>
      </c>
      <c r="I2393" s="320">
        <v>225</v>
      </c>
    </row>
    <row r="2394" spans="3:9" x14ac:dyDescent="0.25">
      <c r="C2394" s="482" t="s">
        <v>2820</v>
      </c>
      <c r="D2394" s="325">
        <v>459.8</v>
      </c>
      <c r="E2394" s="325">
        <v>0</v>
      </c>
      <c r="F2394" s="325">
        <v>4.8</v>
      </c>
      <c r="G2394" s="325">
        <v>88</v>
      </c>
      <c r="H2394" s="320">
        <v>0.4</v>
      </c>
      <c r="I2394" s="320">
        <v>225</v>
      </c>
    </row>
    <row r="2395" spans="3:9" x14ac:dyDescent="0.25">
      <c r="C2395" s="482" t="s">
        <v>2821</v>
      </c>
      <c r="D2395" s="325">
        <v>459.6</v>
      </c>
      <c r="E2395" s="325">
        <v>0</v>
      </c>
      <c r="F2395" s="325">
        <v>4.7</v>
      </c>
      <c r="G2395" s="325">
        <v>90</v>
      </c>
      <c r="H2395" s="320">
        <v>0.4</v>
      </c>
      <c r="I2395" s="320">
        <v>247.5</v>
      </c>
    </row>
    <row r="2396" spans="3:9" x14ac:dyDescent="0.25">
      <c r="C2396" s="482" t="s">
        <v>2822</v>
      </c>
      <c r="D2396" s="325">
        <v>459.3</v>
      </c>
      <c r="E2396" s="325">
        <v>0.3</v>
      </c>
      <c r="F2396" s="325">
        <v>4.4000000000000004</v>
      </c>
      <c r="G2396" s="325">
        <v>92</v>
      </c>
      <c r="H2396" s="320">
        <v>0.9</v>
      </c>
      <c r="I2396" s="320">
        <v>247.5</v>
      </c>
    </row>
    <row r="2397" spans="3:9" x14ac:dyDescent="0.25">
      <c r="C2397" s="482" t="s">
        <v>2823</v>
      </c>
      <c r="D2397" s="325">
        <v>459</v>
      </c>
      <c r="E2397" s="325">
        <v>0</v>
      </c>
      <c r="F2397" s="325">
        <v>4.5999999999999996</v>
      </c>
      <c r="G2397" s="325">
        <v>91</v>
      </c>
      <c r="H2397" s="320">
        <v>0.4</v>
      </c>
      <c r="I2397" s="320">
        <v>225</v>
      </c>
    </row>
    <row r="2398" spans="3:9" x14ac:dyDescent="0.25">
      <c r="C2398" s="482" t="s">
        <v>2824</v>
      </c>
      <c r="D2398" s="325">
        <v>458.7</v>
      </c>
      <c r="E2398" s="325">
        <v>0</v>
      </c>
      <c r="F2398" s="325">
        <v>4.7</v>
      </c>
      <c r="G2398" s="325">
        <v>90</v>
      </c>
      <c r="H2398" s="320">
        <v>0.4</v>
      </c>
      <c r="I2398" s="320">
        <v>202.5</v>
      </c>
    </row>
    <row r="2399" spans="3:9" x14ac:dyDescent="0.25">
      <c r="C2399" s="482" t="s">
        <v>2825</v>
      </c>
      <c r="D2399" s="325">
        <v>458.7</v>
      </c>
      <c r="E2399" s="325">
        <v>0</v>
      </c>
      <c r="F2399" s="325">
        <v>4.7</v>
      </c>
      <c r="G2399" s="325">
        <v>91</v>
      </c>
      <c r="H2399" s="320">
        <v>0.4</v>
      </c>
      <c r="I2399" s="320">
        <v>315</v>
      </c>
    </row>
    <row r="2400" spans="3:9" x14ac:dyDescent="0.25">
      <c r="C2400" s="482" t="s">
        <v>2826</v>
      </c>
      <c r="D2400" s="325">
        <v>459</v>
      </c>
      <c r="E2400" s="325">
        <v>0</v>
      </c>
      <c r="F2400" s="325">
        <v>4.5999999999999996</v>
      </c>
      <c r="G2400" s="325">
        <v>91</v>
      </c>
      <c r="H2400" s="320">
        <v>0.4</v>
      </c>
      <c r="I2400" s="320">
        <v>337.5</v>
      </c>
    </row>
    <row r="2401" spans="3:9" x14ac:dyDescent="0.25">
      <c r="C2401" s="482" t="s">
        <v>2827</v>
      </c>
      <c r="D2401" s="325">
        <v>459.5</v>
      </c>
      <c r="E2401" s="325">
        <v>0</v>
      </c>
      <c r="F2401" s="325">
        <v>4.8</v>
      </c>
      <c r="G2401" s="325">
        <v>89</v>
      </c>
      <c r="H2401" s="320">
        <v>0</v>
      </c>
      <c r="I2401" s="320">
        <v>337.5</v>
      </c>
    </row>
    <row r="2402" spans="3:9" x14ac:dyDescent="0.25">
      <c r="C2402" s="482" t="s">
        <v>2828</v>
      </c>
      <c r="D2402" s="325">
        <v>459.9</v>
      </c>
      <c r="E2402" s="325">
        <v>0</v>
      </c>
      <c r="F2402" s="325">
        <v>5.6</v>
      </c>
      <c r="G2402" s="325">
        <v>87</v>
      </c>
      <c r="H2402" s="320">
        <v>0.4</v>
      </c>
      <c r="I2402" s="320">
        <v>247.5</v>
      </c>
    </row>
    <row r="2403" spans="3:9" x14ac:dyDescent="0.25">
      <c r="C2403" s="482" t="s">
        <v>2829</v>
      </c>
      <c r="D2403" s="325">
        <v>460.1</v>
      </c>
      <c r="E2403" s="325">
        <v>0</v>
      </c>
      <c r="F2403" s="325">
        <v>7.2</v>
      </c>
      <c r="G2403" s="325">
        <v>81</v>
      </c>
      <c r="H2403" s="320">
        <v>0.4</v>
      </c>
      <c r="I2403" s="320">
        <v>247.5</v>
      </c>
    </row>
    <row r="2404" spans="3:9" x14ac:dyDescent="0.25">
      <c r="C2404" s="482" t="s">
        <v>2830</v>
      </c>
      <c r="D2404" s="325">
        <v>460.2</v>
      </c>
      <c r="E2404" s="325">
        <v>0</v>
      </c>
      <c r="F2404" s="325">
        <v>9.9</v>
      </c>
      <c r="G2404" s="325">
        <v>70</v>
      </c>
      <c r="H2404" s="320">
        <v>0.4</v>
      </c>
      <c r="I2404" s="320">
        <v>247.5</v>
      </c>
    </row>
    <row r="2405" spans="3:9" x14ac:dyDescent="0.25">
      <c r="C2405" s="482" t="s">
        <v>2831</v>
      </c>
      <c r="D2405" s="325">
        <v>460</v>
      </c>
      <c r="E2405" s="325">
        <v>0</v>
      </c>
      <c r="F2405" s="325">
        <v>12.1</v>
      </c>
      <c r="G2405" s="325">
        <v>61</v>
      </c>
      <c r="H2405" s="320">
        <v>0.9</v>
      </c>
      <c r="I2405" s="320">
        <v>45</v>
      </c>
    </row>
    <row r="2406" spans="3:9" x14ac:dyDescent="0.25">
      <c r="C2406" s="482" t="s">
        <v>2832</v>
      </c>
      <c r="D2406" s="325">
        <v>459.6</v>
      </c>
      <c r="E2406" s="325">
        <v>0</v>
      </c>
      <c r="F2406" s="325">
        <v>13.8</v>
      </c>
      <c r="G2406" s="325">
        <v>57</v>
      </c>
      <c r="H2406" s="320">
        <v>1.3</v>
      </c>
      <c r="I2406" s="320">
        <v>45</v>
      </c>
    </row>
    <row r="2407" spans="3:9" x14ac:dyDescent="0.25">
      <c r="C2407" s="482" t="s">
        <v>2833</v>
      </c>
      <c r="D2407" s="325">
        <v>459.1</v>
      </c>
      <c r="E2407" s="325">
        <v>0</v>
      </c>
      <c r="F2407" s="325">
        <v>15.4</v>
      </c>
      <c r="G2407" s="325">
        <v>58</v>
      </c>
      <c r="H2407" s="320">
        <v>1.8</v>
      </c>
      <c r="I2407" s="320">
        <v>22.5</v>
      </c>
    </row>
    <row r="2408" spans="3:9" x14ac:dyDescent="0.25">
      <c r="C2408" s="482" t="s">
        <v>2834</v>
      </c>
      <c r="D2408" s="325">
        <v>458.7</v>
      </c>
      <c r="E2408" s="325">
        <v>0</v>
      </c>
      <c r="F2408" s="325">
        <v>14.4</v>
      </c>
      <c r="G2408" s="325">
        <v>58</v>
      </c>
      <c r="H2408" s="320">
        <v>2.7</v>
      </c>
      <c r="I2408" s="320">
        <v>0</v>
      </c>
    </row>
    <row r="2409" spans="3:9" x14ac:dyDescent="0.25">
      <c r="C2409" s="482" t="s">
        <v>2835</v>
      </c>
      <c r="D2409" s="325">
        <v>458.5</v>
      </c>
      <c r="E2409" s="325">
        <v>0</v>
      </c>
      <c r="F2409" s="325">
        <v>10.1</v>
      </c>
      <c r="G2409" s="325">
        <v>69</v>
      </c>
      <c r="H2409" s="320">
        <v>1.8</v>
      </c>
      <c r="I2409" s="320">
        <v>45</v>
      </c>
    </row>
    <row r="2410" spans="3:9" x14ac:dyDescent="0.25">
      <c r="C2410" s="482" t="s">
        <v>2836</v>
      </c>
      <c r="D2410" s="325">
        <v>458.3</v>
      </c>
      <c r="E2410" s="325">
        <v>0</v>
      </c>
      <c r="F2410" s="325">
        <v>9.5</v>
      </c>
      <c r="G2410" s="325">
        <v>73</v>
      </c>
      <c r="H2410" s="320">
        <v>1.3</v>
      </c>
      <c r="I2410" s="320">
        <v>45</v>
      </c>
    </row>
    <row r="2411" spans="3:9" x14ac:dyDescent="0.25">
      <c r="C2411" s="482" t="s">
        <v>2837</v>
      </c>
      <c r="D2411" s="325">
        <v>458.5</v>
      </c>
      <c r="E2411" s="325">
        <v>0</v>
      </c>
      <c r="F2411" s="325">
        <v>9.3000000000000007</v>
      </c>
      <c r="G2411" s="325">
        <v>72</v>
      </c>
      <c r="H2411" s="320">
        <v>0.9</v>
      </c>
      <c r="I2411" s="320">
        <v>45</v>
      </c>
    </row>
    <row r="2412" spans="3:9" x14ac:dyDescent="0.25">
      <c r="C2412" s="482" t="s">
        <v>2838</v>
      </c>
      <c r="D2412" s="325">
        <v>458.6</v>
      </c>
      <c r="E2412" s="325">
        <v>0</v>
      </c>
      <c r="F2412" s="325">
        <v>8.1</v>
      </c>
      <c r="G2412" s="325">
        <v>77</v>
      </c>
      <c r="H2412" s="320">
        <v>0.9</v>
      </c>
      <c r="I2412" s="320">
        <v>45</v>
      </c>
    </row>
    <row r="2413" spans="3:9" x14ac:dyDescent="0.25">
      <c r="C2413" s="482" t="s">
        <v>2839</v>
      </c>
      <c r="D2413" s="325">
        <v>458.9</v>
      </c>
      <c r="E2413" s="325">
        <v>0</v>
      </c>
      <c r="F2413" s="325">
        <v>7.5</v>
      </c>
      <c r="G2413" s="325">
        <v>81</v>
      </c>
      <c r="H2413" s="320">
        <v>0.9</v>
      </c>
      <c r="I2413" s="320">
        <v>0</v>
      </c>
    </row>
    <row r="2414" spans="3:9" x14ac:dyDescent="0.25">
      <c r="C2414" s="482" t="s">
        <v>2840</v>
      </c>
      <c r="D2414" s="325">
        <v>459</v>
      </c>
      <c r="E2414" s="325">
        <v>0</v>
      </c>
      <c r="F2414" s="325">
        <v>7</v>
      </c>
      <c r="G2414" s="325">
        <v>85</v>
      </c>
      <c r="H2414" s="320">
        <v>0.9</v>
      </c>
      <c r="I2414" s="320">
        <v>22.5</v>
      </c>
    </row>
    <row r="2415" spans="3:9" x14ac:dyDescent="0.25">
      <c r="C2415" s="482" t="s">
        <v>2841</v>
      </c>
      <c r="D2415" s="325">
        <v>459.5</v>
      </c>
      <c r="E2415" s="325">
        <v>0</v>
      </c>
      <c r="F2415" s="325">
        <v>6.3</v>
      </c>
      <c r="G2415" s="325">
        <v>87</v>
      </c>
      <c r="H2415" s="320">
        <v>0.4</v>
      </c>
      <c r="I2415" s="320">
        <v>22.5</v>
      </c>
    </row>
    <row r="2416" spans="3:9" x14ac:dyDescent="0.25">
      <c r="C2416" s="482" t="s">
        <v>2842</v>
      </c>
      <c r="D2416" s="325">
        <v>459.8</v>
      </c>
      <c r="E2416" s="325">
        <v>0</v>
      </c>
      <c r="F2416" s="325">
        <v>5.7</v>
      </c>
      <c r="G2416" s="325">
        <v>85</v>
      </c>
      <c r="H2416" s="320">
        <v>0.4</v>
      </c>
      <c r="I2416" s="320">
        <v>337.5</v>
      </c>
    </row>
    <row r="2417" spans="3:9" x14ac:dyDescent="0.25">
      <c r="C2417" s="482" t="s">
        <v>2843</v>
      </c>
      <c r="D2417" s="325">
        <v>459.6</v>
      </c>
      <c r="E2417" s="325">
        <v>0</v>
      </c>
      <c r="F2417" s="325">
        <v>5.4</v>
      </c>
      <c r="G2417" s="325">
        <v>87</v>
      </c>
      <c r="H2417" s="320">
        <v>0</v>
      </c>
      <c r="I2417" s="320">
        <v>315</v>
      </c>
    </row>
    <row r="2418" spans="3:9" x14ac:dyDescent="0.25">
      <c r="C2418" s="482" t="s">
        <v>2844</v>
      </c>
      <c r="D2418" s="325">
        <v>459.5</v>
      </c>
      <c r="E2418" s="325">
        <v>0</v>
      </c>
      <c r="F2418" s="325">
        <v>4.8</v>
      </c>
      <c r="G2418" s="325">
        <v>88</v>
      </c>
      <c r="H2418" s="320">
        <v>0</v>
      </c>
      <c r="I2418" s="320">
        <v>315</v>
      </c>
    </row>
    <row r="2419" spans="3:9" x14ac:dyDescent="0.25">
      <c r="C2419" s="482" t="s">
        <v>2845</v>
      </c>
      <c r="D2419" s="325">
        <v>459.3</v>
      </c>
      <c r="E2419" s="325">
        <v>0</v>
      </c>
      <c r="F2419" s="325">
        <v>4</v>
      </c>
      <c r="G2419" s="325">
        <v>91</v>
      </c>
      <c r="H2419" s="320">
        <v>0</v>
      </c>
      <c r="I2419" s="320">
        <v>315</v>
      </c>
    </row>
    <row r="2420" spans="3:9" x14ac:dyDescent="0.25">
      <c r="C2420" s="482" t="s">
        <v>2846</v>
      </c>
      <c r="D2420" s="325">
        <v>459.1</v>
      </c>
      <c r="E2420" s="325">
        <v>0</v>
      </c>
      <c r="F2420" s="325">
        <v>4.9000000000000004</v>
      </c>
      <c r="G2420" s="325">
        <v>90</v>
      </c>
      <c r="H2420" s="320">
        <v>0.4</v>
      </c>
      <c r="I2420" s="320">
        <v>247.5</v>
      </c>
    </row>
    <row r="2421" spans="3:9" x14ac:dyDescent="0.25">
      <c r="C2421" s="482" t="s">
        <v>2847</v>
      </c>
      <c r="D2421" s="325">
        <v>458.8</v>
      </c>
      <c r="E2421" s="325">
        <v>0</v>
      </c>
      <c r="F2421" s="325">
        <v>4.3</v>
      </c>
      <c r="G2421" s="325">
        <v>91</v>
      </c>
      <c r="H2421" s="320">
        <v>0.4</v>
      </c>
      <c r="I2421" s="320">
        <v>202.5</v>
      </c>
    </row>
    <row r="2422" spans="3:9" x14ac:dyDescent="0.25">
      <c r="C2422" s="482" t="s">
        <v>2848</v>
      </c>
      <c r="D2422" s="325">
        <v>458.9</v>
      </c>
      <c r="E2422" s="325">
        <v>0</v>
      </c>
      <c r="F2422" s="325">
        <v>4.3</v>
      </c>
      <c r="G2422" s="325">
        <v>92</v>
      </c>
      <c r="H2422" s="320">
        <v>0</v>
      </c>
      <c r="I2422" s="320">
        <v>225</v>
      </c>
    </row>
    <row r="2423" spans="3:9" x14ac:dyDescent="0.25">
      <c r="C2423" s="482" t="s">
        <v>2849</v>
      </c>
      <c r="D2423" s="325">
        <v>458.8</v>
      </c>
      <c r="E2423" s="325">
        <v>0</v>
      </c>
      <c r="F2423" s="325">
        <v>4.7</v>
      </c>
      <c r="G2423" s="325">
        <v>89</v>
      </c>
      <c r="H2423" s="320">
        <v>0</v>
      </c>
      <c r="I2423" s="320">
        <v>225</v>
      </c>
    </row>
    <row r="2424" spans="3:9" x14ac:dyDescent="0.25">
      <c r="C2424" s="482" t="s">
        <v>2850</v>
      </c>
      <c r="D2424" s="325">
        <v>459</v>
      </c>
      <c r="E2424" s="325">
        <v>0</v>
      </c>
      <c r="F2424" s="325">
        <v>4.5999999999999996</v>
      </c>
      <c r="G2424" s="325">
        <v>90</v>
      </c>
      <c r="H2424" s="320">
        <v>0.4</v>
      </c>
      <c r="I2424" s="320">
        <v>225</v>
      </c>
    </row>
    <row r="2425" spans="3:9" x14ac:dyDescent="0.25">
      <c r="C2425" s="482" t="s">
        <v>2851</v>
      </c>
      <c r="D2425" s="325">
        <v>459.2</v>
      </c>
      <c r="E2425" s="325">
        <v>0</v>
      </c>
      <c r="F2425" s="325">
        <v>4.9000000000000004</v>
      </c>
      <c r="G2425" s="325">
        <v>90</v>
      </c>
      <c r="H2425" s="320">
        <v>0.4</v>
      </c>
      <c r="I2425" s="320">
        <v>225</v>
      </c>
    </row>
    <row r="2426" spans="3:9" x14ac:dyDescent="0.25">
      <c r="C2426" s="482" t="s">
        <v>2852</v>
      </c>
      <c r="D2426" s="325">
        <v>459.6</v>
      </c>
      <c r="E2426" s="325">
        <v>0</v>
      </c>
      <c r="F2426" s="325">
        <v>9.1999999999999993</v>
      </c>
      <c r="G2426" s="325">
        <v>73</v>
      </c>
      <c r="H2426" s="320">
        <v>0.4</v>
      </c>
      <c r="I2426" s="320">
        <v>225</v>
      </c>
    </row>
    <row r="2427" spans="3:9" x14ac:dyDescent="0.25">
      <c r="C2427" s="482" t="s">
        <v>2853</v>
      </c>
      <c r="D2427" s="325">
        <v>459.9</v>
      </c>
      <c r="E2427" s="325">
        <v>0</v>
      </c>
      <c r="F2427" s="325">
        <v>10.9</v>
      </c>
      <c r="G2427" s="325">
        <v>64</v>
      </c>
      <c r="H2427" s="320">
        <v>0.9</v>
      </c>
      <c r="I2427" s="320">
        <v>157.5</v>
      </c>
    </row>
    <row r="2428" spans="3:9" x14ac:dyDescent="0.25">
      <c r="C2428" s="482" t="s">
        <v>2854</v>
      </c>
      <c r="D2428" s="325">
        <v>460.1</v>
      </c>
      <c r="E2428" s="325">
        <v>0</v>
      </c>
      <c r="F2428" s="325">
        <v>11.3</v>
      </c>
      <c r="G2428" s="325">
        <v>66</v>
      </c>
      <c r="H2428" s="320">
        <v>0.9</v>
      </c>
      <c r="I2428" s="320">
        <v>157.5</v>
      </c>
    </row>
    <row r="2429" spans="3:9" x14ac:dyDescent="0.25">
      <c r="C2429" s="482" t="s">
        <v>2855</v>
      </c>
      <c r="D2429" s="325">
        <v>459.7</v>
      </c>
      <c r="E2429" s="325">
        <v>1.3</v>
      </c>
      <c r="F2429" s="325">
        <v>8.5</v>
      </c>
      <c r="G2429" s="325">
        <v>75</v>
      </c>
      <c r="H2429" s="320">
        <v>0.9</v>
      </c>
      <c r="I2429" s="320">
        <v>0</v>
      </c>
    </row>
    <row r="2430" spans="3:9" x14ac:dyDescent="0.25">
      <c r="C2430" s="482" t="s">
        <v>2856</v>
      </c>
      <c r="D2430" s="325">
        <v>459.5</v>
      </c>
      <c r="E2430" s="325">
        <v>0</v>
      </c>
      <c r="F2430" s="325">
        <v>7.5</v>
      </c>
      <c r="G2430" s="325">
        <v>67</v>
      </c>
      <c r="H2430" s="320">
        <v>1.8</v>
      </c>
      <c r="I2430" s="320">
        <v>67.5</v>
      </c>
    </row>
    <row r="2431" spans="3:9" x14ac:dyDescent="0.25">
      <c r="C2431" s="482" t="s">
        <v>2857</v>
      </c>
      <c r="D2431" s="325">
        <v>459.2</v>
      </c>
      <c r="E2431" s="325">
        <v>0</v>
      </c>
      <c r="F2431" s="325">
        <v>9.1999999999999993</v>
      </c>
      <c r="G2431" s="325">
        <v>69</v>
      </c>
      <c r="H2431" s="320">
        <v>2.2000000000000002</v>
      </c>
      <c r="I2431" s="320">
        <v>67.5</v>
      </c>
    </row>
    <row r="2432" spans="3:9" x14ac:dyDescent="0.25">
      <c r="C2432" s="482" t="s">
        <v>2858</v>
      </c>
      <c r="D2432" s="325">
        <v>458.9</v>
      </c>
      <c r="E2432" s="325">
        <v>0</v>
      </c>
      <c r="F2432" s="325">
        <v>8.3000000000000007</v>
      </c>
      <c r="G2432" s="325">
        <v>67</v>
      </c>
      <c r="H2432" s="320">
        <v>1.8</v>
      </c>
      <c r="I2432" s="320">
        <v>67.5</v>
      </c>
    </row>
    <row r="2433" spans="3:9" x14ac:dyDescent="0.25">
      <c r="C2433" s="482" t="s">
        <v>2859</v>
      </c>
      <c r="D2433" s="325">
        <v>458.4</v>
      </c>
      <c r="E2433" s="325">
        <v>0</v>
      </c>
      <c r="F2433" s="325">
        <v>9.1</v>
      </c>
      <c r="G2433" s="325">
        <v>67</v>
      </c>
      <c r="H2433" s="320">
        <v>0.9</v>
      </c>
      <c r="I2433" s="320">
        <v>0</v>
      </c>
    </row>
    <row r="2434" spans="3:9" x14ac:dyDescent="0.25">
      <c r="C2434" s="482" t="s">
        <v>2860</v>
      </c>
      <c r="D2434" s="325">
        <v>458.4</v>
      </c>
      <c r="E2434" s="325">
        <v>0</v>
      </c>
      <c r="F2434" s="325">
        <v>8.8000000000000007</v>
      </c>
      <c r="G2434" s="325">
        <v>66</v>
      </c>
      <c r="H2434" s="320">
        <v>1.3</v>
      </c>
      <c r="I2434" s="320">
        <v>337.5</v>
      </c>
    </row>
    <row r="2435" spans="3:9" x14ac:dyDescent="0.25">
      <c r="C2435" s="482" t="s">
        <v>2861</v>
      </c>
      <c r="D2435" s="325">
        <v>458.5</v>
      </c>
      <c r="E2435" s="325">
        <v>0</v>
      </c>
      <c r="F2435" s="325">
        <v>7.3</v>
      </c>
      <c r="G2435" s="325">
        <v>75</v>
      </c>
      <c r="H2435" s="320">
        <v>1.8</v>
      </c>
      <c r="I2435" s="320">
        <v>337.5</v>
      </c>
    </row>
    <row r="2436" spans="3:9" x14ac:dyDescent="0.25">
      <c r="C2436" s="482" t="s">
        <v>2862</v>
      </c>
      <c r="D2436" s="325">
        <v>458.7</v>
      </c>
      <c r="E2436" s="325">
        <v>0</v>
      </c>
      <c r="F2436" s="325">
        <v>5.6</v>
      </c>
      <c r="G2436" s="325">
        <v>79</v>
      </c>
      <c r="H2436" s="320">
        <v>1.3</v>
      </c>
      <c r="I2436" s="320">
        <v>337.5</v>
      </c>
    </row>
    <row r="2437" spans="3:9" x14ac:dyDescent="0.25">
      <c r="C2437" s="482" t="s">
        <v>2863</v>
      </c>
      <c r="D2437" s="325">
        <v>458.8</v>
      </c>
      <c r="E2437" s="325">
        <v>0</v>
      </c>
      <c r="F2437" s="325">
        <v>5.4</v>
      </c>
      <c r="G2437" s="325">
        <v>80</v>
      </c>
      <c r="H2437" s="320">
        <v>0</v>
      </c>
      <c r="I2437" s="320">
        <v>225</v>
      </c>
    </row>
    <row r="2438" spans="3:9" x14ac:dyDescent="0.25">
      <c r="C2438" s="482" t="s">
        <v>2864</v>
      </c>
      <c r="D2438" s="325">
        <v>459.2</v>
      </c>
      <c r="E2438" s="325">
        <v>0</v>
      </c>
      <c r="F2438" s="325">
        <v>5.2</v>
      </c>
      <c r="G2438" s="325">
        <v>82</v>
      </c>
      <c r="H2438" s="320">
        <v>0</v>
      </c>
      <c r="I2438" s="320">
        <v>135</v>
      </c>
    </row>
    <row r="2439" spans="3:9" x14ac:dyDescent="0.25">
      <c r="C2439" s="482" t="s">
        <v>2865</v>
      </c>
      <c r="D2439" s="325">
        <v>459.6</v>
      </c>
      <c r="E2439" s="325">
        <v>0</v>
      </c>
      <c r="F2439" s="325">
        <v>4.9000000000000004</v>
      </c>
      <c r="G2439" s="325">
        <v>83</v>
      </c>
      <c r="H2439" s="320">
        <v>0.4</v>
      </c>
      <c r="I2439" s="320">
        <v>45</v>
      </c>
    </row>
    <row r="2440" spans="3:9" x14ac:dyDescent="0.25">
      <c r="C2440" s="482" t="s">
        <v>2866</v>
      </c>
      <c r="D2440" s="325">
        <v>459.6</v>
      </c>
      <c r="E2440" s="325">
        <v>0</v>
      </c>
      <c r="F2440" s="325">
        <v>5.0999999999999996</v>
      </c>
      <c r="G2440" s="325">
        <v>84</v>
      </c>
      <c r="H2440" s="320">
        <v>0.4</v>
      </c>
      <c r="I2440" s="320">
        <v>112.5</v>
      </c>
    </row>
    <row r="2441" spans="3:9" x14ac:dyDescent="0.25">
      <c r="C2441" s="482" t="s">
        <v>2867</v>
      </c>
      <c r="D2441" s="325">
        <v>459.6</v>
      </c>
      <c r="E2441" s="325">
        <v>0</v>
      </c>
      <c r="F2441" s="325">
        <v>4.5999999999999996</v>
      </c>
      <c r="G2441" s="325">
        <v>85</v>
      </c>
      <c r="H2441" s="320">
        <v>0.4</v>
      </c>
      <c r="I2441" s="320">
        <v>112.5</v>
      </c>
    </row>
    <row r="2442" spans="3:9" x14ac:dyDescent="0.25">
      <c r="C2442" s="482" t="s">
        <v>2868</v>
      </c>
      <c r="D2442" s="325">
        <v>459.5</v>
      </c>
      <c r="E2442" s="325">
        <v>0</v>
      </c>
      <c r="F2442" s="325">
        <v>4.4000000000000004</v>
      </c>
      <c r="G2442" s="325">
        <v>87</v>
      </c>
      <c r="H2442" s="320">
        <v>0</v>
      </c>
      <c r="I2442" s="320">
        <v>112.5</v>
      </c>
    </row>
    <row r="2443" spans="3:9" x14ac:dyDescent="0.25">
      <c r="C2443" s="482" t="s">
        <v>2869</v>
      </c>
      <c r="D2443" s="325">
        <v>459.2</v>
      </c>
      <c r="E2443" s="325">
        <v>0</v>
      </c>
      <c r="F2443" s="325">
        <v>4.3</v>
      </c>
      <c r="G2443" s="325">
        <v>87</v>
      </c>
      <c r="H2443" s="320">
        <v>0.4</v>
      </c>
      <c r="I2443" s="320">
        <v>202.5</v>
      </c>
    </row>
    <row r="2444" spans="3:9" x14ac:dyDescent="0.25">
      <c r="C2444" s="482" t="s">
        <v>2870</v>
      </c>
      <c r="D2444" s="325">
        <v>458.9</v>
      </c>
      <c r="E2444" s="325">
        <v>0</v>
      </c>
      <c r="F2444" s="325">
        <v>4.2</v>
      </c>
      <c r="G2444" s="325">
        <v>88</v>
      </c>
      <c r="H2444" s="320">
        <v>0.4</v>
      </c>
      <c r="I2444" s="320">
        <v>202.5</v>
      </c>
    </row>
    <row r="2445" spans="3:9" x14ac:dyDescent="0.25">
      <c r="C2445" s="482" t="s">
        <v>2871</v>
      </c>
      <c r="D2445" s="325">
        <v>458.7</v>
      </c>
      <c r="E2445" s="325">
        <v>0</v>
      </c>
      <c r="F2445" s="325">
        <v>4</v>
      </c>
      <c r="G2445" s="325">
        <v>87</v>
      </c>
      <c r="H2445" s="320">
        <v>0.4</v>
      </c>
      <c r="I2445" s="320">
        <v>202.5</v>
      </c>
    </row>
    <row r="2446" spans="3:9" x14ac:dyDescent="0.25">
      <c r="C2446" s="482" t="s">
        <v>2872</v>
      </c>
      <c r="D2446" s="325">
        <v>458.8</v>
      </c>
      <c r="E2446" s="325">
        <v>0</v>
      </c>
      <c r="F2446" s="325">
        <v>3.9</v>
      </c>
      <c r="G2446" s="325">
        <v>87</v>
      </c>
      <c r="H2446" s="320">
        <v>0.4</v>
      </c>
      <c r="I2446" s="320">
        <v>247.5</v>
      </c>
    </row>
    <row r="2447" spans="3:9" x14ac:dyDescent="0.25">
      <c r="C2447" s="482" t="s">
        <v>2873</v>
      </c>
      <c r="D2447" s="325">
        <v>458.8</v>
      </c>
      <c r="E2447" s="325">
        <v>0</v>
      </c>
      <c r="F2447" s="325">
        <v>3.1</v>
      </c>
      <c r="G2447" s="325">
        <v>89</v>
      </c>
      <c r="H2447" s="320">
        <v>0.4</v>
      </c>
      <c r="I2447" s="320">
        <v>247.5</v>
      </c>
    </row>
    <row r="2448" spans="3:9" x14ac:dyDescent="0.25">
      <c r="C2448" s="482" t="s">
        <v>2874</v>
      </c>
      <c r="D2448" s="325">
        <v>459.2</v>
      </c>
      <c r="E2448" s="325">
        <v>0</v>
      </c>
      <c r="F2448" s="325">
        <v>3.2</v>
      </c>
      <c r="G2448" s="325">
        <v>90</v>
      </c>
      <c r="H2448" s="320">
        <v>0</v>
      </c>
      <c r="I2448" s="320">
        <v>247.5</v>
      </c>
    </row>
    <row r="2449" spans="3:9" x14ac:dyDescent="0.25">
      <c r="C2449" s="482" t="s">
        <v>2875</v>
      </c>
      <c r="D2449" s="325">
        <v>459.6</v>
      </c>
      <c r="E2449" s="325">
        <v>0</v>
      </c>
      <c r="F2449" s="325">
        <v>3.7</v>
      </c>
      <c r="G2449" s="325">
        <v>89</v>
      </c>
      <c r="H2449" s="320">
        <v>0</v>
      </c>
      <c r="I2449" s="320">
        <v>247.5</v>
      </c>
    </row>
    <row r="2450" spans="3:9" x14ac:dyDescent="0.25">
      <c r="C2450" s="482" t="s">
        <v>2876</v>
      </c>
      <c r="D2450" s="325">
        <v>459.7</v>
      </c>
      <c r="E2450" s="325">
        <v>0</v>
      </c>
      <c r="F2450" s="325">
        <v>6.4</v>
      </c>
      <c r="G2450" s="325">
        <v>81</v>
      </c>
      <c r="H2450" s="320">
        <v>0.4</v>
      </c>
      <c r="I2450" s="320">
        <v>270</v>
      </c>
    </row>
    <row r="2451" spans="3:9" x14ac:dyDescent="0.25">
      <c r="C2451" s="482" t="s">
        <v>2877</v>
      </c>
      <c r="D2451" s="325">
        <v>459.9</v>
      </c>
      <c r="E2451" s="325">
        <v>0</v>
      </c>
      <c r="F2451" s="325">
        <v>7.8</v>
      </c>
      <c r="G2451" s="325">
        <v>70</v>
      </c>
      <c r="H2451" s="320">
        <v>0.9</v>
      </c>
      <c r="I2451" s="320">
        <v>225</v>
      </c>
    </row>
    <row r="2452" spans="3:9" x14ac:dyDescent="0.25">
      <c r="C2452" s="482" t="s">
        <v>2878</v>
      </c>
      <c r="D2452" s="325">
        <v>460.1</v>
      </c>
      <c r="E2452" s="325">
        <v>0</v>
      </c>
      <c r="F2452" s="325">
        <v>9.3000000000000007</v>
      </c>
      <c r="G2452" s="325">
        <v>59</v>
      </c>
      <c r="H2452" s="320">
        <v>1.3</v>
      </c>
      <c r="I2452" s="320">
        <v>225</v>
      </c>
    </row>
    <row r="2453" spans="3:9" x14ac:dyDescent="0.25">
      <c r="C2453" s="482" t="s">
        <v>2879</v>
      </c>
      <c r="D2453" s="325">
        <v>459.8</v>
      </c>
      <c r="E2453" s="325">
        <v>0</v>
      </c>
      <c r="F2453" s="325">
        <v>10.7</v>
      </c>
      <c r="G2453" s="325">
        <v>53</v>
      </c>
      <c r="H2453" s="320">
        <v>1.8</v>
      </c>
      <c r="I2453" s="320">
        <v>225</v>
      </c>
    </row>
    <row r="2454" spans="3:9" x14ac:dyDescent="0.25">
      <c r="C2454" s="482" t="s">
        <v>2880</v>
      </c>
      <c r="D2454" s="325">
        <v>459.5</v>
      </c>
      <c r="E2454" s="325">
        <v>0</v>
      </c>
      <c r="F2454" s="325">
        <v>12.2</v>
      </c>
      <c r="G2454" s="325">
        <v>47</v>
      </c>
      <c r="H2454" s="320">
        <v>1.3</v>
      </c>
      <c r="I2454" s="320">
        <v>202.5</v>
      </c>
    </row>
    <row r="2455" spans="3:9" x14ac:dyDescent="0.25">
      <c r="C2455" s="482" t="s">
        <v>2881</v>
      </c>
      <c r="D2455" s="325">
        <v>459</v>
      </c>
      <c r="E2455" s="325">
        <v>0</v>
      </c>
      <c r="F2455" s="325">
        <v>12.4</v>
      </c>
      <c r="G2455" s="325">
        <v>55</v>
      </c>
      <c r="H2455" s="320">
        <v>1.3</v>
      </c>
      <c r="I2455" s="320">
        <v>225</v>
      </c>
    </row>
    <row r="2456" spans="3:9" x14ac:dyDescent="0.25">
      <c r="C2456" s="482" t="s">
        <v>2882</v>
      </c>
      <c r="D2456" s="325">
        <v>458.6</v>
      </c>
      <c r="E2456" s="325">
        <v>0</v>
      </c>
      <c r="F2456" s="325">
        <v>13.1</v>
      </c>
      <c r="G2456" s="325">
        <v>59</v>
      </c>
      <c r="H2456" s="320">
        <v>1.8</v>
      </c>
      <c r="I2456" s="320">
        <v>45</v>
      </c>
    </row>
    <row r="2457" spans="3:9" x14ac:dyDescent="0.25">
      <c r="C2457" s="482" t="s">
        <v>2883</v>
      </c>
      <c r="D2457" s="325">
        <v>458.1</v>
      </c>
      <c r="E2457" s="325">
        <v>0</v>
      </c>
      <c r="F2457" s="325">
        <v>14.5</v>
      </c>
      <c r="G2457" s="325">
        <v>52</v>
      </c>
      <c r="H2457" s="320">
        <v>1.3</v>
      </c>
      <c r="I2457" s="320">
        <v>45</v>
      </c>
    </row>
    <row r="2458" spans="3:9" x14ac:dyDescent="0.25">
      <c r="C2458" s="482" t="s">
        <v>2884</v>
      </c>
      <c r="D2458" s="325">
        <v>457.9</v>
      </c>
      <c r="E2458" s="325">
        <v>0</v>
      </c>
      <c r="F2458" s="325">
        <v>12.3</v>
      </c>
      <c r="G2458" s="325">
        <v>56</v>
      </c>
      <c r="H2458" s="320">
        <v>1.3</v>
      </c>
      <c r="I2458" s="320">
        <v>67.5</v>
      </c>
    </row>
    <row r="2459" spans="3:9" x14ac:dyDescent="0.25">
      <c r="C2459" s="482" t="s">
        <v>2885</v>
      </c>
      <c r="D2459" s="325">
        <v>458.3</v>
      </c>
      <c r="E2459" s="325">
        <v>0</v>
      </c>
      <c r="F2459" s="325">
        <v>9.6</v>
      </c>
      <c r="G2459" s="325">
        <v>69</v>
      </c>
      <c r="H2459" s="320">
        <v>1.3</v>
      </c>
      <c r="I2459" s="320">
        <v>67.5</v>
      </c>
    </row>
    <row r="2460" spans="3:9" x14ac:dyDescent="0.25">
      <c r="C2460" s="482" t="s">
        <v>2886</v>
      </c>
      <c r="D2460" s="325">
        <v>458.4</v>
      </c>
      <c r="E2460" s="325">
        <v>0</v>
      </c>
      <c r="F2460" s="325">
        <v>7.8</v>
      </c>
      <c r="G2460" s="325">
        <v>76</v>
      </c>
      <c r="H2460" s="320">
        <v>1.3</v>
      </c>
      <c r="I2460" s="320">
        <v>0</v>
      </c>
    </row>
    <row r="2461" spans="3:9" x14ac:dyDescent="0.25">
      <c r="C2461" s="482" t="s">
        <v>2887</v>
      </c>
      <c r="D2461" s="325">
        <v>459</v>
      </c>
      <c r="E2461" s="325">
        <v>1.3</v>
      </c>
      <c r="F2461" s="325">
        <v>6.4</v>
      </c>
      <c r="G2461" s="325">
        <v>82</v>
      </c>
      <c r="H2461" s="320">
        <v>0.9</v>
      </c>
      <c r="I2461" s="320">
        <v>67.5</v>
      </c>
    </row>
    <row r="2462" spans="3:9" x14ac:dyDescent="0.25">
      <c r="C2462" s="482" t="s">
        <v>2888</v>
      </c>
      <c r="D2462" s="325">
        <v>459.5</v>
      </c>
      <c r="E2462" s="325">
        <v>0</v>
      </c>
      <c r="F2462" s="325">
        <v>5</v>
      </c>
      <c r="G2462" s="325">
        <v>85</v>
      </c>
      <c r="H2462" s="320">
        <v>0.9</v>
      </c>
      <c r="I2462" s="320">
        <v>67.5</v>
      </c>
    </row>
    <row r="2463" spans="3:9" x14ac:dyDescent="0.25">
      <c r="C2463" s="482" t="s">
        <v>2889</v>
      </c>
      <c r="D2463" s="325">
        <v>459.7</v>
      </c>
      <c r="E2463" s="325">
        <v>0</v>
      </c>
      <c r="F2463" s="325">
        <v>4.2</v>
      </c>
      <c r="G2463" s="325">
        <v>88</v>
      </c>
      <c r="H2463" s="320">
        <v>0.4</v>
      </c>
      <c r="I2463" s="320">
        <v>67.5</v>
      </c>
    </row>
    <row r="2464" spans="3:9" x14ac:dyDescent="0.25">
      <c r="C2464" s="482" t="s">
        <v>2890</v>
      </c>
      <c r="D2464" s="325">
        <v>459.8</v>
      </c>
      <c r="E2464" s="325">
        <v>0</v>
      </c>
      <c r="F2464" s="325">
        <v>4.4000000000000004</v>
      </c>
      <c r="G2464" s="325">
        <v>86</v>
      </c>
      <c r="H2464" s="320">
        <v>0.4</v>
      </c>
      <c r="I2464" s="320">
        <v>67.5</v>
      </c>
    </row>
    <row r="2465" spans="3:9" x14ac:dyDescent="0.25">
      <c r="C2465" s="482" t="s">
        <v>2891</v>
      </c>
      <c r="D2465" s="325">
        <v>459.5</v>
      </c>
      <c r="E2465" s="325">
        <v>0</v>
      </c>
      <c r="F2465" s="325">
        <v>4.3</v>
      </c>
      <c r="G2465" s="325">
        <v>85</v>
      </c>
      <c r="H2465" s="320">
        <v>0.4</v>
      </c>
      <c r="I2465" s="320">
        <v>337.5</v>
      </c>
    </row>
    <row r="2466" spans="3:9" x14ac:dyDescent="0.25">
      <c r="C2466" s="482" t="s">
        <v>2892</v>
      </c>
      <c r="D2466" s="325">
        <v>459.3</v>
      </c>
      <c r="E2466" s="325">
        <v>0</v>
      </c>
      <c r="F2466" s="325">
        <v>4.3</v>
      </c>
      <c r="G2466" s="325">
        <v>85</v>
      </c>
      <c r="H2466" s="320">
        <v>0.4</v>
      </c>
      <c r="I2466" s="320">
        <v>0</v>
      </c>
    </row>
    <row r="2467" spans="3:9" x14ac:dyDescent="0.25">
      <c r="C2467" s="482" t="s">
        <v>2893</v>
      </c>
      <c r="D2467" s="325">
        <v>459.2</v>
      </c>
      <c r="E2467" s="325">
        <v>0</v>
      </c>
      <c r="F2467" s="325">
        <v>4.2</v>
      </c>
      <c r="G2467" s="325">
        <v>79</v>
      </c>
      <c r="H2467" s="320">
        <v>0.4</v>
      </c>
      <c r="I2467" s="320">
        <v>247.5</v>
      </c>
    </row>
    <row r="2468" spans="3:9" x14ac:dyDescent="0.25">
      <c r="C2468" s="482" t="s">
        <v>2894</v>
      </c>
      <c r="D2468" s="325">
        <v>459</v>
      </c>
      <c r="E2468" s="325">
        <v>0</v>
      </c>
      <c r="F2468" s="325">
        <v>4</v>
      </c>
      <c r="G2468" s="325">
        <v>67</v>
      </c>
      <c r="H2468" s="320">
        <v>0</v>
      </c>
      <c r="I2468" s="320">
        <v>247.5</v>
      </c>
    </row>
    <row r="2469" spans="3:9" x14ac:dyDescent="0.25">
      <c r="C2469" s="482" t="s">
        <v>2895</v>
      </c>
      <c r="D2469" s="325">
        <v>458.8</v>
      </c>
      <c r="E2469" s="325">
        <v>0</v>
      </c>
      <c r="F2469" s="325">
        <v>3.6</v>
      </c>
      <c r="G2469" s="325">
        <v>67</v>
      </c>
      <c r="H2469" s="320">
        <v>0.4</v>
      </c>
      <c r="I2469" s="320">
        <v>247.5</v>
      </c>
    </row>
    <row r="2470" spans="3:9" x14ac:dyDescent="0.25">
      <c r="C2470" s="482" t="s">
        <v>2896</v>
      </c>
      <c r="D2470" s="325">
        <v>458.6</v>
      </c>
      <c r="E2470" s="325">
        <v>0</v>
      </c>
      <c r="F2470" s="325">
        <v>3.7</v>
      </c>
      <c r="G2470" s="325">
        <v>68</v>
      </c>
      <c r="H2470" s="320">
        <v>0.4</v>
      </c>
      <c r="I2470" s="320">
        <v>202.5</v>
      </c>
    </row>
    <row r="2471" spans="3:9" x14ac:dyDescent="0.25">
      <c r="C2471" s="482" t="s">
        <v>2897</v>
      </c>
      <c r="D2471" s="325">
        <v>458.7</v>
      </c>
      <c r="E2471" s="325">
        <v>0</v>
      </c>
      <c r="F2471" s="325">
        <v>2.7</v>
      </c>
      <c r="G2471" s="325">
        <v>77</v>
      </c>
      <c r="H2471" s="320">
        <v>0</v>
      </c>
      <c r="I2471" s="320">
        <v>202.5</v>
      </c>
    </row>
    <row r="2472" spans="3:9" x14ac:dyDescent="0.25">
      <c r="C2472" s="482" t="s">
        <v>2898</v>
      </c>
      <c r="D2472" s="325">
        <v>458.9</v>
      </c>
      <c r="E2472" s="325">
        <v>0</v>
      </c>
      <c r="F2472" s="325">
        <v>2.9</v>
      </c>
      <c r="G2472" s="325">
        <v>79</v>
      </c>
      <c r="H2472" s="320">
        <v>0.4</v>
      </c>
      <c r="I2472" s="320">
        <v>225</v>
      </c>
    </row>
    <row r="2473" spans="3:9" x14ac:dyDescent="0.25">
      <c r="C2473" s="482" t="s">
        <v>2899</v>
      </c>
      <c r="D2473" s="325">
        <v>459.2</v>
      </c>
      <c r="E2473" s="325">
        <v>0</v>
      </c>
      <c r="F2473" s="325">
        <v>3.2</v>
      </c>
      <c r="G2473" s="325">
        <v>77</v>
      </c>
      <c r="H2473" s="320">
        <v>0.4</v>
      </c>
      <c r="I2473" s="320">
        <v>270</v>
      </c>
    </row>
    <row r="2474" spans="3:9" x14ac:dyDescent="0.25">
      <c r="C2474" s="482" t="s">
        <v>2900</v>
      </c>
      <c r="D2474" s="325">
        <v>459.6</v>
      </c>
      <c r="E2474" s="325">
        <v>0.3</v>
      </c>
      <c r="F2474" s="325">
        <v>6.2</v>
      </c>
      <c r="G2474" s="325">
        <v>72</v>
      </c>
      <c r="H2474" s="320">
        <v>0.4</v>
      </c>
      <c r="I2474" s="320">
        <v>247.5</v>
      </c>
    </row>
    <row r="2475" spans="3:9" x14ac:dyDescent="0.25">
      <c r="C2475" s="482" t="s">
        <v>2901</v>
      </c>
      <c r="D2475" s="325">
        <v>459.9</v>
      </c>
      <c r="E2475" s="325">
        <v>0</v>
      </c>
      <c r="F2475" s="325">
        <v>11.4</v>
      </c>
      <c r="G2475" s="325">
        <v>50</v>
      </c>
      <c r="H2475" s="320">
        <v>0.4</v>
      </c>
      <c r="I2475" s="320">
        <v>247.5</v>
      </c>
    </row>
    <row r="2476" spans="3:9" x14ac:dyDescent="0.25">
      <c r="C2476" s="482" t="s">
        <v>2902</v>
      </c>
      <c r="D2476" s="325">
        <v>460.2</v>
      </c>
      <c r="E2476" s="325">
        <v>0</v>
      </c>
      <c r="F2476" s="325">
        <v>13.2</v>
      </c>
      <c r="G2476" s="325">
        <v>47</v>
      </c>
      <c r="H2476" s="320">
        <v>1.3</v>
      </c>
      <c r="I2476" s="320">
        <v>67.5</v>
      </c>
    </row>
    <row r="2477" spans="3:9" x14ac:dyDescent="0.25">
      <c r="C2477" s="482" t="s">
        <v>2903</v>
      </c>
      <c r="D2477" s="325">
        <v>460.1</v>
      </c>
      <c r="E2477" s="325">
        <v>0</v>
      </c>
      <c r="F2477" s="325">
        <v>12.6</v>
      </c>
      <c r="G2477" s="325">
        <v>50</v>
      </c>
      <c r="H2477" s="320">
        <v>1.8</v>
      </c>
      <c r="I2477" s="320">
        <v>45</v>
      </c>
    </row>
    <row r="2478" spans="3:9" x14ac:dyDescent="0.25">
      <c r="C2478" s="482" t="s">
        <v>2904</v>
      </c>
      <c r="D2478" s="325">
        <v>459.7</v>
      </c>
      <c r="E2478" s="325">
        <v>0</v>
      </c>
      <c r="F2478" s="325">
        <v>13</v>
      </c>
      <c r="G2478" s="325">
        <v>53</v>
      </c>
      <c r="H2478" s="320">
        <v>2.2000000000000002</v>
      </c>
      <c r="I2478" s="320">
        <v>22.5</v>
      </c>
    </row>
    <row r="2479" spans="3:9" x14ac:dyDescent="0.25">
      <c r="C2479" s="482" t="s">
        <v>2905</v>
      </c>
      <c r="D2479" s="325">
        <v>459.1</v>
      </c>
      <c r="E2479" s="325">
        <v>0</v>
      </c>
      <c r="F2479" s="325">
        <v>13.4</v>
      </c>
      <c r="G2479" s="325">
        <v>54</v>
      </c>
      <c r="H2479" s="320">
        <v>2.7</v>
      </c>
      <c r="I2479" s="320">
        <v>0</v>
      </c>
    </row>
    <row r="2480" spans="3:9" x14ac:dyDescent="0.25">
      <c r="C2480" s="482" t="s">
        <v>2906</v>
      </c>
      <c r="D2480" s="325">
        <v>458.6</v>
      </c>
      <c r="E2480" s="325">
        <v>0</v>
      </c>
      <c r="F2480" s="325">
        <v>14.2</v>
      </c>
      <c r="G2480" s="325">
        <v>50</v>
      </c>
      <c r="H2480" s="320">
        <v>2.2000000000000002</v>
      </c>
      <c r="I2480" s="320">
        <v>0</v>
      </c>
    </row>
    <row r="2481" spans="3:9" x14ac:dyDescent="0.25">
      <c r="C2481" s="482" t="s">
        <v>2907</v>
      </c>
      <c r="D2481" s="325">
        <v>458.5</v>
      </c>
      <c r="E2481" s="325">
        <v>0</v>
      </c>
      <c r="F2481" s="325">
        <v>12.6</v>
      </c>
      <c r="G2481" s="325">
        <v>61</v>
      </c>
      <c r="H2481" s="320">
        <v>1.8</v>
      </c>
      <c r="I2481" s="320">
        <v>45</v>
      </c>
    </row>
    <row r="2482" spans="3:9" x14ac:dyDescent="0.25">
      <c r="C2482" s="482" t="s">
        <v>2908</v>
      </c>
      <c r="D2482" s="325">
        <v>458.3</v>
      </c>
      <c r="E2482" s="325">
        <v>0</v>
      </c>
      <c r="F2482" s="325">
        <v>11.9</v>
      </c>
      <c r="G2482" s="325">
        <v>61</v>
      </c>
      <c r="H2482" s="320">
        <v>1.8</v>
      </c>
      <c r="I2482" s="320">
        <v>67.5</v>
      </c>
    </row>
    <row r="2483" spans="3:9" x14ac:dyDescent="0.25">
      <c r="C2483" s="482" t="s">
        <v>2909</v>
      </c>
      <c r="D2483" s="325">
        <v>458.4</v>
      </c>
      <c r="E2483" s="325">
        <v>0</v>
      </c>
      <c r="F2483" s="325">
        <v>10.1</v>
      </c>
      <c r="G2483" s="325">
        <v>67</v>
      </c>
      <c r="H2483" s="320">
        <v>2.2000000000000002</v>
      </c>
      <c r="I2483" s="320">
        <v>67.5</v>
      </c>
    </row>
    <row r="2484" spans="3:9" x14ac:dyDescent="0.25">
      <c r="C2484" s="482" t="s">
        <v>2910</v>
      </c>
      <c r="D2484" s="325">
        <v>459</v>
      </c>
      <c r="E2484" s="325">
        <v>0</v>
      </c>
      <c r="F2484" s="325">
        <v>8.5</v>
      </c>
      <c r="G2484" s="325">
        <v>76</v>
      </c>
      <c r="H2484" s="320">
        <v>1.3</v>
      </c>
      <c r="I2484" s="320">
        <v>45</v>
      </c>
    </row>
    <row r="2485" spans="3:9" x14ac:dyDescent="0.25">
      <c r="C2485" s="482" t="s">
        <v>2911</v>
      </c>
      <c r="D2485" s="325">
        <v>459.5</v>
      </c>
      <c r="E2485" s="325">
        <v>0</v>
      </c>
      <c r="F2485" s="325">
        <v>7.6</v>
      </c>
      <c r="G2485" s="325">
        <v>82</v>
      </c>
      <c r="H2485" s="320">
        <v>0.9</v>
      </c>
      <c r="I2485" s="320">
        <v>22.5</v>
      </c>
    </row>
    <row r="2486" spans="3:9" x14ac:dyDescent="0.25">
      <c r="C2486" s="482" t="s">
        <v>2912</v>
      </c>
      <c r="D2486" s="325">
        <v>459.8</v>
      </c>
      <c r="E2486" s="325">
        <v>0</v>
      </c>
      <c r="F2486" s="325">
        <v>6.8</v>
      </c>
      <c r="G2486" s="325">
        <v>85</v>
      </c>
      <c r="H2486" s="320">
        <v>1.3</v>
      </c>
      <c r="I2486" s="320">
        <v>22.5</v>
      </c>
    </row>
    <row r="2487" spans="3:9" x14ac:dyDescent="0.25">
      <c r="C2487" s="482" t="s">
        <v>2913</v>
      </c>
      <c r="D2487" s="325">
        <v>459.9</v>
      </c>
      <c r="E2487" s="325">
        <v>0</v>
      </c>
      <c r="F2487" s="325">
        <v>6.7</v>
      </c>
      <c r="G2487" s="325">
        <v>84</v>
      </c>
      <c r="H2487" s="320">
        <v>0.9</v>
      </c>
      <c r="I2487" s="320">
        <v>45</v>
      </c>
    </row>
    <row r="2488" spans="3:9" x14ac:dyDescent="0.25">
      <c r="C2488" s="482" t="s">
        <v>2914</v>
      </c>
      <c r="D2488" s="325">
        <v>459.9</v>
      </c>
      <c r="E2488" s="325">
        <v>0</v>
      </c>
      <c r="F2488" s="325">
        <v>5.8</v>
      </c>
      <c r="G2488" s="325">
        <v>85</v>
      </c>
      <c r="H2488" s="320">
        <v>1.3</v>
      </c>
      <c r="I2488" s="320">
        <v>22.5</v>
      </c>
    </row>
    <row r="2489" spans="3:9" x14ac:dyDescent="0.25">
      <c r="C2489" s="482" t="s">
        <v>2915</v>
      </c>
      <c r="D2489" s="325">
        <v>460.1</v>
      </c>
      <c r="E2489" s="325">
        <v>0</v>
      </c>
      <c r="F2489" s="325">
        <v>5.0999999999999996</v>
      </c>
      <c r="G2489" s="325">
        <v>86</v>
      </c>
      <c r="H2489" s="320">
        <v>0.9</v>
      </c>
      <c r="I2489" s="320">
        <v>45</v>
      </c>
    </row>
    <row r="2490" spans="3:9" x14ac:dyDescent="0.25">
      <c r="C2490" s="482" t="s">
        <v>2916</v>
      </c>
      <c r="D2490" s="325">
        <v>459.8</v>
      </c>
      <c r="E2490" s="325">
        <v>0</v>
      </c>
      <c r="F2490" s="325">
        <v>4.4000000000000004</v>
      </c>
      <c r="G2490" s="325">
        <v>88</v>
      </c>
      <c r="H2490" s="320">
        <v>0.4</v>
      </c>
      <c r="I2490" s="320">
        <v>45</v>
      </c>
    </row>
    <row r="2491" spans="3:9" x14ac:dyDescent="0.25">
      <c r="C2491" s="482" t="s">
        <v>2917</v>
      </c>
      <c r="D2491" s="325">
        <v>459.5</v>
      </c>
      <c r="E2491" s="325">
        <v>0</v>
      </c>
      <c r="F2491" s="325">
        <v>4</v>
      </c>
      <c r="G2491" s="325">
        <v>88</v>
      </c>
      <c r="H2491" s="320">
        <v>0.4</v>
      </c>
      <c r="I2491" s="320">
        <v>45</v>
      </c>
    </row>
    <row r="2492" spans="3:9" x14ac:dyDescent="0.25">
      <c r="C2492" s="482" t="s">
        <v>2918</v>
      </c>
      <c r="D2492" s="325">
        <v>459.4</v>
      </c>
      <c r="E2492" s="325">
        <v>0</v>
      </c>
      <c r="F2492" s="325">
        <v>4.2</v>
      </c>
      <c r="G2492" s="325">
        <v>87</v>
      </c>
      <c r="H2492" s="320">
        <v>0.4</v>
      </c>
      <c r="I2492" s="320">
        <v>45</v>
      </c>
    </row>
    <row r="2493" spans="3:9" x14ac:dyDescent="0.25">
      <c r="C2493" s="482" t="s">
        <v>2919</v>
      </c>
      <c r="D2493" s="325">
        <v>459.2</v>
      </c>
      <c r="E2493" s="325">
        <v>0</v>
      </c>
      <c r="F2493" s="325">
        <v>4.0999999999999996</v>
      </c>
      <c r="G2493" s="325">
        <v>87</v>
      </c>
      <c r="H2493" s="320">
        <v>0.4</v>
      </c>
      <c r="I2493" s="320">
        <v>0</v>
      </c>
    </row>
    <row r="2494" spans="3:9" x14ac:dyDescent="0.25">
      <c r="C2494" s="482" t="s">
        <v>2920</v>
      </c>
      <c r="D2494" s="325">
        <v>459.1</v>
      </c>
      <c r="E2494" s="325">
        <v>0</v>
      </c>
      <c r="F2494" s="325">
        <v>2.8</v>
      </c>
      <c r="G2494" s="325">
        <v>91</v>
      </c>
      <c r="H2494" s="320">
        <v>0.4</v>
      </c>
      <c r="I2494" s="320">
        <v>337.5</v>
      </c>
    </row>
    <row r="2495" spans="3:9" x14ac:dyDescent="0.25">
      <c r="C2495" s="482" t="s">
        <v>2921</v>
      </c>
      <c r="D2495" s="325">
        <v>459.1</v>
      </c>
      <c r="E2495" s="325">
        <v>0</v>
      </c>
      <c r="F2495" s="325">
        <v>2.9</v>
      </c>
      <c r="G2495" s="325">
        <v>93</v>
      </c>
      <c r="H2495" s="320">
        <v>0</v>
      </c>
      <c r="I2495" s="320">
        <v>292.5</v>
      </c>
    </row>
    <row r="2496" spans="3:9" x14ac:dyDescent="0.25">
      <c r="C2496" s="482" t="s">
        <v>2922</v>
      </c>
      <c r="D2496" s="325">
        <v>459.2</v>
      </c>
      <c r="E2496" s="325">
        <v>0</v>
      </c>
      <c r="F2496" s="325">
        <v>2.9</v>
      </c>
      <c r="G2496" s="325">
        <v>93</v>
      </c>
      <c r="H2496" s="320">
        <v>0.4</v>
      </c>
      <c r="I2496" s="320">
        <v>67.5</v>
      </c>
    </row>
    <row r="2497" spans="3:9" x14ac:dyDescent="0.25">
      <c r="C2497" s="482" t="s">
        <v>2923</v>
      </c>
      <c r="D2497" s="325">
        <v>459.6</v>
      </c>
      <c r="E2497" s="325">
        <v>0</v>
      </c>
      <c r="F2497" s="325">
        <v>3.3</v>
      </c>
      <c r="G2497" s="325">
        <v>89</v>
      </c>
      <c r="H2497" s="320">
        <v>0.4</v>
      </c>
      <c r="I2497" s="320">
        <v>67.5</v>
      </c>
    </row>
    <row r="2498" spans="3:9" x14ac:dyDescent="0.25">
      <c r="C2498" s="482" t="s">
        <v>2924</v>
      </c>
      <c r="D2498" s="325">
        <v>460</v>
      </c>
      <c r="E2498" s="325">
        <v>0</v>
      </c>
      <c r="F2498" s="325">
        <v>5.4</v>
      </c>
      <c r="G2498" s="325">
        <v>82</v>
      </c>
      <c r="H2498" s="320">
        <v>0.9</v>
      </c>
      <c r="I2498" s="320">
        <v>0</v>
      </c>
    </row>
    <row r="2499" spans="3:9" x14ac:dyDescent="0.25">
      <c r="C2499" s="482" t="s">
        <v>2925</v>
      </c>
      <c r="D2499" s="325">
        <v>460.1</v>
      </c>
      <c r="E2499" s="325">
        <v>0</v>
      </c>
      <c r="F2499" s="325">
        <v>8</v>
      </c>
      <c r="G2499" s="325">
        <v>73</v>
      </c>
      <c r="H2499" s="320">
        <v>0.9</v>
      </c>
      <c r="I2499" s="320">
        <v>270</v>
      </c>
    </row>
    <row r="2500" spans="3:9" x14ac:dyDescent="0.25">
      <c r="C2500" s="482" t="s">
        <v>2926</v>
      </c>
      <c r="D2500" s="325">
        <v>460.3</v>
      </c>
      <c r="E2500" s="325">
        <v>0</v>
      </c>
      <c r="F2500" s="325">
        <v>11.4</v>
      </c>
      <c r="G2500" s="325">
        <v>63</v>
      </c>
      <c r="H2500" s="320">
        <v>0.9</v>
      </c>
      <c r="I2500" s="320">
        <v>67.5</v>
      </c>
    </row>
    <row r="2501" spans="3:9" x14ac:dyDescent="0.25">
      <c r="C2501" s="482" t="s">
        <v>2927</v>
      </c>
      <c r="D2501" s="325">
        <v>460</v>
      </c>
      <c r="E2501" s="325">
        <v>0</v>
      </c>
      <c r="F2501" s="325">
        <v>12.8</v>
      </c>
      <c r="G2501" s="325">
        <v>54</v>
      </c>
      <c r="H2501" s="320">
        <v>0.9</v>
      </c>
      <c r="I2501" s="320">
        <v>0</v>
      </c>
    </row>
    <row r="2502" spans="3:9" x14ac:dyDescent="0.25">
      <c r="C2502" s="482" t="s">
        <v>2928</v>
      </c>
      <c r="D2502" s="325">
        <v>459.6</v>
      </c>
      <c r="E2502" s="325">
        <v>0</v>
      </c>
      <c r="F2502" s="325">
        <v>14.2</v>
      </c>
      <c r="G2502" s="325">
        <v>48</v>
      </c>
      <c r="H2502" s="320">
        <v>1.3</v>
      </c>
      <c r="I2502" s="320">
        <v>0</v>
      </c>
    </row>
    <row r="2503" spans="3:9" x14ac:dyDescent="0.25">
      <c r="C2503" s="482" t="s">
        <v>2929</v>
      </c>
      <c r="D2503" s="325">
        <v>459</v>
      </c>
      <c r="E2503" s="325">
        <v>0</v>
      </c>
      <c r="F2503" s="325">
        <v>15</v>
      </c>
      <c r="G2503" s="325">
        <v>45</v>
      </c>
      <c r="H2503" s="320">
        <v>1.3</v>
      </c>
      <c r="I2503" s="320">
        <v>157.5</v>
      </c>
    </row>
    <row r="2504" spans="3:9" x14ac:dyDescent="0.25">
      <c r="C2504" s="482" t="s">
        <v>2930</v>
      </c>
      <c r="D2504" s="325">
        <v>458.3</v>
      </c>
      <c r="E2504" s="325">
        <v>0</v>
      </c>
      <c r="F2504" s="325">
        <v>15.4</v>
      </c>
      <c r="G2504" s="325">
        <v>47</v>
      </c>
      <c r="H2504" s="320">
        <v>1.3</v>
      </c>
      <c r="I2504" s="320">
        <v>67.5</v>
      </c>
    </row>
    <row r="2505" spans="3:9" x14ac:dyDescent="0.25">
      <c r="C2505" s="482" t="s">
        <v>2931</v>
      </c>
      <c r="D2505" s="325">
        <v>458.4</v>
      </c>
      <c r="E2505" s="325">
        <v>0</v>
      </c>
      <c r="F2505" s="325">
        <v>10.8</v>
      </c>
      <c r="G2505" s="325">
        <v>56</v>
      </c>
      <c r="H2505" s="320">
        <v>1.8</v>
      </c>
      <c r="I2505" s="320">
        <v>180</v>
      </c>
    </row>
    <row r="2506" spans="3:9" x14ac:dyDescent="0.25">
      <c r="C2506" s="482" t="s">
        <v>2932</v>
      </c>
      <c r="D2506" s="325">
        <v>457.9</v>
      </c>
      <c r="E2506" s="325">
        <v>0</v>
      </c>
      <c r="F2506" s="325">
        <v>11.5</v>
      </c>
      <c r="G2506" s="325">
        <v>41</v>
      </c>
      <c r="H2506" s="320">
        <v>2.7</v>
      </c>
      <c r="I2506" s="320">
        <v>225</v>
      </c>
    </row>
    <row r="2507" spans="3:9" x14ac:dyDescent="0.25">
      <c r="C2507" s="482" t="s">
        <v>2933</v>
      </c>
      <c r="D2507" s="325">
        <v>458.1</v>
      </c>
      <c r="E2507" s="325">
        <v>0</v>
      </c>
      <c r="F2507" s="325">
        <v>9.1999999999999993</v>
      </c>
      <c r="G2507" s="325">
        <v>67</v>
      </c>
      <c r="H2507" s="320">
        <v>1.3</v>
      </c>
      <c r="I2507" s="320">
        <v>22.5</v>
      </c>
    </row>
    <row r="2508" spans="3:9" x14ac:dyDescent="0.25">
      <c r="C2508" s="482" t="s">
        <v>2934</v>
      </c>
      <c r="D2508" s="325">
        <v>458.3</v>
      </c>
      <c r="E2508" s="325">
        <v>0</v>
      </c>
      <c r="F2508" s="325">
        <v>8.9</v>
      </c>
      <c r="G2508" s="325">
        <v>70</v>
      </c>
      <c r="H2508" s="320">
        <v>1.3</v>
      </c>
      <c r="I2508" s="320">
        <v>0</v>
      </c>
    </row>
    <row r="2509" spans="3:9" x14ac:dyDescent="0.25">
      <c r="C2509" s="482" t="s">
        <v>2935</v>
      </c>
      <c r="D2509" s="325">
        <v>458.8</v>
      </c>
      <c r="E2509" s="325">
        <v>0</v>
      </c>
      <c r="F2509" s="325">
        <v>7.4</v>
      </c>
      <c r="G2509" s="325">
        <v>75</v>
      </c>
      <c r="H2509" s="320">
        <v>0.9</v>
      </c>
      <c r="I2509" s="320">
        <v>67.5</v>
      </c>
    </row>
    <row r="2510" spans="3:9" x14ac:dyDescent="0.25">
      <c r="C2510" s="482" t="s">
        <v>2936</v>
      </c>
      <c r="D2510" s="325">
        <v>459</v>
      </c>
      <c r="E2510" s="325">
        <v>0</v>
      </c>
      <c r="F2510" s="325">
        <v>6.3</v>
      </c>
      <c r="G2510" s="325">
        <v>79</v>
      </c>
      <c r="H2510" s="320">
        <v>0.4</v>
      </c>
      <c r="I2510" s="320">
        <v>135</v>
      </c>
    </row>
    <row r="2511" spans="3:9" x14ac:dyDescent="0.25">
      <c r="C2511" s="482" t="s">
        <v>2937</v>
      </c>
      <c r="D2511" s="325">
        <v>459.2</v>
      </c>
      <c r="E2511" s="325">
        <v>0</v>
      </c>
      <c r="F2511" s="325">
        <v>5.9</v>
      </c>
      <c r="G2511" s="325">
        <v>84</v>
      </c>
      <c r="H2511" s="320">
        <v>0</v>
      </c>
      <c r="I2511" s="320">
        <v>90</v>
      </c>
    </row>
    <row r="2512" spans="3:9" x14ac:dyDescent="0.25">
      <c r="C2512" s="482" t="s">
        <v>2938</v>
      </c>
      <c r="D2512" s="325">
        <v>459.3</v>
      </c>
      <c r="E2512" s="325">
        <v>0</v>
      </c>
      <c r="F2512" s="325">
        <v>5.4</v>
      </c>
      <c r="G2512" s="325">
        <v>84</v>
      </c>
      <c r="H2512" s="320">
        <v>0</v>
      </c>
      <c r="I2512" s="320">
        <v>90</v>
      </c>
    </row>
    <row r="2513" spans="3:9" x14ac:dyDescent="0.25">
      <c r="C2513" s="482" t="s">
        <v>2939</v>
      </c>
      <c r="D2513" s="325">
        <v>459.2</v>
      </c>
      <c r="E2513" s="325">
        <v>0</v>
      </c>
      <c r="F2513" s="325">
        <v>4.7</v>
      </c>
      <c r="G2513" s="325">
        <v>87</v>
      </c>
      <c r="H2513" s="320">
        <v>0</v>
      </c>
      <c r="I2513" s="320">
        <v>112.5</v>
      </c>
    </row>
    <row r="2514" spans="3:9" x14ac:dyDescent="0.25">
      <c r="C2514" s="482" t="s">
        <v>2940</v>
      </c>
      <c r="D2514" s="325">
        <v>459</v>
      </c>
      <c r="E2514" s="325">
        <v>0</v>
      </c>
      <c r="F2514" s="325">
        <v>4.2</v>
      </c>
      <c r="G2514" s="325">
        <v>91</v>
      </c>
      <c r="H2514" s="320">
        <v>0.4</v>
      </c>
      <c r="I2514" s="320">
        <v>225</v>
      </c>
    </row>
    <row r="2515" spans="3:9" x14ac:dyDescent="0.25">
      <c r="C2515" s="482" t="s">
        <v>2941</v>
      </c>
      <c r="D2515" s="325">
        <v>458.7</v>
      </c>
      <c r="E2515" s="325">
        <v>0</v>
      </c>
      <c r="F2515" s="325">
        <v>3.2</v>
      </c>
      <c r="G2515" s="325">
        <v>90</v>
      </c>
      <c r="H2515" s="320">
        <v>0.4</v>
      </c>
      <c r="I2515" s="320">
        <v>247.5</v>
      </c>
    </row>
    <row r="2516" spans="3:9" x14ac:dyDescent="0.25">
      <c r="C2516" s="482" t="s">
        <v>2942</v>
      </c>
      <c r="D2516" s="325">
        <v>458.6</v>
      </c>
      <c r="E2516" s="325">
        <v>0</v>
      </c>
      <c r="F2516" s="325">
        <v>2.2000000000000002</v>
      </c>
      <c r="G2516" s="325">
        <v>88</v>
      </c>
      <c r="H2516" s="320">
        <v>0</v>
      </c>
      <c r="I2516" s="320">
        <v>225</v>
      </c>
    </row>
    <row r="2517" spans="3:9" x14ac:dyDescent="0.25">
      <c r="C2517" s="482" t="s">
        <v>2943</v>
      </c>
      <c r="D2517" s="325">
        <v>458.3</v>
      </c>
      <c r="E2517" s="325">
        <v>0</v>
      </c>
      <c r="F2517" s="325">
        <v>0.7</v>
      </c>
      <c r="G2517" s="325">
        <v>86</v>
      </c>
      <c r="H2517" s="320">
        <v>0</v>
      </c>
      <c r="I2517" s="320">
        <v>247.5</v>
      </c>
    </row>
    <row r="2518" spans="3:9" x14ac:dyDescent="0.25">
      <c r="C2518" s="482" t="s">
        <v>2944</v>
      </c>
      <c r="D2518" s="325">
        <v>458.1</v>
      </c>
      <c r="E2518" s="325">
        <v>0</v>
      </c>
      <c r="F2518" s="325">
        <v>1.4</v>
      </c>
      <c r="G2518" s="325">
        <v>84</v>
      </c>
      <c r="H2518" s="320">
        <v>0.4</v>
      </c>
      <c r="I2518" s="320">
        <v>247.5</v>
      </c>
    </row>
    <row r="2519" spans="3:9" x14ac:dyDescent="0.25">
      <c r="C2519" s="482" t="s">
        <v>2945</v>
      </c>
      <c r="D2519" s="325">
        <v>458.1</v>
      </c>
      <c r="E2519" s="325">
        <v>0</v>
      </c>
      <c r="F2519" s="325">
        <v>1</v>
      </c>
      <c r="G2519" s="325">
        <v>78</v>
      </c>
      <c r="H2519" s="320">
        <v>0</v>
      </c>
      <c r="I2519" s="320">
        <v>247.5</v>
      </c>
    </row>
    <row r="2520" spans="3:9" x14ac:dyDescent="0.25">
      <c r="C2520" s="482" t="s">
        <v>2946</v>
      </c>
      <c r="D2520" s="325">
        <v>458.5</v>
      </c>
      <c r="E2520" s="325">
        <v>0</v>
      </c>
      <c r="F2520" s="325">
        <v>0.8</v>
      </c>
      <c r="G2520" s="325">
        <v>81</v>
      </c>
      <c r="H2520" s="320">
        <v>0.4</v>
      </c>
      <c r="I2520" s="320">
        <v>247.5</v>
      </c>
    </row>
    <row r="2521" spans="3:9" x14ac:dyDescent="0.25">
      <c r="C2521" s="482" t="s">
        <v>2947</v>
      </c>
      <c r="D2521" s="325">
        <v>458.9</v>
      </c>
      <c r="E2521" s="325">
        <v>0</v>
      </c>
      <c r="F2521" s="325">
        <v>-0.4</v>
      </c>
      <c r="G2521" s="325">
        <v>87</v>
      </c>
      <c r="H2521" s="320">
        <v>0.4</v>
      </c>
      <c r="I2521" s="320">
        <v>225</v>
      </c>
    </row>
    <row r="2522" spans="3:9" x14ac:dyDescent="0.25">
      <c r="C2522" s="482" t="s">
        <v>2948</v>
      </c>
      <c r="D2522" s="325">
        <v>459.1</v>
      </c>
      <c r="E2522" s="325">
        <v>0</v>
      </c>
      <c r="F2522" s="325">
        <v>3.9</v>
      </c>
      <c r="G2522" s="325">
        <v>68</v>
      </c>
      <c r="H2522" s="320">
        <v>0.4</v>
      </c>
      <c r="I2522" s="320">
        <v>225</v>
      </c>
    </row>
    <row r="2523" spans="3:9" x14ac:dyDescent="0.25">
      <c r="C2523" s="482" t="s">
        <v>2949</v>
      </c>
      <c r="D2523" s="325">
        <v>459.4</v>
      </c>
      <c r="E2523" s="325">
        <v>0</v>
      </c>
      <c r="F2523" s="325">
        <v>7.8</v>
      </c>
      <c r="G2523" s="325">
        <v>56</v>
      </c>
      <c r="H2523" s="320">
        <v>0.4</v>
      </c>
      <c r="I2523" s="320">
        <v>247.5</v>
      </c>
    </row>
    <row r="2524" spans="3:9" x14ac:dyDescent="0.25">
      <c r="C2524" s="482" t="s">
        <v>2950</v>
      </c>
      <c r="D2524" s="325">
        <v>459.3</v>
      </c>
      <c r="E2524" s="325">
        <v>0</v>
      </c>
      <c r="F2524" s="325">
        <v>10.1</v>
      </c>
      <c r="G2524" s="325">
        <v>56</v>
      </c>
      <c r="H2524" s="320">
        <v>1.3</v>
      </c>
      <c r="I2524" s="320">
        <v>247.5</v>
      </c>
    </row>
    <row r="2525" spans="3:9" x14ac:dyDescent="0.25">
      <c r="C2525" s="482" t="s">
        <v>2951</v>
      </c>
      <c r="D2525" s="325">
        <v>459</v>
      </c>
      <c r="E2525" s="325">
        <v>0</v>
      </c>
      <c r="F2525" s="325">
        <v>11.8</v>
      </c>
      <c r="G2525" s="325">
        <v>51</v>
      </c>
      <c r="H2525" s="320">
        <v>1.3</v>
      </c>
      <c r="I2525" s="320">
        <v>225</v>
      </c>
    </row>
    <row r="2526" spans="3:9" x14ac:dyDescent="0.25">
      <c r="C2526" s="482" t="s">
        <v>2952</v>
      </c>
      <c r="D2526" s="325">
        <v>458.5</v>
      </c>
      <c r="E2526" s="325">
        <v>0</v>
      </c>
      <c r="F2526" s="325">
        <v>14.1</v>
      </c>
      <c r="G2526" s="325">
        <v>28</v>
      </c>
      <c r="H2526" s="320">
        <v>1.3</v>
      </c>
      <c r="I2526" s="320">
        <v>225</v>
      </c>
    </row>
    <row r="2527" spans="3:9" x14ac:dyDescent="0.25">
      <c r="C2527" s="482" t="s">
        <v>2953</v>
      </c>
      <c r="D2527" s="325">
        <v>458.1</v>
      </c>
      <c r="E2527" s="325">
        <v>0</v>
      </c>
      <c r="F2527" s="325">
        <v>13.4</v>
      </c>
      <c r="G2527" s="325">
        <v>29</v>
      </c>
      <c r="H2527" s="320">
        <v>1.8</v>
      </c>
      <c r="I2527" s="320">
        <v>247.5</v>
      </c>
    </row>
    <row r="2528" spans="3:9" x14ac:dyDescent="0.25">
      <c r="C2528" s="482" t="s">
        <v>2954</v>
      </c>
      <c r="D2528" s="325">
        <v>457.5</v>
      </c>
      <c r="E2528" s="325">
        <v>0</v>
      </c>
      <c r="F2528" s="325">
        <v>14.9</v>
      </c>
      <c r="G2528" s="325">
        <v>28</v>
      </c>
      <c r="H2528" s="320">
        <v>1.8</v>
      </c>
      <c r="I2528" s="320">
        <v>247.5</v>
      </c>
    </row>
    <row r="2529" spans="3:9" x14ac:dyDescent="0.25">
      <c r="C2529" s="482" t="s">
        <v>2955</v>
      </c>
      <c r="D2529" s="325">
        <v>457</v>
      </c>
      <c r="E2529" s="325">
        <v>0</v>
      </c>
      <c r="F2529" s="325">
        <v>15.1</v>
      </c>
      <c r="G2529" s="325">
        <v>29</v>
      </c>
      <c r="H2529" s="320">
        <v>1.8</v>
      </c>
      <c r="I2529" s="320">
        <v>0</v>
      </c>
    </row>
    <row r="2530" spans="3:9" x14ac:dyDescent="0.25">
      <c r="C2530" s="482" t="s">
        <v>2956</v>
      </c>
      <c r="D2530" s="325">
        <v>456.8</v>
      </c>
      <c r="E2530" s="325">
        <v>0</v>
      </c>
      <c r="F2530" s="325">
        <v>13.5</v>
      </c>
      <c r="G2530" s="325">
        <v>45</v>
      </c>
      <c r="H2530" s="320">
        <v>1.8</v>
      </c>
      <c r="I2530" s="320">
        <v>0</v>
      </c>
    </row>
    <row r="2531" spans="3:9" x14ac:dyDescent="0.25">
      <c r="C2531" s="482" t="s">
        <v>2957</v>
      </c>
      <c r="D2531" s="325">
        <v>456.8</v>
      </c>
      <c r="E2531" s="325">
        <v>0</v>
      </c>
      <c r="F2531" s="325">
        <v>11.4</v>
      </c>
      <c r="G2531" s="325">
        <v>63</v>
      </c>
      <c r="H2531" s="320">
        <v>1.3</v>
      </c>
      <c r="I2531" s="320">
        <v>45</v>
      </c>
    </row>
    <row r="2532" spans="3:9" x14ac:dyDescent="0.25">
      <c r="C2532" s="482" t="s">
        <v>2958</v>
      </c>
      <c r="D2532" s="325">
        <v>457.2</v>
      </c>
      <c r="E2532" s="325">
        <v>0</v>
      </c>
      <c r="F2532" s="325">
        <v>10.4</v>
      </c>
      <c r="G2532" s="325">
        <v>72</v>
      </c>
      <c r="H2532" s="320">
        <v>0.9</v>
      </c>
      <c r="I2532" s="320">
        <v>45</v>
      </c>
    </row>
    <row r="2533" spans="3:9" x14ac:dyDescent="0.25">
      <c r="C2533" s="482" t="s">
        <v>2959</v>
      </c>
      <c r="D2533" s="325">
        <v>457.6</v>
      </c>
      <c r="E2533" s="325">
        <v>0</v>
      </c>
      <c r="F2533" s="325">
        <v>7.8</v>
      </c>
      <c r="G2533" s="325">
        <v>83</v>
      </c>
      <c r="H2533" s="320">
        <v>1.3</v>
      </c>
      <c r="I2533" s="320">
        <v>45</v>
      </c>
    </row>
    <row r="2534" spans="3:9" x14ac:dyDescent="0.25">
      <c r="C2534" s="482" t="s">
        <v>2960</v>
      </c>
      <c r="D2534" s="325">
        <v>457.9</v>
      </c>
      <c r="E2534" s="325">
        <v>0</v>
      </c>
      <c r="F2534" s="325">
        <v>7.2</v>
      </c>
      <c r="G2534" s="325">
        <v>85</v>
      </c>
      <c r="H2534" s="320">
        <v>0.9</v>
      </c>
      <c r="I2534" s="320">
        <v>22.5</v>
      </c>
    </row>
    <row r="2535" spans="3:9" x14ac:dyDescent="0.25">
      <c r="C2535" s="482" t="s">
        <v>2961</v>
      </c>
      <c r="D2535" s="325">
        <v>458.3</v>
      </c>
      <c r="E2535" s="325">
        <v>0</v>
      </c>
      <c r="F2535" s="325">
        <v>6.7</v>
      </c>
      <c r="G2535" s="325">
        <v>85</v>
      </c>
      <c r="H2535" s="320">
        <v>0.4</v>
      </c>
      <c r="I2535" s="320">
        <v>45</v>
      </c>
    </row>
    <row r="2536" spans="3:9" x14ac:dyDescent="0.25">
      <c r="C2536" s="482" t="s">
        <v>2962</v>
      </c>
      <c r="D2536" s="325">
        <v>458.5</v>
      </c>
      <c r="E2536" s="325">
        <v>0</v>
      </c>
      <c r="F2536" s="325">
        <v>6.1</v>
      </c>
      <c r="G2536" s="325">
        <v>87</v>
      </c>
      <c r="H2536" s="320">
        <v>0.9</v>
      </c>
      <c r="I2536" s="320">
        <v>22.5</v>
      </c>
    </row>
    <row r="2537" spans="3:9" x14ac:dyDescent="0.25">
      <c r="C2537" s="482" t="s">
        <v>2963</v>
      </c>
      <c r="D2537" s="325">
        <v>458.4</v>
      </c>
      <c r="E2537" s="325">
        <v>0</v>
      </c>
      <c r="F2537" s="325">
        <v>6.1</v>
      </c>
      <c r="G2537" s="325">
        <v>87</v>
      </c>
      <c r="H2537" s="320">
        <v>0.4</v>
      </c>
      <c r="I2537" s="320">
        <v>22.5</v>
      </c>
    </row>
    <row r="2538" spans="3:9" x14ac:dyDescent="0.25">
      <c r="C2538" s="482" t="s">
        <v>2964</v>
      </c>
      <c r="D2538" s="325">
        <v>458.3</v>
      </c>
      <c r="E2538" s="325">
        <v>0</v>
      </c>
      <c r="F2538" s="325">
        <v>5.3</v>
      </c>
      <c r="G2538" s="325">
        <v>86</v>
      </c>
      <c r="H2538" s="320">
        <v>0.4</v>
      </c>
      <c r="I2538" s="320">
        <v>0</v>
      </c>
    </row>
    <row r="2539" spans="3:9" x14ac:dyDescent="0.25">
      <c r="C2539" s="482" t="s">
        <v>2965</v>
      </c>
      <c r="D2539" s="325">
        <v>458.2</v>
      </c>
      <c r="E2539" s="325">
        <v>0</v>
      </c>
      <c r="F2539" s="325">
        <v>4.4000000000000004</v>
      </c>
      <c r="G2539" s="325">
        <v>87</v>
      </c>
      <c r="H2539" s="320">
        <v>0.9</v>
      </c>
      <c r="I2539" s="320">
        <v>247.5</v>
      </c>
    </row>
    <row r="2540" spans="3:9" x14ac:dyDescent="0.25">
      <c r="C2540" s="482" t="s">
        <v>2966</v>
      </c>
      <c r="D2540" s="325">
        <v>457.9</v>
      </c>
      <c r="E2540" s="325">
        <v>0</v>
      </c>
      <c r="F2540" s="325">
        <v>4.3</v>
      </c>
      <c r="G2540" s="325">
        <v>87</v>
      </c>
      <c r="H2540" s="320">
        <v>0.9</v>
      </c>
      <c r="I2540" s="320">
        <v>202.5</v>
      </c>
    </row>
    <row r="2541" spans="3:9" x14ac:dyDescent="0.25">
      <c r="C2541" s="482" t="s">
        <v>2967</v>
      </c>
      <c r="D2541" s="325">
        <v>457.7</v>
      </c>
      <c r="E2541" s="325">
        <v>0</v>
      </c>
      <c r="F2541" s="325">
        <v>4.4000000000000004</v>
      </c>
      <c r="G2541" s="325">
        <v>82</v>
      </c>
      <c r="H2541" s="320">
        <v>0.4</v>
      </c>
      <c r="I2541" s="320">
        <v>225</v>
      </c>
    </row>
    <row r="2542" spans="3:9" x14ac:dyDescent="0.25">
      <c r="C2542" s="482" t="s">
        <v>2968</v>
      </c>
      <c r="D2542" s="325">
        <v>457.6</v>
      </c>
      <c r="E2542" s="325">
        <v>0</v>
      </c>
      <c r="F2542" s="325">
        <v>3.8</v>
      </c>
      <c r="G2542" s="325">
        <v>80</v>
      </c>
      <c r="H2542" s="320">
        <v>0.4</v>
      </c>
      <c r="I2542" s="320">
        <v>270</v>
      </c>
    </row>
    <row r="2543" spans="3:9" x14ac:dyDescent="0.25">
      <c r="C2543" s="482" t="s">
        <v>2969</v>
      </c>
      <c r="D2543" s="325">
        <v>457.6</v>
      </c>
      <c r="E2543" s="325">
        <v>0</v>
      </c>
      <c r="F2543" s="325">
        <v>2.8</v>
      </c>
      <c r="G2543" s="325">
        <v>82</v>
      </c>
      <c r="H2543" s="320">
        <v>0.4</v>
      </c>
      <c r="I2543" s="320">
        <v>247.5</v>
      </c>
    </row>
    <row r="2544" spans="3:9" x14ac:dyDescent="0.25">
      <c r="C2544" s="482" t="s">
        <v>2970</v>
      </c>
      <c r="D2544" s="325">
        <v>457.9</v>
      </c>
      <c r="E2544" s="325">
        <v>0</v>
      </c>
      <c r="F2544" s="325">
        <v>1.7</v>
      </c>
      <c r="G2544" s="325">
        <v>83</v>
      </c>
      <c r="H2544" s="320">
        <v>0.4</v>
      </c>
      <c r="I2544" s="320">
        <v>202.5</v>
      </c>
    </row>
    <row r="2545" spans="3:9" x14ac:dyDescent="0.25">
      <c r="C2545" s="482" t="s">
        <v>2971</v>
      </c>
      <c r="D2545" s="325">
        <v>458.2</v>
      </c>
      <c r="E2545" s="325">
        <v>0</v>
      </c>
      <c r="F2545" s="325">
        <v>1.8</v>
      </c>
      <c r="G2545" s="325">
        <v>85</v>
      </c>
      <c r="H2545" s="320">
        <v>0</v>
      </c>
      <c r="I2545" s="320">
        <v>202.5</v>
      </c>
    </row>
    <row r="2546" spans="3:9" x14ac:dyDescent="0.25">
      <c r="C2546" s="482" t="s">
        <v>2972</v>
      </c>
      <c r="D2546" s="325">
        <v>458.5</v>
      </c>
      <c r="E2546" s="325">
        <v>0</v>
      </c>
      <c r="F2546" s="325">
        <v>4.5999999999999996</v>
      </c>
      <c r="G2546" s="325">
        <v>79</v>
      </c>
      <c r="H2546" s="320">
        <v>0.4</v>
      </c>
      <c r="I2546" s="320">
        <v>247.5</v>
      </c>
    </row>
    <row r="2547" spans="3:9" x14ac:dyDescent="0.25">
      <c r="C2547" s="482" t="s">
        <v>2973</v>
      </c>
      <c r="D2547" s="325">
        <v>458.9</v>
      </c>
      <c r="E2547" s="325">
        <v>0</v>
      </c>
      <c r="F2547" s="325">
        <v>8.1</v>
      </c>
      <c r="G2547" s="325">
        <v>67</v>
      </c>
      <c r="H2547" s="320">
        <v>0.9</v>
      </c>
      <c r="I2547" s="320">
        <v>225</v>
      </c>
    </row>
    <row r="2548" spans="3:9" x14ac:dyDescent="0.25">
      <c r="C2548" s="482" t="s">
        <v>2974</v>
      </c>
      <c r="D2548" s="325">
        <v>459</v>
      </c>
      <c r="E2548" s="325">
        <v>0</v>
      </c>
      <c r="F2548" s="325">
        <v>10.4</v>
      </c>
      <c r="G2548" s="325">
        <v>57</v>
      </c>
      <c r="H2548" s="320">
        <v>0.9</v>
      </c>
      <c r="I2548" s="320">
        <v>270</v>
      </c>
    </row>
    <row r="2549" spans="3:9" x14ac:dyDescent="0.25">
      <c r="C2549" s="482" t="s">
        <v>2975</v>
      </c>
      <c r="D2549" s="325">
        <v>458.7</v>
      </c>
      <c r="E2549" s="325">
        <v>0</v>
      </c>
      <c r="F2549" s="325">
        <v>12.8</v>
      </c>
      <c r="G2549" s="325">
        <v>48</v>
      </c>
      <c r="H2549" s="320">
        <v>0.9</v>
      </c>
      <c r="I2549" s="320">
        <v>67.5</v>
      </c>
    </row>
    <row r="2550" spans="3:9" x14ac:dyDescent="0.25">
      <c r="C2550" s="482" t="s">
        <v>2976</v>
      </c>
      <c r="D2550" s="325">
        <v>458.2</v>
      </c>
      <c r="E2550" s="325">
        <v>0</v>
      </c>
      <c r="F2550" s="325">
        <v>13.7</v>
      </c>
      <c r="G2550" s="325">
        <v>42</v>
      </c>
      <c r="H2550" s="320">
        <v>1.3</v>
      </c>
      <c r="I2550" s="320">
        <v>67.5</v>
      </c>
    </row>
    <row r="2551" spans="3:9" x14ac:dyDescent="0.25">
      <c r="C2551" s="482" t="s">
        <v>2977</v>
      </c>
      <c r="D2551" s="325">
        <v>457.7</v>
      </c>
      <c r="E2551" s="325">
        <v>0</v>
      </c>
      <c r="F2551" s="325">
        <v>14.2</v>
      </c>
      <c r="G2551" s="325">
        <v>37</v>
      </c>
      <c r="H2551" s="320">
        <v>1.3</v>
      </c>
      <c r="I2551" s="320">
        <v>0</v>
      </c>
    </row>
    <row r="2552" spans="3:9" x14ac:dyDescent="0.25">
      <c r="C2552" s="482" t="s">
        <v>2978</v>
      </c>
      <c r="D2552" s="325">
        <v>457.4</v>
      </c>
      <c r="E2552" s="325">
        <v>0</v>
      </c>
      <c r="F2552" s="325">
        <v>14.6</v>
      </c>
      <c r="G2552" s="325">
        <v>38</v>
      </c>
      <c r="H2552" s="320">
        <v>1.8</v>
      </c>
      <c r="I2552" s="320">
        <v>0</v>
      </c>
    </row>
    <row r="2553" spans="3:9" x14ac:dyDescent="0.25">
      <c r="C2553" s="482" t="s">
        <v>2979</v>
      </c>
      <c r="D2553" s="325">
        <v>456.7</v>
      </c>
      <c r="E2553" s="325">
        <v>0</v>
      </c>
      <c r="F2553" s="325">
        <v>13.5</v>
      </c>
      <c r="G2553" s="325">
        <v>40</v>
      </c>
      <c r="H2553" s="320">
        <v>1.3</v>
      </c>
      <c r="I2553" s="320">
        <v>202.5</v>
      </c>
    </row>
    <row r="2554" spans="3:9" x14ac:dyDescent="0.25">
      <c r="C2554" s="482" t="s">
        <v>2980</v>
      </c>
      <c r="D2554" s="325">
        <v>456.7</v>
      </c>
      <c r="E2554" s="325">
        <v>0</v>
      </c>
      <c r="F2554" s="325">
        <v>12.1</v>
      </c>
      <c r="G2554" s="325">
        <v>56</v>
      </c>
      <c r="H2554" s="320">
        <v>1.3</v>
      </c>
      <c r="I2554" s="320">
        <v>0</v>
      </c>
    </row>
    <row r="2555" spans="3:9" x14ac:dyDescent="0.25">
      <c r="C2555" s="482" t="s">
        <v>2981</v>
      </c>
      <c r="D2555" s="325">
        <v>457</v>
      </c>
      <c r="E2555" s="325">
        <v>0</v>
      </c>
      <c r="F2555" s="325">
        <v>10.9</v>
      </c>
      <c r="G2555" s="325">
        <v>65</v>
      </c>
      <c r="H2555" s="320">
        <v>1.3</v>
      </c>
      <c r="I2555" s="320">
        <v>22.5</v>
      </c>
    </row>
    <row r="2556" spans="3:9" x14ac:dyDescent="0.25">
      <c r="C2556" s="482" t="s">
        <v>2982</v>
      </c>
      <c r="D2556" s="325">
        <v>457.6</v>
      </c>
      <c r="E2556" s="325">
        <v>0</v>
      </c>
      <c r="F2556" s="325">
        <v>8.4</v>
      </c>
      <c r="G2556" s="325">
        <v>56</v>
      </c>
      <c r="H2556" s="320">
        <v>2.2000000000000002</v>
      </c>
      <c r="I2556" s="320">
        <v>247.5</v>
      </c>
    </row>
    <row r="2557" spans="3:9" x14ac:dyDescent="0.25">
      <c r="C2557" s="482" t="s">
        <v>2983</v>
      </c>
      <c r="D2557" s="325">
        <v>458</v>
      </c>
      <c r="E2557" s="325">
        <v>0</v>
      </c>
      <c r="F2557" s="325">
        <v>6.6</v>
      </c>
      <c r="G2557" s="325">
        <v>60</v>
      </c>
      <c r="H2557" s="320">
        <v>1.3</v>
      </c>
      <c r="I2557" s="320">
        <v>247.5</v>
      </c>
    </row>
    <row r="2558" spans="3:9" x14ac:dyDescent="0.25">
      <c r="C2558" s="482" t="s">
        <v>2984</v>
      </c>
      <c r="D2558" s="325">
        <v>458.6</v>
      </c>
      <c r="E2558" s="325">
        <v>0</v>
      </c>
      <c r="F2558" s="325">
        <v>5.6</v>
      </c>
      <c r="G2558" s="325">
        <v>61</v>
      </c>
      <c r="H2558" s="320">
        <v>1.3</v>
      </c>
      <c r="I2558" s="320">
        <v>225</v>
      </c>
    </row>
    <row r="2559" spans="3:9" x14ac:dyDescent="0.25">
      <c r="C2559" s="482" t="s">
        <v>2985</v>
      </c>
      <c r="D2559" s="325">
        <v>458.7</v>
      </c>
      <c r="E2559" s="325">
        <v>0</v>
      </c>
      <c r="F2559" s="325">
        <v>4.7</v>
      </c>
      <c r="G2559" s="325">
        <v>62</v>
      </c>
      <c r="H2559" s="320">
        <v>0.9</v>
      </c>
      <c r="I2559" s="320">
        <v>247.5</v>
      </c>
    </row>
    <row r="2560" spans="3:9" x14ac:dyDescent="0.25">
      <c r="C2560" s="482" t="s">
        <v>2986</v>
      </c>
      <c r="D2560" s="325">
        <v>459</v>
      </c>
      <c r="E2560" s="325">
        <v>0</v>
      </c>
      <c r="F2560" s="325">
        <v>4.0999999999999996</v>
      </c>
      <c r="G2560" s="325">
        <v>68</v>
      </c>
      <c r="H2560" s="320">
        <v>0.4</v>
      </c>
      <c r="I2560" s="320">
        <v>247.5</v>
      </c>
    </row>
    <row r="2561" spans="3:9" x14ac:dyDescent="0.25">
      <c r="C2561" s="482" t="s">
        <v>2987</v>
      </c>
      <c r="D2561" s="325">
        <v>458.8</v>
      </c>
      <c r="E2561" s="325">
        <v>0</v>
      </c>
      <c r="F2561" s="325">
        <v>3.6</v>
      </c>
      <c r="G2561" s="325">
        <v>70</v>
      </c>
      <c r="H2561" s="320">
        <v>0.4</v>
      </c>
      <c r="I2561" s="320">
        <v>247.5</v>
      </c>
    </row>
    <row r="2562" spans="3:9" x14ac:dyDescent="0.25">
      <c r="C2562" s="482" t="s">
        <v>2988</v>
      </c>
      <c r="D2562" s="325">
        <v>458.7</v>
      </c>
      <c r="E2562" s="325">
        <v>0</v>
      </c>
      <c r="F2562" s="325">
        <v>2.7</v>
      </c>
      <c r="G2562" s="325">
        <v>70</v>
      </c>
      <c r="H2562" s="320">
        <v>0.9</v>
      </c>
      <c r="I2562" s="320">
        <v>225</v>
      </c>
    </row>
    <row r="2563" spans="3:9" x14ac:dyDescent="0.25">
      <c r="C2563" s="482" t="s">
        <v>2989</v>
      </c>
      <c r="D2563" s="325">
        <v>458.4</v>
      </c>
      <c r="E2563" s="325">
        <v>0</v>
      </c>
      <c r="F2563" s="325">
        <v>2.2999999999999998</v>
      </c>
      <c r="G2563" s="325">
        <v>70</v>
      </c>
      <c r="H2563" s="320">
        <v>0.4</v>
      </c>
      <c r="I2563" s="320">
        <v>247.5</v>
      </c>
    </row>
    <row r="2564" spans="3:9" x14ac:dyDescent="0.25">
      <c r="C2564" s="482" t="s">
        <v>2990</v>
      </c>
      <c r="D2564" s="325">
        <v>458.1</v>
      </c>
      <c r="E2564" s="325">
        <v>0</v>
      </c>
      <c r="F2564" s="325">
        <v>2.1</v>
      </c>
      <c r="G2564" s="325">
        <v>69</v>
      </c>
      <c r="H2564" s="320">
        <v>0</v>
      </c>
      <c r="I2564" s="320">
        <v>202.5</v>
      </c>
    </row>
    <row r="2565" spans="3:9" x14ac:dyDescent="0.25">
      <c r="C2565" s="482" t="s">
        <v>2991</v>
      </c>
      <c r="D2565" s="325">
        <v>457.9</v>
      </c>
      <c r="E2565" s="325">
        <v>0</v>
      </c>
      <c r="F2565" s="325">
        <v>2.1</v>
      </c>
      <c r="G2565" s="325">
        <v>69</v>
      </c>
      <c r="H2565" s="320">
        <v>0</v>
      </c>
      <c r="I2565" s="320">
        <v>202.5</v>
      </c>
    </row>
    <row r="2566" spans="3:9" x14ac:dyDescent="0.25">
      <c r="C2566" s="482" t="s">
        <v>2992</v>
      </c>
      <c r="D2566" s="325">
        <v>458.1</v>
      </c>
      <c r="E2566" s="325">
        <v>0</v>
      </c>
      <c r="F2566" s="325">
        <v>1.4</v>
      </c>
      <c r="G2566" s="325">
        <v>71</v>
      </c>
      <c r="H2566" s="320">
        <v>0</v>
      </c>
      <c r="I2566" s="320">
        <v>202.5</v>
      </c>
    </row>
    <row r="2567" spans="3:9" x14ac:dyDescent="0.25">
      <c r="C2567" s="482" t="s">
        <v>2993</v>
      </c>
      <c r="D2567" s="325">
        <v>458.2</v>
      </c>
      <c r="E2567" s="325">
        <v>0</v>
      </c>
      <c r="F2567" s="325">
        <v>1.7</v>
      </c>
      <c r="G2567" s="325">
        <v>68</v>
      </c>
      <c r="H2567" s="320">
        <v>0.4</v>
      </c>
      <c r="I2567" s="320">
        <v>270</v>
      </c>
    </row>
    <row r="2568" spans="3:9" x14ac:dyDescent="0.25">
      <c r="C2568" s="482" t="s">
        <v>2994</v>
      </c>
      <c r="D2568" s="325">
        <v>458.6</v>
      </c>
      <c r="E2568" s="325">
        <v>0</v>
      </c>
      <c r="F2568" s="325">
        <v>1.1000000000000001</v>
      </c>
      <c r="G2568" s="325">
        <v>66</v>
      </c>
      <c r="H2568" s="320">
        <v>0</v>
      </c>
      <c r="I2568" s="320">
        <v>270</v>
      </c>
    </row>
    <row r="2569" spans="3:9" x14ac:dyDescent="0.25">
      <c r="C2569" s="482" t="s">
        <v>2995</v>
      </c>
      <c r="D2569" s="325">
        <v>459</v>
      </c>
      <c r="E2569" s="325">
        <v>0</v>
      </c>
      <c r="F2569" s="325">
        <v>0.9</v>
      </c>
      <c r="G2569" s="325">
        <v>75</v>
      </c>
      <c r="H2569" s="320">
        <v>0.4</v>
      </c>
      <c r="I2569" s="320">
        <v>247.5</v>
      </c>
    </row>
    <row r="2570" spans="3:9" x14ac:dyDescent="0.25">
      <c r="C2570" s="482" t="s">
        <v>2996</v>
      </c>
      <c r="D2570" s="325">
        <v>459.5</v>
      </c>
      <c r="E2570" s="325">
        <v>0</v>
      </c>
      <c r="F2570" s="325">
        <v>3.1</v>
      </c>
      <c r="G2570" s="325">
        <v>55</v>
      </c>
      <c r="H2570" s="320">
        <v>0.4</v>
      </c>
      <c r="I2570" s="320">
        <v>225</v>
      </c>
    </row>
    <row r="2571" spans="3:9" x14ac:dyDescent="0.25">
      <c r="C2571" s="482" t="s">
        <v>2997</v>
      </c>
      <c r="D2571" s="325">
        <v>459.8</v>
      </c>
      <c r="E2571" s="325">
        <v>0</v>
      </c>
      <c r="F2571" s="325">
        <v>5.3</v>
      </c>
      <c r="G2571" s="325">
        <v>49</v>
      </c>
      <c r="H2571" s="320">
        <v>0.9</v>
      </c>
      <c r="I2571" s="320">
        <v>225</v>
      </c>
    </row>
    <row r="2572" spans="3:9" x14ac:dyDescent="0.25">
      <c r="C2572" s="482" t="s">
        <v>2998</v>
      </c>
      <c r="D2572" s="325">
        <v>459.8</v>
      </c>
      <c r="E2572" s="325">
        <v>0</v>
      </c>
      <c r="F2572" s="325">
        <v>5.8</v>
      </c>
      <c r="G2572" s="325">
        <v>52</v>
      </c>
      <c r="H2572" s="320">
        <v>1.3</v>
      </c>
      <c r="I2572" s="320">
        <v>247.5</v>
      </c>
    </row>
    <row r="2573" spans="3:9" x14ac:dyDescent="0.25">
      <c r="C2573" s="482" t="s">
        <v>2999</v>
      </c>
      <c r="D2573" s="325">
        <v>459.6</v>
      </c>
      <c r="E2573" s="325">
        <v>0</v>
      </c>
      <c r="F2573" s="325">
        <v>8.5</v>
      </c>
      <c r="G2573" s="325">
        <v>43</v>
      </c>
      <c r="H2573" s="320">
        <v>0.9</v>
      </c>
      <c r="I2573" s="320">
        <v>247.5</v>
      </c>
    </row>
    <row r="2574" spans="3:9" x14ac:dyDescent="0.25">
      <c r="C2574" s="482" t="s">
        <v>3000</v>
      </c>
      <c r="D2574" s="325">
        <v>459.3</v>
      </c>
      <c r="E2574" s="325">
        <v>0</v>
      </c>
      <c r="F2574" s="325">
        <v>10.199999999999999</v>
      </c>
      <c r="G2574" s="325">
        <v>41</v>
      </c>
      <c r="H2574" s="320">
        <v>1.3</v>
      </c>
      <c r="I2574" s="320">
        <v>180</v>
      </c>
    </row>
    <row r="2575" spans="3:9" x14ac:dyDescent="0.25">
      <c r="C2575" s="482" t="s">
        <v>3001</v>
      </c>
      <c r="D2575" s="325">
        <v>459</v>
      </c>
      <c r="E2575" s="325">
        <v>0</v>
      </c>
      <c r="F2575" s="325">
        <v>11.1</v>
      </c>
      <c r="G2575" s="325">
        <v>42</v>
      </c>
      <c r="H2575" s="320">
        <v>1.3</v>
      </c>
      <c r="I2575" s="320">
        <v>0</v>
      </c>
    </row>
    <row r="2576" spans="3:9" x14ac:dyDescent="0.25">
      <c r="C2576" s="482" t="s">
        <v>3002</v>
      </c>
      <c r="D2576" s="325">
        <v>458.5</v>
      </c>
      <c r="E2576" s="325">
        <v>0</v>
      </c>
      <c r="F2576" s="325">
        <v>11.3</v>
      </c>
      <c r="G2576" s="325">
        <v>38</v>
      </c>
      <c r="H2576" s="320">
        <v>0.9</v>
      </c>
      <c r="I2576" s="320">
        <v>0</v>
      </c>
    </row>
    <row r="2577" spans="3:9" x14ac:dyDescent="0.25">
      <c r="C2577" s="482" t="s">
        <v>3003</v>
      </c>
      <c r="D2577" s="325">
        <v>458.2</v>
      </c>
      <c r="E2577" s="325">
        <v>0</v>
      </c>
      <c r="F2577" s="325">
        <v>11.8</v>
      </c>
      <c r="G2577" s="325">
        <v>50</v>
      </c>
      <c r="H2577" s="320">
        <v>1.3</v>
      </c>
      <c r="I2577" s="320">
        <v>67.5</v>
      </c>
    </row>
    <row r="2578" spans="3:9" x14ac:dyDescent="0.25">
      <c r="C2578" s="482" t="s">
        <v>3004</v>
      </c>
      <c r="D2578" s="325">
        <v>458</v>
      </c>
      <c r="E2578" s="325">
        <v>0</v>
      </c>
      <c r="F2578" s="325">
        <v>11.1</v>
      </c>
      <c r="G2578" s="325">
        <v>54</v>
      </c>
      <c r="H2578" s="320">
        <v>1.3</v>
      </c>
      <c r="I2578" s="320">
        <v>45</v>
      </c>
    </row>
    <row r="2579" spans="3:9" x14ac:dyDescent="0.25">
      <c r="C2579" s="482" t="s">
        <v>3005</v>
      </c>
      <c r="D2579" s="325">
        <v>458.1</v>
      </c>
      <c r="E2579" s="325">
        <v>0</v>
      </c>
      <c r="F2579" s="325">
        <v>9.4</v>
      </c>
      <c r="G2579" s="325">
        <v>64</v>
      </c>
      <c r="H2579" s="320">
        <v>1.8</v>
      </c>
      <c r="I2579" s="320">
        <v>45</v>
      </c>
    </row>
    <row r="2580" spans="3:9" x14ac:dyDescent="0.25">
      <c r="C2580" s="482" t="s">
        <v>3006</v>
      </c>
      <c r="D2580" s="325">
        <v>458.4</v>
      </c>
      <c r="E2580" s="325">
        <v>0</v>
      </c>
      <c r="F2580" s="325">
        <v>7.5</v>
      </c>
      <c r="G2580" s="325">
        <v>70</v>
      </c>
      <c r="H2580" s="320">
        <v>1.8</v>
      </c>
      <c r="I2580" s="320">
        <v>22.5</v>
      </c>
    </row>
    <row r="2581" spans="3:9" x14ac:dyDescent="0.25">
      <c r="C2581" s="482" t="s">
        <v>3007</v>
      </c>
      <c r="D2581" s="325">
        <v>458.9</v>
      </c>
      <c r="E2581" s="325">
        <v>0</v>
      </c>
      <c r="F2581" s="325">
        <v>5.6</v>
      </c>
      <c r="G2581" s="325">
        <v>81</v>
      </c>
      <c r="H2581" s="320">
        <v>1.3</v>
      </c>
      <c r="I2581" s="320">
        <v>45</v>
      </c>
    </row>
    <row r="2582" spans="3:9" x14ac:dyDescent="0.25">
      <c r="C2582" s="482" t="s">
        <v>3008</v>
      </c>
      <c r="D2582" s="325">
        <v>459.2</v>
      </c>
      <c r="E2582" s="325">
        <v>0</v>
      </c>
      <c r="F2582" s="325">
        <v>4.8</v>
      </c>
      <c r="G2582" s="325">
        <v>85</v>
      </c>
      <c r="H2582" s="320">
        <v>0.9</v>
      </c>
      <c r="I2582" s="320">
        <v>45</v>
      </c>
    </row>
    <row r="2583" spans="3:9" x14ac:dyDescent="0.25">
      <c r="C2583" s="482" t="s">
        <v>3009</v>
      </c>
      <c r="D2583" s="325">
        <v>459.4</v>
      </c>
      <c r="E2583" s="325">
        <v>0</v>
      </c>
      <c r="F2583" s="325">
        <v>4.3</v>
      </c>
      <c r="G2583" s="325">
        <v>85</v>
      </c>
      <c r="H2583" s="320">
        <v>0.4</v>
      </c>
      <c r="I2583" s="320">
        <v>45</v>
      </c>
    </row>
    <row r="2584" spans="3:9" x14ac:dyDescent="0.25">
      <c r="C2584" s="482" t="s">
        <v>3010</v>
      </c>
      <c r="D2584" s="325">
        <v>459.5</v>
      </c>
      <c r="E2584" s="325">
        <v>0</v>
      </c>
      <c r="F2584" s="325">
        <v>4.0999999999999996</v>
      </c>
      <c r="G2584" s="325">
        <v>87</v>
      </c>
      <c r="H2584" s="320">
        <v>0.4</v>
      </c>
      <c r="I2584" s="320">
        <v>45</v>
      </c>
    </row>
    <row r="2585" spans="3:9" x14ac:dyDescent="0.25">
      <c r="C2585" s="482" t="s">
        <v>3011</v>
      </c>
      <c r="D2585" s="325">
        <v>459.4</v>
      </c>
      <c r="E2585" s="325">
        <v>0</v>
      </c>
      <c r="F2585" s="325">
        <v>4.2</v>
      </c>
      <c r="G2585" s="325">
        <v>86</v>
      </c>
      <c r="H2585" s="320">
        <v>0.4</v>
      </c>
      <c r="I2585" s="320">
        <v>67.5</v>
      </c>
    </row>
    <row r="2586" spans="3:9" x14ac:dyDescent="0.25">
      <c r="C2586" s="482" t="s">
        <v>3012</v>
      </c>
      <c r="D2586" s="325">
        <v>459.6</v>
      </c>
      <c r="E2586" s="325">
        <v>0</v>
      </c>
      <c r="F2586" s="325">
        <v>3.6</v>
      </c>
      <c r="G2586" s="325">
        <v>88</v>
      </c>
      <c r="H2586" s="320">
        <v>0.4</v>
      </c>
      <c r="I2586" s="320">
        <v>22.5</v>
      </c>
    </row>
    <row r="2587" spans="3:9" x14ac:dyDescent="0.25">
      <c r="C2587" s="482" t="s">
        <v>3013</v>
      </c>
      <c r="D2587" s="325">
        <v>459.4</v>
      </c>
      <c r="E2587" s="325">
        <v>0</v>
      </c>
      <c r="F2587" s="325">
        <v>3.3</v>
      </c>
      <c r="G2587" s="325">
        <v>84</v>
      </c>
      <c r="H2587" s="320">
        <v>0.9</v>
      </c>
      <c r="I2587" s="320">
        <v>22.5</v>
      </c>
    </row>
    <row r="2588" spans="3:9" x14ac:dyDescent="0.25">
      <c r="C2588" s="482" t="s">
        <v>3014</v>
      </c>
      <c r="D2588" s="325">
        <v>459.2</v>
      </c>
      <c r="E2588" s="325">
        <v>0</v>
      </c>
      <c r="F2588" s="325">
        <v>2.7</v>
      </c>
      <c r="G2588" s="325">
        <v>84</v>
      </c>
      <c r="H2588" s="320">
        <v>0.4</v>
      </c>
      <c r="I2588" s="320">
        <v>22.5</v>
      </c>
    </row>
    <row r="2589" spans="3:9" x14ac:dyDescent="0.25">
      <c r="C2589" s="482" t="s">
        <v>3015</v>
      </c>
      <c r="D2589" s="325">
        <v>459.1</v>
      </c>
      <c r="E2589" s="325">
        <v>0</v>
      </c>
      <c r="F2589" s="325">
        <v>2.2999999999999998</v>
      </c>
      <c r="G2589" s="325">
        <v>85</v>
      </c>
      <c r="H2589" s="320">
        <v>0.4</v>
      </c>
      <c r="I2589" s="320">
        <v>22.5</v>
      </c>
    </row>
    <row r="2590" spans="3:9" x14ac:dyDescent="0.25">
      <c r="C2590" s="482" t="s">
        <v>3016</v>
      </c>
      <c r="D2590" s="325">
        <v>459</v>
      </c>
      <c r="E2590" s="325">
        <v>0</v>
      </c>
      <c r="F2590" s="325">
        <v>1.6</v>
      </c>
      <c r="G2590" s="325">
        <v>86</v>
      </c>
      <c r="H2590" s="320">
        <v>0</v>
      </c>
      <c r="I2590" s="320">
        <v>67.5</v>
      </c>
    </row>
    <row r="2591" spans="3:9" x14ac:dyDescent="0.25">
      <c r="C2591" s="482" t="s">
        <v>3017</v>
      </c>
      <c r="D2591" s="325">
        <v>459.1</v>
      </c>
      <c r="E2591" s="325">
        <v>0</v>
      </c>
      <c r="F2591" s="325">
        <v>0.1</v>
      </c>
      <c r="G2591" s="325">
        <v>92</v>
      </c>
      <c r="H2591" s="320">
        <v>0.9</v>
      </c>
      <c r="I2591" s="320">
        <v>0</v>
      </c>
    </row>
    <row r="2592" spans="3:9" x14ac:dyDescent="0.25">
      <c r="C2592" s="482" t="s">
        <v>3018</v>
      </c>
      <c r="D2592" s="325">
        <v>459.4</v>
      </c>
      <c r="E2592" s="325">
        <v>0</v>
      </c>
      <c r="F2592" s="325">
        <v>0.2</v>
      </c>
      <c r="G2592" s="325">
        <v>93</v>
      </c>
      <c r="H2592" s="320">
        <v>0.4</v>
      </c>
      <c r="I2592" s="320">
        <v>292.5</v>
      </c>
    </row>
    <row r="2593" spans="3:9" x14ac:dyDescent="0.25">
      <c r="C2593" s="482" t="s">
        <v>3019</v>
      </c>
      <c r="D2593" s="325">
        <v>459.8</v>
      </c>
      <c r="E2593" s="325">
        <v>0</v>
      </c>
      <c r="F2593" s="325">
        <v>-0.1</v>
      </c>
      <c r="G2593" s="325">
        <v>93</v>
      </c>
      <c r="H2593" s="320">
        <v>0</v>
      </c>
      <c r="I2593" s="320">
        <v>315</v>
      </c>
    </row>
    <row r="2594" spans="3:9" x14ac:dyDescent="0.25">
      <c r="C2594" s="482" t="s">
        <v>3020</v>
      </c>
      <c r="D2594" s="325">
        <v>460.1</v>
      </c>
      <c r="E2594" s="325">
        <v>0</v>
      </c>
      <c r="F2594" s="325">
        <v>1.6</v>
      </c>
      <c r="G2594" s="325">
        <v>94</v>
      </c>
      <c r="H2594" s="320">
        <v>0.4</v>
      </c>
      <c r="I2594" s="320">
        <v>315</v>
      </c>
    </row>
    <row r="2595" spans="3:9" x14ac:dyDescent="0.25">
      <c r="C2595" s="482" t="s">
        <v>3021</v>
      </c>
      <c r="D2595" s="325">
        <v>460.4</v>
      </c>
      <c r="E2595" s="325">
        <v>0</v>
      </c>
      <c r="F2595" s="325">
        <v>7.4</v>
      </c>
      <c r="G2595" s="325">
        <v>69</v>
      </c>
      <c r="H2595" s="320">
        <v>0.9</v>
      </c>
      <c r="I2595" s="320">
        <v>337.5</v>
      </c>
    </row>
    <row r="2596" spans="3:9" x14ac:dyDescent="0.25">
      <c r="C2596" s="482" t="s">
        <v>3022</v>
      </c>
      <c r="D2596" s="325">
        <v>460.5</v>
      </c>
      <c r="E2596" s="325">
        <v>0</v>
      </c>
      <c r="F2596" s="325">
        <v>8.4</v>
      </c>
      <c r="G2596" s="325">
        <v>61</v>
      </c>
      <c r="H2596" s="320">
        <v>0.9</v>
      </c>
      <c r="I2596" s="320">
        <v>67.5</v>
      </c>
    </row>
    <row r="2597" spans="3:9" x14ac:dyDescent="0.25">
      <c r="C2597" s="482" t="s">
        <v>3023</v>
      </c>
      <c r="D2597" s="325">
        <v>460.1</v>
      </c>
      <c r="E2597" s="325">
        <v>0</v>
      </c>
      <c r="F2597" s="325">
        <v>10.1</v>
      </c>
      <c r="G2597" s="325">
        <v>52</v>
      </c>
      <c r="H2597" s="320">
        <v>0.9</v>
      </c>
      <c r="I2597" s="320">
        <v>157.5</v>
      </c>
    </row>
    <row r="2598" spans="3:9" x14ac:dyDescent="0.25">
      <c r="C2598" s="482" t="s">
        <v>3024</v>
      </c>
      <c r="D2598" s="325">
        <v>459.5</v>
      </c>
      <c r="E2598" s="325">
        <v>0</v>
      </c>
      <c r="F2598" s="325">
        <v>10.6</v>
      </c>
      <c r="G2598" s="325">
        <v>55</v>
      </c>
      <c r="H2598" s="320">
        <v>1.3</v>
      </c>
      <c r="I2598" s="320">
        <v>22.5</v>
      </c>
    </row>
    <row r="2599" spans="3:9" x14ac:dyDescent="0.25">
      <c r="C2599" s="482" t="s">
        <v>3025</v>
      </c>
      <c r="D2599" s="325">
        <v>459.3</v>
      </c>
      <c r="E2599" s="325">
        <v>0</v>
      </c>
      <c r="F2599" s="325">
        <v>10.1</v>
      </c>
      <c r="G2599" s="325">
        <v>60</v>
      </c>
      <c r="H2599" s="320">
        <v>1.3</v>
      </c>
      <c r="I2599" s="320">
        <v>67.5</v>
      </c>
    </row>
    <row r="2600" spans="3:9" x14ac:dyDescent="0.25">
      <c r="C2600" s="482" t="s">
        <v>3026</v>
      </c>
      <c r="D2600" s="325">
        <v>458.7</v>
      </c>
      <c r="E2600" s="325">
        <v>0</v>
      </c>
      <c r="F2600" s="325">
        <v>9.4</v>
      </c>
      <c r="G2600" s="325">
        <v>63</v>
      </c>
      <c r="H2600" s="320">
        <v>1.8</v>
      </c>
      <c r="I2600" s="320">
        <v>67.5</v>
      </c>
    </row>
    <row r="2601" spans="3:9" x14ac:dyDescent="0.25">
      <c r="C2601" s="482" t="s">
        <v>3027</v>
      </c>
      <c r="D2601" s="325">
        <v>458.4</v>
      </c>
      <c r="E2601" s="325">
        <v>0</v>
      </c>
      <c r="F2601" s="325">
        <v>10.5</v>
      </c>
      <c r="G2601" s="325">
        <v>57</v>
      </c>
      <c r="H2601" s="320">
        <v>1.3</v>
      </c>
      <c r="I2601" s="320">
        <v>45</v>
      </c>
    </row>
    <row r="2602" spans="3:9" x14ac:dyDescent="0.25">
      <c r="C2602" s="482" t="s">
        <v>3028</v>
      </c>
      <c r="D2602" s="325">
        <v>458.3</v>
      </c>
      <c r="E2602" s="325">
        <v>0</v>
      </c>
      <c r="F2602" s="325">
        <v>10.3</v>
      </c>
      <c r="G2602" s="325">
        <v>61</v>
      </c>
      <c r="H2602" s="320">
        <v>1.8</v>
      </c>
      <c r="I2602" s="320">
        <v>67.5</v>
      </c>
    </row>
    <row r="2603" spans="3:9" x14ac:dyDescent="0.25">
      <c r="C2603" s="482" t="s">
        <v>3029</v>
      </c>
      <c r="D2603" s="325">
        <v>458.4</v>
      </c>
      <c r="E2603" s="325">
        <v>0</v>
      </c>
      <c r="F2603" s="325">
        <v>8.3000000000000007</v>
      </c>
      <c r="G2603" s="325">
        <v>68</v>
      </c>
      <c r="H2603" s="320">
        <v>1.8</v>
      </c>
      <c r="I2603" s="320">
        <v>67.5</v>
      </c>
    </row>
    <row r="2604" spans="3:9" x14ac:dyDescent="0.25">
      <c r="C2604" s="482" t="s">
        <v>3030</v>
      </c>
      <c r="D2604" s="325">
        <v>458.7</v>
      </c>
      <c r="E2604" s="325">
        <v>0</v>
      </c>
      <c r="F2604" s="325">
        <v>5.7</v>
      </c>
      <c r="G2604" s="325">
        <v>78</v>
      </c>
      <c r="H2604" s="320">
        <v>1.8</v>
      </c>
      <c r="I2604" s="320">
        <v>45</v>
      </c>
    </row>
    <row r="2605" spans="3:9" x14ac:dyDescent="0.25">
      <c r="C2605" s="482" t="s">
        <v>3031</v>
      </c>
      <c r="D2605" s="325">
        <v>459.1</v>
      </c>
      <c r="E2605" s="325">
        <v>0</v>
      </c>
      <c r="F2605" s="325">
        <v>4.9000000000000004</v>
      </c>
      <c r="G2605" s="325">
        <v>83</v>
      </c>
      <c r="H2605" s="320">
        <v>1.3</v>
      </c>
      <c r="I2605" s="320">
        <v>67.5</v>
      </c>
    </row>
    <row r="2606" spans="3:9" x14ac:dyDescent="0.25">
      <c r="C2606" s="482" t="s">
        <v>3032</v>
      </c>
      <c r="D2606" s="325">
        <v>459.5</v>
      </c>
      <c r="E2606" s="325">
        <v>0</v>
      </c>
      <c r="F2606" s="325">
        <v>4.3</v>
      </c>
      <c r="G2606" s="325">
        <v>83</v>
      </c>
      <c r="H2606" s="320">
        <v>0.9</v>
      </c>
      <c r="I2606" s="320">
        <v>67.5</v>
      </c>
    </row>
    <row r="2607" spans="3:9" x14ac:dyDescent="0.25">
      <c r="C2607" s="482" t="s">
        <v>3033</v>
      </c>
      <c r="D2607" s="325">
        <v>459.8</v>
      </c>
      <c r="E2607" s="325">
        <v>0</v>
      </c>
      <c r="F2607" s="325">
        <v>4</v>
      </c>
      <c r="G2607" s="325">
        <v>85</v>
      </c>
      <c r="H2607" s="320">
        <v>0.9</v>
      </c>
      <c r="I2607" s="320">
        <v>90</v>
      </c>
    </row>
    <row r="2608" spans="3:9" x14ac:dyDescent="0.25">
      <c r="C2608" s="482" t="s">
        <v>3034</v>
      </c>
      <c r="D2608" s="325">
        <v>459.8</v>
      </c>
      <c r="E2608" s="325">
        <v>0</v>
      </c>
      <c r="F2608" s="325">
        <v>3.7</v>
      </c>
      <c r="G2608" s="325">
        <v>85</v>
      </c>
      <c r="H2608" s="320">
        <v>0.4</v>
      </c>
      <c r="I2608" s="320">
        <v>67.5</v>
      </c>
    </row>
    <row r="2609" spans="3:9" x14ac:dyDescent="0.25">
      <c r="C2609" s="482" t="s">
        <v>3035</v>
      </c>
      <c r="D2609" s="325">
        <v>459.5</v>
      </c>
      <c r="E2609" s="325">
        <v>0</v>
      </c>
      <c r="F2609" s="325">
        <v>3.4</v>
      </c>
      <c r="G2609" s="325">
        <v>86</v>
      </c>
      <c r="H2609" s="320">
        <v>0.9</v>
      </c>
      <c r="I2609" s="320">
        <v>67.5</v>
      </c>
    </row>
    <row r="2610" spans="3:9" x14ac:dyDescent="0.25">
      <c r="C2610" s="482" t="s">
        <v>3036</v>
      </c>
      <c r="D2610" s="325">
        <v>459.5</v>
      </c>
      <c r="E2610" s="325">
        <v>0</v>
      </c>
      <c r="F2610" s="325">
        <v>3.6</v>
      </c>
      <c r="G2610" s="325">
        <v>85</v>
      </c>
      <c r="H2610" s="320">
        <v>0.4</v>
      </c>
      <c r="I2610" s="320">
        <v>157.5</v>
      </c>
    </row>
    <row r="2611" spans="3:9" x14ac:dyDescent="0.25">
      <c r="C2611" s="482" t="s">
        <v>3037</v>
      </c>
      <c r="D2611" s="325">
        <v>459.3</v>
      </c>
      <c r="E2611" s="325">
        <v>0</v>
      </c>
      <c r="F2611" s="325">
        <v>3.1</v>
      </c>
      <c r="G2611" s="325">
        <v>87</v>
      </c>
      <c r="H2611" s="320">
        <v>0.9</v>
      </c>
      <c r="I2611" s="320">
        <v>67.5</v>
      </c>
    </row>
    <row r="2612" spans="3:9" x14ac:dyDescent="0.25">
      <c r="C2612" s="482" t="s">
        <v>3038</v>
      </c>
      <c r="D2612" s="325">
        <v>459.1</v>
      </c>
      <c r="E2612" s="325">
        <v>0</v>
      </c>
      <c r="F2612" s="325">
        <v>2.9</v>
      </c>
      <c r="G2612" s="325">
        <v>87</v>
      </c>
      <c r="H2612" s="320">
        <v>0.4</v>
      </c>
      <c r="I2612" s="320">
        <v>67.5</v>
      </c>
    </row>
    <row r="2613" spans="3:9" x14ac:dyDescent="0.25">
      <c r="C2613" s="482" t="s">
        <v>3039</v>
      </c>
      <c r="D2613" s="325">
        <v>459</v>
      </c>
      <c r="E2613" s="325">
        <v>0</v>
      </c>
      <c r="F2613" s="325">
        <v>2.9</v>
      </c>
      <c r="G2613" s="325">
        <v>85</v>
      </c>
      <c r="H2613" s="320">
        <v>0.4</v>
      </c>
      <c r="I2613" s="320">
        <v>157.5</v>
      </c>
    </row>
    <row r="2614" spans="3:9" x14ac:dyDescent="0.25">
      <c r="C2614" s="482" t="s">
        <v>3040</v>
      </c>
      <c r="D2614" s="325">
        <v>459</v>
      </c>
      <c r="E2614" s="325">
        <v>0</v>
      </c>
      <c r="F2614" s="325">
        <v>2.8</v>
      </c>
      <c r="G2614" s="325">
        <v>86</v>
      </c>
      <c r="H2614" s="320">
        <v>0.9</v>
      </c>
      <c r="I2614" s="320">
        <v>67.5</v>
      </c>
    </row>
    <row r="2615" spans="3:9" x14ac:dyDescent="0.25">
      <c r="C2615" s="482" t="s">
        <v>3041</v>
      </c>
      <c r="D2615" s="325">
        <v>459</v>
      </c>
      <c r="E2615" s="325">
        <v>0</v>
      </c>
      <c r="F2615" s="325">
        <v>2.7</v>
      </c>
      <c r="G2615" s="325">
        <v>85</v>
      </c>
      <c r="H2615" s="320">
        <v>0.9</v>
      </c>
      <c r="I2615" s="320">
        <v>67.5</v>
      </c>
    </row>
    <row r="2616" spans="3:9" x14ac:dyDescent="0.25">
      <c r="C2616" s="482" t="s">
        <v>3042</v>
      </c>
      <c r="D2616" s="325">
        <v>459.3</v>
      </c>
      <c r="E2616" s="325">
        <v>0</v>
      </c>
      <c r="F2616" s="325">
        <v>2.8</v>
      </c>
      <c r="G2616" s="325">
        <v>83</v>
      </c>
      <c r="H2616" s="320">
        <v>0.4</v>
      </c>
      <c r="I2616" s="320">
        <v>67.5</v>
      </c>
    </row>
    <row r="2617" spans="3:9" x14ac:dyDescent="0.25">
      <c r="C2617" s="482" t="s">
        <v>3043</v>
      </c>
      <c r="D2617" s="325">
        <v>459.6</v>
      </c>
      <c r="E2617" s="325">
        <v>0</v>
      </c>
      <c r="F2617" s="325">
        <v>3</v>
      </c>
      <c r="G2617" s="325">
        <v>84</v>
      </c>
      <c r="H2617" s="320">
        <v>0.4</v>
      </c>
      <c r="I2617" s="320">
        <v>180</v>
      </c>
    </row>
    <row r="2618" spans="3:9" x14ac:dyDescent="0.25">
      <c r="C2618" s="482" t="s">
        <v>3044</v>
      </c>
      <c r="D2618" s="325">
        <v>459.9</v>
      </c>
      <c r="E2618" s="325">
        <v>0</v>
      </c>
      <c r="F2618" s="325">
        <v>4.0999999999999996</v>
      </c>
      <c r="G2618" s="325">
        <v>81</v>
      </c>
      <c r="H2618" s="320">
        <v>0.9</v>
      </c>
      <c r="I2618" s="320">
        <v>67.5</v>
      </c>
    </row>
    <row r="2619" spans="3:9" x14ac:dyDescent="0.25">
      <c r="C2619" s="482" t="s">
        <v>3045</v>
      </c>
      <c r="D2619" s="325">
        <v>460.2</v>
      </c>
      <c r="E2619" s="325">
        <v>0</v>
      </c>
      <c r="F2619" s="325">
        <v>5.3</v>
      </c>
      <c r="G2619" s="325">
        <v>75</v>
      </c>
      <c r="H2619" s="320">
        <v>0.9</v>
      </c>
      <c r="I2619" s="320">
        <v>67.5</v>
      </c>
    </row>
    <row r="2620" spans="3:9" x14ac:dyDescent="0.25">
      <c r="C2620" s="482" t="s">
        <v>3046</v>
      </c>
      <c r="D2620" s="325">
        <v>460.3</v>
      </c>
      <c r="E2620" s="325">
        <v>0</v>
      </c>
      <c r="F2620" s="325">
        <v>8</v>
      </c>
      <c r="G2620" s="325">
        <v>67</v>
      </c>
      <c r="H2620" s="320">
        <v>1.3</v>
      </c>
      <c r="I2620" s="320">
        <v>67.5</v>
      </c>
    </row>
    <row r="2621" spans="3:9" x14ac:dyDescent="0.25">
      <c r="C2621" s="482" t="s">
        <v>3047</v>
      </c>
      <c r="D2621" s="325">
        <v>460</v>
      </c>
      <c r="E2621" s="325">
        <v>0</v>
      </c>
      <c r="F2621" s="325">
        <v>9.5</v>
      </c>
      <c r="G2621" s="325">
        <v>58</v>
      </c>
      <c r="H2621" s="320">
        <v>1.3</v>
      </c>
      <c r="I2621" s="320">
        <v>67.5</v>
      </c>
    </row>
    <row r="2622" spans="3:9" x14ac:dyDescent="0.25">
      <c r="C2622" s="482" t="s">
        <v>3048</v>
      </c>
      <c r="D2622" s="325">
        <v>459.6</v>
      </c>
      <c r="E2622" s="325">
        <v>0</v>
      </c>
      <c r="F2622" s="325">
        <v>9.4</v>
      </c>
      <c r="G2622" s="325">
        <v>62</v>
      </c>
      <c r="H2622" s="320">
        <v>1.3</v>
      </c>
      <c r="I2622" s="320">
        <v>67.5</v>
      </c>
    </row>
    <row r="2623" spans="3:9" x14ac:dyDescent="0.25">
      <c r="C2623" s="482" t="s">
        <v>3049</v>
      </c>
      <c r="D2623" s="325">
        <v>459.3</v>
      </c>
      <c r="E2623" s="325">
        <v>0</v>
      </c>
      <c r="F2623" s="325">
        <v>9.6</v>
      </c>
      <c r="G2623" s="325">
        <v>60</v>
      </c>
      <c r="H2623" s="320">
        <v>1.8</v>
      </c>
      <c r="I2623" s="320">
        <v>67.5</v>
      </c>
    </row>
    <row r="2624" spans="3:9" x14ac:dyDescent="0.25">
      <c r="C2624" s="482" t="s">
        <v>3050</v>
      </c>
      <c r="D2624" s="325">
        <v>459</v>
      </c>
      <c r="E2624" s="325">
        <v>0</v>
      </c>
      <c r="F2624" s="325">
        <v>8.1</v>
      </c>
      <c r="G2624" s="325">
        <v>70</v>
      </c>
      <c r="H2624" s="320">
        <v>1.8</v>
      </c>
      <c r="I2624" s="320">
        <v>67.5</v>
      </c>
    </row>
    <row r="2625" spans="3:9" x14ac:dyDescent="0.25">
      <c r="C2625" s="482" t="s">
        <v>3051</v>
      </c>
      <c r="D2625" s="325">
        <v>458.7</v>
      </c>
      <c r="E2625" s="325">
        <v>0</v>
      </c>
      <c r="F2625" s="325">
        <v>6.6</v>
      </c>
      <c r="G2625" s="325">
        <v>81</v>
      </c>
      <c r="H2625" s="320">
        <v>1.3</v>
      </c>
      <c r="I2625" s="320">
        <v>67.5</v>
      </c>
    </row>
    <row r="2626" spans="3:9" x14ac:dyDescent="0.25">
      <c r="C2626" s="482" t="s">
        <v>3052</v>
      </c>
      <c r="D2626" s="325">
        <v>458.6</v>
      </c>
      <c r="E2626" s="325">
        <v>0.5</v>
      </c>
      <c r="F2626" s="325">
        <v>5.3</v>
      </c>
      <c r="G2626" s="325">
        <v>83</v>
      </c>
      <c r="H2626" s="320">
        <v>1.8</v>
      </c>
      <c r="I2626" s="320">
        <v>45</v>
      </c>
    </row>
    <row r="2627" spans="3:9" x14ac:dyDescent="0.25">
      <c r="C2627" s="482" t="s">
        <v>3053</v>
      </c>
      <c r="D2627" s="325">
        <v>458.6</v>
      </c>
      <c r="E2627" s="325">
        <v>0</v>
      </c>
      <c r="F2627" s="325">
        <v>5.7</v>
      </c>
      <c r="G2627" s="325">
        <v>80</v>
      </c>
      <c r="H2627" s="320">
        <v>1.3</v>
      </c>
      <c r="I2627" s="320">
        <v>45</v>
      </c>
    </row>
    <row r="2628" spans="3:9" x14ac:dyDescent="0.25">
      <c r="C2628" s="482" t="s">
        <v>3054</v>
      </c>
      <c r="D2628" s="325">
        <v>458.7</v>
      </c>
      <c r="E2628" s="325">
        <v>0</v>
      </c>
      <c r="F2628" s="325">
        <v>5.0999999999999996</v>
      </c>
      <c r="G2628" s="325">
        <v>83</v>
      </c>
      <c r="H2628" s="320">
        <v>0.9</v>
      </c>
      <c r="I2628" s="320">
        <v>45</v>
      </c>
    </row>
    <row r="2629" spans="3:9" x14ac:dyDescent="0.25">
      <c r="C2629" s="482" t="s">
        <v>3055</v>
      </c>
      <c r="D2629" s="325">
        <v>459</v>
      </c>
      <c r="E2629" s="325">
        <v>0</v>
      </c>
      <c r="F2629" s="325">
        <v>4.4000000000000004</v>
      </c>
      <c r="G2629" s="325">
        <v>82</v>
      </c>
      <c r="H2629" s="320">
        <v>0.9</v>
      </c>
      <c r="I2629" s="320">
        <v>67.5</v>
      </c>
    </row>
    <row r="2630" spans="3:9" x14ac:dyDescent="0.25">
      <c r="C2630" s="482" t="s">
        <v>3056</v>
      </c>
      <c r="D2630" s="325">
        <v>459.5</v>
      </c>
      <c r="E2630" s="325">
        <v>0</v>
      </c>
      <c r="F2630" s="325">
        <v>4.2</v>
      </c>
      <c r="G2630" s="325">
        <v>85</v>
      </c>
      <c r="H2630" s="320">
        <v>0.4</v>
      </c>
      <c r="I2630" s="320">
        <v>90</v>
      </c>
    </row>
    <row r="2631" spans="3:9" x14ac:dyDescent="0.25">
      <c r="C2631" s="482" t="s">
        <v>3057</v>
      </c>
      <c r="D2631" s="325">
        <v>459.5</v>
      </c>
      <c r="E2631" s="325">
        <v>0</v>
      </c>
      <c r="F2631" s="325">
        <v>4</v>
      </c>
      <c r="G2631" s="325">
        <v>85</v>
      </c>
      <c r="H2631" s="320">
        <v>0.4</v>
      </c>
      <c r="I2631" s="320">
        <v>67.5</v>
      </c>
    </row>
    <row r="2632" spans="3:9" x14ac:dyDescent="0.25">
      <c r="C2632" s="482" t="s">
        <v>3058</v>
      </c>
      <c r="D2632" s="325">
        <v>459.6</v>
      </c>
      <c r="E2632" s="325">
        <v>0</v>
      </c>
      <c r="F2632" s="325">
        <v>3.5</v>
      </c>
      <c r="G2632" s="325">
        <v>87</v>
      </c>
      <c r="H2632" s="320">
        <v>0.4</v>
      </c>
      <c r="I2632" s="320">
        <v>67.5</v>
      </c>
    </row>
    <row r="2633" spans="3:9" x14ac:dyDescent="0.25">
      <c r="C2633" s="482" t="s">
        <v>3059</v>
      </c>
      <c r="D2633" s="325">
        <v>459.8</v>
      </c>
      <c r="E2633" s="325">
        <v>0</v>
      </c>
      <c r="F2633" s="325">
        <v>2.9</v>
      </c>
      <c r="G2633" s="325">
        <v>84</v>
      </c>
      <c r="H2633" s="320">
        <v>0.4</v>
      </c>
      <c r="I2633" s="320">
        <v>67.5</v>
      </c>
    </row>
    <row r="2634" spans="3:9" x14ac:dyDescent="0.25">
      <c r="C2634" s="482" t="s">
        <v>3060</v>
      </c>
      <c r="D2634" s="325">
        <v>459.7</v>
      </c>
      <c r="E2634" s="325">
        <v>0</v>
      </c>
      <c r="F2634" s="325">
        <v>2.6</v>
      </c>
      <c r="G2634" s="325">
        <v>82</v>
      </c>
      <c r="H2634" s="320">
        <v>0.4</v>
      </c>
      <c r="I2634" s="320">
        <v>67.5</v>
      </c>
    </row>
    <row r="2635" spans="3:9" x14ac:dyDescent="0.25">
      <c r="C2635" s="482" t="s">
        <v>3061</v>
      </c>
      <c r="D2635" s="325">
        <v>459.6</v>
      </c>
      <c r="E2635" s="325">
        <v>0</v>
      </c>
      <c r="F2635" s="325">
        <v>2.1</v>
      </c>
      <c r="G2635" s="325">
        <v>80</v>
      </c>
      <c r="H2635" s="320">
        <v>0.9</v>
      </c>
      <c r="I2635" s="320">
        <v>135</v>
      </c>
    </row>
    <row r="2636" spans="3:9" x14ac:dyDescent="0.25">
      <c r="C2636" s="482" t="s">
        <v>3062</v>
      </c>
      <c r="D2636" s="325">
        <v>459.3</v>
      </c>
      <c r="E2636" s="325">
        <v>0</v>
      </c>
      <c r="F2636" s="325">
        <v>1.3</v>
      </c>
      <c r="G2636" s="325">
        <v>82</v>
      </c>
      <c r="H2636" s="320">
        <v>0.4</v>
      </c>
      <c r="I2636" s="320">
        <v>67.5</v>
      </c>
    </row>
    <row r="2637" spans="3:9" x14ac:dyDescent="0.25">
      <c r="C2637" s="482" t="s">
        <v>3063</v>
      </c>
      <c r="D2637" s="325">
        <v>458.9</v>
      </c>
      <c r="E2637" s="325">
        <v>0</v>
      </c>
      <c r="F2637" s="325">
        <v>0.3</v>
      </c>
      <c r="G2637" s="325">
        <v>84</v>
      </c>
      <c r="H2637" s="320">
        <v>0</v>
      </c>
      <c r="I2637" s="320">
        <v>67.5</v>
      </c>
    </row>
    <row r="2638" spans="3:9" x14ac:dyDescent="0.25">
      <c r="C2638" s="482" t="s">
        <v>3064</v>
      </c>
      <c r="D2638" s="325">
        <v>459</v>
      </c>
      <c r="E2638" s="325">
        <v>0</v>
      </c>
      <c r="F2638" s="325">
        <v>-0.1</v>
      </c>
      <c r="G2638" s="325">
        <v>84</v>
      </c>
      <c r="H2638" s="320">
        <v>0</v>
      </c>
      <c r="I2638" s="320">
        <v>67.5</v>
      </c>
    </row>
    <row r="2639" spans="3:9" x14ac:dyDescent="0.25">
      <c r="C2639" s="482" t="s">
        <v>3065</v>
      </c>
      <c r="D2639" s="325">
        <v>459.1</v>
      </c>
      <c r="E2639" s="325">
        <v>0</v>
      </c>
      <c r="F2639" s="325">
        <v>-0.1</v>
      </c>
      <c r="G2639" s="325">
        <v>83</v>
      </c>
      <c r="H2639" s="320">
        <v>0</v>
      </c>
      <c r="I2639" s="320">
        <v>67.5</v>
      </c>
    </row>
    <row r="2640" spans="3:9" x14ac:dyDescent="0.25">
      <c r="C2640" s="482" t="s">
        <v>3066</v>
      </c>
      <c r="D2640" s="325">
        <v>459.2</v>
      </c>
      <c r="E2640" s="325">
        <v>0</v>
      </c>
      <c r="F2640" s="325">
        <v>-0.2</v>
      </c>
      <c r="G2640" s="325">
        <v>87</v>
      </c>
      <c r="H2640" s="320">
        <v>0</v>
      </c>
      <c r="I2640" s="320">
        <v>202.5</v>
      </c>
    </row>
    <row r="2641" spans="3:9" x14ac:dyDescent="0.25">
      <c r="C2641" s="482" t="s">
        <v>3067</v>
      </c>
      <c r="D2641" s="325">
        <v>459.6</v>
      </c>
      <c r="E2641" s="325">
        <v>0</v>
      </c>
      <c r="F2641" s="325">
        <v>0.3</v>
      </c>
      <c r="G2641" s="325">
        <v>85</v>
      </c>
      <c r="H2641" s="320">
        <v>0.4</v>
      </c>
      <c r="I2641" s="320">
        <v>202.5</v>
      </c>
    </row>
    <row r="2642" spans="3:9" x14ac:dyDescent="0.25">
      <c r="C2642" s="482" t="s">
        <v>3068</v>
      </c>
      <c r="D2642" s="325">
        <v>459.7</v>
      </c>
      <c r="E2642" s="325">
        <v>0</v>
      </c>
      <c r="F2642" s="325">
        <v>3.1</v>
      </c>
      <c r="G2642" s="325">
        <v>78</v>
      </c>
      <c r="H2642" s="320">
        <v>0.4</v>
      </c>
      <c r="I2642" s="320">
        <v>202.5</v>
      </c>
    </row>
    <row r="2643" spans="3:9" x14ac:dyDescent="0.25">
      <c r="C2643" s="482" t="s">
        <v>3069</v>
      </c>
      <c r="D2643" s="325">
        <v>460</v>
      </c>
      <c r="E2643" s="325">
        <v>0</v>
      </c>
      <c r="F2643" s="325">
        <v>4.3</v>
      </c>
      <c r="G2643" s="325">
        <v>73</v>
      </c>
      <c r="H2643" s="320">
        <v>0.9</v>
      </c>
      <c r="I2643" s="320">
        <v>247.5</v>
      </c>
    </row>
    <row r="2644" spans="3:9" x14ac:dyDescent="0.25">
      <c r="C2644" s="482" t="s">
        <v>3070</v>
      </c>
      <c r="D2644" s="325">
        <v>460.2</v>
      </c>
      <c r="E2644" s="325">
        <v>0</v>
      </c>
      <c r="F2644" s="325">
        <v>6.7</v>
      </c>
      <c r="G2644" s="325">
        <v>66</v>
      </c>
      <c r="H2644" s="320">
        <v>0.9</v>
      </c>
      <c r="I2644" s="320">
        <v>247.5</v>
      </c>
    </row>
    <row r="2645" spans="3:9" x14ac:dyDescent="0.25">
      <c r="C2645" s="482" t="s">
        <v>3071</v>
      </c>
      <c r="D2645" s="325">
        <v>460.1</v>
      </c>
      <c r="E2645" s="325">
        <v>0</v>
      </c>
      <c r="F2645" s="325">
        <v>9.5</v>
      </c>
      <c r="G2645" s="325">
        <v>54</v>
      </c>
      <c r="H2645" s="320">
        <v>0.9</v>
      </c>
      <c r="I2645" s="320">
        <v>180</v>
      </c>
    </row>
    <row r="2646" spans="3:9" x14ac:dyDescent="0.25">
      <c r="C2646" s="482" t="s">
        <v>3072</v>
      </c>
      <c r="D2646" s="325">
        <v>459.8</v>
      </c>
      <c r="E2646" s="325">
        <v>0</v>
      </c>
      <c r="F2646" s="325">
        <v>9.1999999999999993</v>
      </c>
      <c r="G2646" s="325">
        <v>59</v>
      </c>
      <c r="H2646" s="320">
        <v>1.3</v>
      </c>
      <c r="I2646" s="320">
        <v>45</v>
      </c>
    </row>
    <row r="2647" spans="3:9" x14ac:dyDescent="0.25">
      <c r="C2647" s="482" t="s">
        <v>3073</v>
      </c>
      <c r="D2647" s="325">
        <v>459.5</v>
      </c>
      <c r="E2647" s="325">
        <v>0</v>
      </c>
      <c r="F2647" s="325">
        <v>9.6</v>
      </c>
      <c r="G2647" s="325">
        <v>58</v>
      </c>
      <c r="H2647" s="320">
        <v>1.3</v>
      </c>
      <c r="I2647" s="320">
        <v>45</v>
      </c>
    </row>
    <row r="2648" spans="3:9" x14ac:dyDescent="0.25">
      <c r="C2648" s="482" t="s">
        <v>3074</v>
      </c>
      <c r="D2648" s="325">
        <v>459.1</v>
      </c>
      <c r="E2648" s="325">
        <v>0</v>
      </c>
      <c r="F2648" s="325">
        <v>11.5</v>
      </c>
      <c r="G2648" s="325">
        <v>51</v>
      </c>
      <c r="H2648" s="320">
        <v>2.2000000000000002</v>
      </c>
      <c r="I2648" s="320">
        <v>45</v>
      </c>
    </row>
    <row r="2649" spans="3:9" x14ac:dyDescent="0.25">
      <c r="C2649" s="482" t="s">
        <v>3075</v>
      </c>
      <c r="D2649" s="325">
        <v>458.7</v>
      </c>
      <c r="E2649" s="325">
        <v>0</v>
      </c>
      <c r="F2649" s="325">
        <v>8.1</v>
      </c>
      <c r="G2649" s="325">
        <v>67</v>
      </c>
      <c r="H2649" s="320">
        <v>1.8</v>
      </c>
      <c r="I2649" s="320">
        <v>157.5</v>
      </c>
    </row>
    <row r="2650" spans="3:9" x14ac:dyDescent="0.25">
      <c r="C2650" s="482" t="s">
        <v>3076</v>
      </c>
      <c r="D2650" s="325">
        <v>458.6</v>
      </c>
      <c r="E2650" s="325">
        <v>0</v>
      </c>
      <c r="F2650" s="325">
        <v>12.1</v>
      </c>
      <c r="G2650" s="325">
        <v>49</v>
      </c>
      <c r="H2650" s="320">
        <v>1.3</v>
      </c>
      <c r="I2650" s="320">
        <v>157.5</v>
      </c>
    </row>
    <row r="2651" spans="3:9" x14ac:dyDescent="0.25">
      <c r="C2651" s="482" t="s">
        <v>3077</v>
      </c>
      <c r="D2651" s="325">
        <v>458.5</v>
      </c>
      <c r="E2651" s="325">
        <v>0</v>
      </c>
      <c r="F2651" s="325">
        <v>9.6</v>
      </c>
      <c r="G2651" s="325">
        <v>58</v>
      </c>
      <c r="H2651" s="320">
        <v>2.2000000000000002</v>
      </c>
      <c r="I2651" s="320">
        <v>22.5</v>
      </c>
    </row>
    <row r="2652" spans="3:9" x14ac:dyDescent="0.25">
      <c r="C2652" s="482" t="s">
        <v>3078</v>
      </c>
      <c r="D2652" s="325">
        <v>458.7</v>
      </c>
      <c r="E2652" s="325">
        <v>0</v>
      </c>
      <c r="F2652" s="325">
        <v>6.8</v>
      </c>
      <c r="G2652" s="325">
        <v>69</v>
      </c>
      <c r="H2652" s="320">
        <v>1.8</v>
      </c>
      <c r="I2652" s="320">
        <v>22.5</v>
      </c>
    </row>
    <row r="2653" spans="3:9" x14ac:dyDescent="0.25">
      <c r="C2653" s="482" t="s">
        <v>3079</v>
      </c>
      <c r="D2653" s="325">
        <v>459</v>
      </c>
      <c r="E2653" s="325">
        <v>0</v>
      </c>
      <c r="F2653" s="325">
        <v>5.0999999999999996</v>
      </c>
      <c r="G2653" s="325">
        <v>81</v>
      </c>
      <c r="H2653" s="320">
        <v>1.3</v>
      </c>
      <c r="I2653" s="320">
        <v>45</v>
      </c>
    </row>
    <row r="2654" spans="3:9" x14ac:dyDescent="0.25">
      <c r="C2654" s="482" t="s">
        <v>3080</v>
      </c>
      <c r="D2654" s="325">
        <v>459.3</v>
      </c>
      <c r="E2654" s="325">
        <v>0</v>
      </c>
      <c r="F2654" s="325">
        <v>4.0999999999999996</v>
      </c>
      <c r="G2654" s="325">
        <v>85</v>
      </c>
      <c r="H2654" s="320">
        <v>1.3</v>
      </c>
      <c r="I2654" s="320">
        <v>45</v>
      </c>
    </row>
    <row r="2655" spans="3:9" x14ac:dyDescent="0.25">
      <c r="C2655" s="482" t="s">
        <v>3081</v>
      </c>
      <c r="D2655" s="325">
        <v>459.7</v>
      </c>
      <c r="E2655" s="325">
        <v>0</v>
      </c>
      <c r="F2655" s="325">
        <v>3.8</v>
      </c>
      <c r="G2655" s="325">
        <v>84</v>
      </c>
      <c r="H2655" s="320">
        <v>0.9</v>
      </c>
      <c r="I2655" s="320">
        <v>0</v>
      </c>
    </row>
    <row r="2656" spans="3:9" x14ac:dyDescent="0.25">
      <c r="C2656" s="482" t="s">
        <v>3082</v>
      </c>
      <c r="D2656" s="325">
        <v>459.7</v>
      </c>
      <c r="E2656" s="325">
        <v>0</v>
      </c>
      <c r="F2656" s="325">
        <v>3.7</v>
      </c>
      <c r="G2656" s="325">
        <v>83</v>
      </c>
      <c r="H2656" s="320">
        <v>0.4</v>
      </c>
      <c r="I2656" s="320">
        <v>22.5</v>
      </c>
    </row>
    <row r="2657" spans="3:9" x14ac:dyDescent="0.25">
      <c r="C2657" s="482" t="s">
        <v>3083</v>
      </c>
      <c r="D2657" s="325">
        <v>459.8</v>
      </c>
      <c r="E2657" s="325">
        <v>0</v>
      </c>
      <c r="F2657" s="325">
        <v>3.7</v>
      </c>
      <c r="G2657" s="325">
        <v>81</v>
      </c>
      <c r="H2657" s="320">
        <v>0.9</v>
      </c>
      <c r="I2657" s="320">
        <v>0</v>
      </c>
    </row>
    <row r="2658" spans="3:9" x14ac:dyDescent="0.25">
      <c r="C2658" s="482" t="s">
        <v>3084</v>
      </c>
      <c r="D2658" s="325">
        <v>459.7</v>
      </c>
      <c r="E2658" s="325">
        <v>0</v>
      </c>
      <c r="F2658" s="325">
        <v>3.6</v>
      </c>
      <c r="G2658" s="325">
        <v>80</v>
      </c>
      <c r="H2658" s="320">
        <v>0.4</v>
      </c>
      <c r="I2658" s="320">
        <v>67.5</v>
      </c>
    </row>
    <row r="2659" spans="3:9" x14ac:dyDescent="0.25">
      <c r="C2659" s="482" t="s">
        <v>3085</v>
      </c>
      <c r="D2659" s="325">
        <v>459.3</v>
      </c>
      <c r="E2659" s="325">
        <v>0</v>
      </c>
      <c r="F2659" s="325">
        <v>2.6</v>
      </c>
      <c r="G2659" s="325">
        <v>82</v>
      </c>
      <c r="H2659" s="320">
        <v>0.4</v>
      </c>
      <c r="I2659" s="320">
        <v>22.5</v>
      </c>
    </row>
    <row r="2660" spans="3:9" x14ac:dyDescent="0.25">
      <c r="C2660" s="482" t="s">
        <v>3086</v>
      </c>
      <c r="D2660" s="325">
        <v>459.2</v>
      </c>
      <c r="E2660" s="325">
        <v>0</v>
      </c>
      <c r="F2660" s="325">
        <v>2.2999999999999998</v>
      </c>
      <c r="G2660" s="325">
        <v>84</v>
      </c>
      <c r="H2660" s="320">
        <v>0.4</v>
      </c>
      <c r="I2660" s="320">
        <v>247.5</v>
      </c>
    </row>
    <row r="2661" spans="3:9" x14ac:dyDescent="0.25">
      <c r="C2661" s="482" t="s">
        <v>3087</v>
      </c>
      <c r="D2661" s="325">
        <v>458.9</v>
      </c>
      <c r="E2661" s="325">
        <v>0</v>
      </c>
      <c r="F2661" s="325">
        <v>1.7</v>
      </c>
      <c r="G2661" s="325">
        <v>85</v>
      </c>
      <c r="H2661" s="320">
        <v>0</v>
      </c>
      <c r="I2661" s="320">
        <v>225</v>
      </c>
    </row>
    <row r="2662" spans="3:9" x14ac:dyDescent="0.25">
      <c r="C2662" s="482" t="s">
        <v>3088</v>
      </c>
      <c r="D2662" s="325">
        <v>458.8</v>
      </c>
      <c r="E2662" s="325">
        <v>0</v>
      </c>
      <c r="F2662" s="325">
        <v>1.2</v>
      </c>
      <c r="G2662" s="325">
        <v>87</v>
      </c>
      <c r="H2662" s="320">
        <v>0.4</v>
      </c>
      <c r="I2662" s="320">
        <v>225</v>
      </c>
    </row>
    <row r="2663" spans="3:9" x14ac:dyDescent="0.25">
      <c r="C2663" s="482" t="s">
        <v>3089</v>
      </c>
      <c r="D2663" s="325">
        <v>458.9</v>
      </c>
      <c r="E2663" s="325">
        <v>0</v>
      </c>
      <c r="F2663" s="325">
        <v>0.4</v>
      </c>
      <c r="G2663" s="325">
        <v>90</v>
      </c>
      <c r="H2663" s="320">
        <v>0</v>
      </c>
      <c r="I2663" s="320">
        <v>225</v>
      </c>
    </row>
    <row r="2664" spans="3:9" x14ac:dyDescent="0.25">
      <c r="C2664" s="482" t="s">
        <v>3090</v>
      </c>
      <c r="D2664" s="325">
        <v>459.1</v>
      </c>
      <c r="E2664" s="325">
        <v>0</v>
      </c>
      <c r="F2664" s="325">
        <v>0.3</v>
      </c>
      <c r="G2664" s="325">
        <v>90</v>
      </c>
      <c r="H2664" s="320">
        <v>0.4</v>
      </c>
      <c r="I2664" s="320">
        <v>225</v>
      </c>
    </row>
    <row r="2665" spans="3:9" x14ac:dyDescent="0.25">
      <c r="C2665" s="482" t="s">
        <v>3091</v>
      </c>
      <c r="D2665" s="325">
        <v>459.5</v>
      </c>
      <c r="E2665" s="325">
        <v>0</v>
      </c>
      <c r="F2665" s="325">
        <v>0.6</v>
      </c>
      <c r="G2665" s="325">
        <v>90</v>
      </c>
      <c r="H2665" s="320">
        <v>0.4</v>
      </c>
      <c r="I2665" s="320">
        <v>225</v>
      </c>
    </row>
    <row r="2666" spans="3:9" x14ac:dyDescent="0.25">
      <c r="C2666" s="482" t="s">
        <v>3092</v>
      </c>
      <c r="D2666" s="325">
        <v>460</v>
      </c>
      <c r="E2666" s="325">
        <v>0</v>
      </c>
      <c r="F2666" s="325">
        <v>3.1</v>
      </c>
      <c r="G2666" s="325">
        <v>81</v>
      </c>
      <c r="H2666" s="320">
        <v>0.4</v>
      </c>
      <c r="I2666" s="320">
        <v>225</v>
      </c>
    </row>
    <row r="2667" spans="3:9" x14ac:dyDescent="0.25">
      <c r="C2667" s="482" t="s">
        <v>3093</v>
      </c>
      <c r="D2667" s="325">
        <v>460.3</v>
      </c>
      <c r="E2667" s="325">
        <v>0</v>
      </c>
      <c r="F2667" s="325">
        <v>7.1</v>
      </c>
      <c r="G2667" s="325">
        <v>60</v>
      </c>
      <c r="H2667" s="320">
        <v>1.3</v>
      </c>
      <c r="I2667" s="320">
        <v>247.5</v>
      </c>
    </row>
    <row r="2668" spans="3:9" x14ac:dyDescent="0.25">
      <c r="C2668" s="482" t="s">
        <v>3094</v>
      </c>
      <c r="D2668" s="325">
        <v>460.5</v>
      </c>
      <c r="E2668" s="325">
        <v>0</v>
      </c>
      <c r="F2668" s="325">
        <v>9.1999999999999993</v>
      </c>
      <c r="G2668" s="325">
        <v>53</v>
      </c>
      <c r="H2668" s="320">
        <v>1.3</v>
      </c>
      <c r="I2668" s="320">
        <v>157.5</v>
      </c>
    </row>
    <row r="2669" spans="3:9" x14ac:dyDescent="0.25">
      <c r="C2669" s="482" t="s">
        <v>3095</v>
      </c>
      <c r="D2669" s="325">
        <v>460.4</v>
      </c>
      <c r="E2669" s="325">
        <v>0</v>
      </c>
      <c r="F2669" s="325">
        <v>11.3</v>
      </c>
      <c r="G2669" s="325">
        <v>40</v>
      </c>
      <c r="H2669" s="320">
        <v>1.8</v>
      </c>
      <c r="I2669" s="320">
        <v>157.5</v>
      </c>
    </row>
    <row r="2670" spans="3:9" x14ac:dyDescent="0.25">
      <c r="C2670" s="482" t="s">
        <v>3096</v>
      </c>
      <c r="D2670" s="325">
        <v>460</v>
      </c>
      <c r="E2670" s="325">
        <v>0</v>
      </c>
      <c r="F2670" s="325">
        <v>11.9</v>
      </c>
      <c r="G2670" s="325">
        <v>39</v>
      </c>
      <c r="H2670" s="320">
        <v>1.8</v>
      </c>
      <c r="I2670" s="320">
        <v>157.5</v>
      </c>
    </row>
    <row r="2671" spans="3:9" x14ac:dyDescent="0.25">
      <c r="C2671" s="482" t="s">
        <v>3097</v>
      </c>
      <c r="D2671" s="325">
        <v>459.6</v>
      </c>
      <c r="E2671" s="325">
        <v>0</v>
      </c>
      <c r="F2671" s="325">
        <v>12.1</v>
      </c>
      <c r="G2671" s="325">
        <v>40</v>
      </c>
      <c r="H2671" s="320">
        <v>1.8</v>
      </c>
      <c r="I2671" s="320">
        <v>90</v>
      </c>
    </row>
    <row r="2672" spans="3:9" x14ac:dyDescent="0.25">
      <c r="C2672" s="482" t="s">
        <v>3098</v>
      </c>
      <c r="D2672" s="325">
        <v>459.1</v>
      </c>
      <c r="E2672" s="325">
        <v>0</v>
      </c>
      <c r="F2672" s="325">
        <v>11.2</v>
      </c>
      <c r="G2672" s="325">
        <v>43</v>
      </c>
      <c r="H2672" s="320">
        <v>1.8</v>
      </c>
      <c r="I2672" s="320">
        <v>67.5</v>
      </c>
    </row>
    <row r="2673" spans="3:9" x14ac:dyDescent="0.25">
      <c r="C2673" s="482" t="s">
        <v>3099</v>
      </c>
      <c r="D2673" s="325">
        <v>458.7</v>
      </c>
      <c r="E2673" s="325">
        <v>0</v>
      </c>
      <c r="F2673" s="325">
        <v>10.9</v>
      </c>
      <c r="G2673" s="325">
        <v>48</v>
      </c>
      <c r="H2673" s="320">
        <v>1.3</v>
      </c>
      <c r="I2673" s="320">
        <v>67.5</v>
      </c>
    </row>
    <row r="2674" spans="3:9" x14ac:dyDescent="0.25">
      <c r="C2674" s="482" t="s">
        <v>3100</v>
      </c>
      <c r="D2674" s="325">
        <v>458.5</v>
      </c>
      <c r="E2674" s="325">
        <v>0</v>
      </c>
      <c r="F2674" s="325">
        <v>9.6999999999999993</v>
      </c>
      <c r="G2674" s="325">
        <v>51</v>
      </c>
      <c r="H2674" s="320">
        <v>1.3</v>
      </c>
      <c r="I2674" s="320">
        <v>67.5</v>
      </c>
    </row>
    <row r="2675" spans="3:9" x14ac:dyDescent="0.25">
      <c r="C2675" s="482" t="s">
        <v>3101</v>
      </c>
      <c r="D2675" s="325">
        <v>458.6</v>
      </c>
      <c r="E2675" s="325">
        <v>0</v>
      </c>
      <c r="F2675" s="325">
        <v>9.1999999999999993</v>
      </c>
      <c r="G2675" s="325">
        <v>50</v>
      </c>
      <c r="H2675" s="320">
        <v>1.3</v>
      </c>
      <c r="I2675" s="320">
        <v>67.5</v>
      </c>
    </row>
    <row r="2676" spans="3:9" x14ac:dyDescent="0.25">
      <c r="C2676" s="482" t="s">
        <v>3102</v>
      </c>
      <c r="D2676" s="325">
        <v>458.9</v>
      </c>
      <c r="E2676" s="325">
        <v>0</v>
      </c>
      <c r="F2676" s="325">
        <v>7.3</v>
      </c>
      <c r="G2676" s="325">
        <v>56</v>
      </c>
      <c r="H2676" s="320">
        <v>0.9</v>
      </c>
      <c r="I2676" s="320">
        <v>67.5</v>
      </c>
    </row>
    <row r="2677" spans="3:9" x14ac:dyDescent="0.25">
      <c r="C2677" s="482" t="s">
        <v>3103</v>
      </c>
      <c r="D2677" s="325">
        <v>459.3</v>
      </c>
      <c r="E2677" s="325">
        <v>0</v>
      </c>
      <c r="F2677" s="325">
        <v>5.3</v>
      </c>
      <c r="G2677" s="325">
        <v>60</v>
      </c>
      <c r="H2677" s="320">
        <v>0.9</v>
      </c>
      <c r="I2677" s="320">
        <v>67.5</v>
      </c>
    </row>
    <row r="2678" spans="3:9" x14ac:dyDescent="0.25">
      <c r="C2678" s="482" t="s">
        <v>3104</v>
      </c>
      <c r="D2678" s="325">
        <v>459.6</v>
      </c>
      <c r="E2678" s="325">
        <v>0</v>
      </c>
      <c r="F2678" s="325">
        <v>4.3</v>
      </c>
      <c r="G2678" s="325">
        <v>57</v>
      </c>
      <c r="H2678" s="320">
        <v>0.9</v>
      </c>
      <c r="I2678" s="320">
        <v>67.5</v>
      </c>
    </row>
    <row r="2679" spans="3:9" x14ac:dyDescent="0.25">
      <c r="C2679" s="482" t="s">
        <v>3105</v>
      </c>
      <c r="D2679" s="325">
        <v>459.9</v>
      </c>
      <c r="E2679" s="325">
        <v>0</v>
      </c>
      <c r="F2679" s="325">
        <v>3.8</v>
      </c>
      <c r="G2679" s="325">
        <v>55</v>
      </c>
      <c r="H2679" s="320">
        <v>0.4</v>
      </c>
      <c r="I2679" s="320">
        <v>67.5</v>
      </c>
    </row>
    <row r="2680" spans="3:9" x14ac:dyDescent="0.25">
      <c r="C2680" s="482" t="s">
        <v>3106</v>
      </c>
      <c r="D2680" s="325">
        <v>460.1</v>
      </c>
      <c r="E2680" s="325">
        <v>0</v>
      </c>
      <c r="F2680" s="325">
        <v>3.7</v>
      </c>
      <c r="G2680" s="325">
        <v>57</v>
      </c>
      <c r="H2680" s="320">
        <v>0.4</v>
      </c>
      <c r="I2680" s="320">
        <v>225</v>
      </c>
    </row>
    <row r="2681" spans="3:9" x14ac:dyDescent="0.25">
      <c r="C2681" s="482" t="s">
        <v>3107</v>
      </c>
      <c r="D2681" s="325">
        <v>460.1</v>
      </c>
      <c r="E2681" s="325">
        <v>0</v>
      </c>
      <c r="F2681" s="325">
        <v>3.1</v>
      </c>
      <c r="G2681" s="325">
        <v>59</v>
      </c>
      <c r="H2681" s="320">
        <v>0.4</v>
      </c>
      <c r="I2681" s="320">
        <v>247.5</v>
      </c>
    </row>
    <row r="2682" spans="3:9" x14ac:dyDescent="0.25">
      <c r="C2682" s="482" t="s">
        <v>3108</v>
      </c>
      <c r="D2682" s="325">
        <v>460</v>
      </c>
      <c r="E2682" s="325">
        <v>0</v>
      </c>
      <c r="F2682" s="325">
        <v>1.8</v>
      </c>
      <c r="G2682" s="325">
        <v>71</v>
      </c>
      <c r="H2682" s="320">
        <v>0.4</v>
      </c>
      <c r="I2682" s="320">
        <v>247.5</v>
      </c>
    </row>
    <row r="2683" spans="3:9" x14ac:dyDescent="0.25">
      <c r="C2683" s="482" t="s">
        <v>3109</v>
      </c>
      <c r="D2683" s="325">
        <v>459.8</v>
      </c>
      <c r="E2683" s="325">
        <v>0</v>
      </c>
      <c r="F2683" s="325">
        <v>1.1000000000000001</v>
      </c>
      <c r="G2683" s="325">
        <v>75</v>
      </c>
      <c r="H2683" s="320">
        <v>0</v>
      </c>
      <c r="I2683" s="320">
        <v>247.5</v>
      </c>
    </row>
    <row r="2684" spans="3:9" x14ac:dyDescent="0.25">
      <c r="C2684" s="482" t="s">
        <v>3110</v>
      </c>
      <c r="D2684" s="325">
        <v>459.5</v>
      </c>
      <c r="E2684" s="325">
        <v>0</v>
      </c>
      <c r="F2684" s="325">
        <v>-0.6</v>
      </c>
      <c r="G2684" s="325">
        <v>80</v>
      </c>
      <c r="H2684" s="320">
        <v>0</v>
      </c>
      <c r="I2684" s="320">
        <v>247.5</v>
      </c>
    </row>
    <row r="2685" spans="3:9" x14ac:dyDescent="0.25">
      <c r="C2685" s="482" t="s">
        <v>3111</v>
      </c>
      <c r="D2685" s="325">
        <v>459.2</v>
      </c>
      <c r="E2685" s="325">
        <v>0</v>
      </c>
      <c r="F2685" s="325">
        <v>-0.8</v>
      </c>
      <c r="G2685" s="325">
        <v>81</v>
      </c>
      <c r="H2685" s="320">
        <v>0</v>
      </c>
      <c r="I2685" s="320">
        <v>247.5</v>
      </c>
    </row>
    <row r="2686" spans="3:9" x14ac:dyDescent="0.25">
      <c r="C2686" s="482" t="s">
        <v>3112</v>
      </c>
      <c r="D2686" s="325">
        <v>459.1</v>
      </c>
      <c r="E2686" s="325">
        <v>0</v>
      </c>
      <c r="F2686" s="325">
        <v>-0.1</v>
      </c>
      <c r="G2686" s="325">
        <v>78</v>
      </c>
      <c r="H2686" s="320">
        <v>0</v>
      </c>
      <c r="I2686" s="320">
        <v>247.5</v>
      </c>
    </row>
    <row r="2687" spans="3:9" x14ac:dyDescent="0.25">
      <c r="C2687" s="482" t="s">
        <v>3113</v>
      </c>
      <c r="D2687" s="325">
        <v>459.2</v>
      </c>
      <c r="E2687" s="325">
        <v>0</v>
      </c>
      <c r="F2687" s="325">
        <v>-0.9</v>
      </c>
      <c r="G2687" s="325">
        <v>82</v>
      </c>
      <c r="H2687" s="320">
        <v>0</v>
      </c>
      <c r="I2687" s="320">
        <v>247.5</v>
      </c>
    </row>
    <row r="2688" spans="3:9" x14ac:dyDescent="0.25">
      <c r="C2688" s="482" t="s">
        <v>3114</v>
      </c>
      <c r="D2688" s="325">
        <v>459.4</v>
      </c>
      <c r="E2688" s="325">
        <v>0</v>
      </c>
      <c r="F2688" s="325">
        <v>-1.4</v>
      </c>
      <c r="G2688" s="325">
        <v>84</v>
      </c>
      <c r="H2688" s="320">
        <v>0</v>
      </c>
      <c r="I2688" s="320">
        <v>247.5</v>
      </c>
    </row>
    <row r="2689" spans="3:9" x14ac:dyDescent="0.25">
      <c r="C2689" s="482" t="s">
        <v>3115</v>
      </c>
      <c r="D2689" s="325">
        <v>459.8</v>
      </c>
      <c r="E2689" s="325">
        <v>0</v>
      </c>
      <c r="F2689" s="325">
        <v>-1.7</v>
      </c>
      <c r="G2689" s="325">
        <v>87</v>
      </c>
      <c r="H2689" s="320">
        <v>0</v>
      </c>
      <c r="I2689" s="320">
        <v>247.5</v>
      </c>
    </row>
    <row r="2690" spans="3:9" x14ac:dyDescent="0.25">
      <c r="C2690" s="482" t="s">
        <v>3116</v>
      </c>
      <c r="D2690" s="325">
        <v>460.2</v>
      </c>
      <c r="E2690" s="325">
        <v>0</v>
      </c>
      <c r="F2690" s="325">
        <v>3.5</v>
      </c>
      <c r="G2690" s="325">
        <v>73</v>
      </c>
      <c r="H2690" s="320">
        <v>0.4</v>
      </c>
      <c r="I2690" s="320">
        <v>247.5</v>
      </c>
    </row>
    <row r="2691" spans="3:9" x14ac:dyDescent="0.25">
      <c r="C2691" s="482" t="s">
        <v>3117</v>
      </c>
      <c r="D2691" s="325">
        <v>460.5</v>
      </c>
      <c r="E2691" s="325">
        <v>0</v>
      </c>
      <c r="F2691" s="325">
        <v>8.6</v>
      </c>
      <c r="G2691" s="325">
        <v>42</v>
      </c>
      <c r="H2691" s="320">
        <v>0.9</v>
      </c>
      <c r="I2691" s="320">
        <v>247.5</v>
      </c>
    </row>
    <row r="2692" spans="3:9" x14ac:dyDescent="0.25">
      <c r="C2692" s="482" t="s">
        <v>3118</v>
      </c>
      <c r="D2692" s="325">
        <v>460.7</v>
      </c>
      <c r="E2692" s="325">
        <v>0</v>
      </c>
      <c r="F2692" s="325">
        <v>10.3</v>
      </c>
      <c r="G2692" s="325">
        <v>37</v>
      </c>
      <c r="H2692" s="320">
        <v>1.3</v>
      </c>
      <c r="I2692" s="320">
        <v>157.5</v>
      </c>
    </row>
    <row r="2693" spans="3:9" x14ac:dyDescent="0.25">
      <c r="C2693" s="482" t="s">
        <v>3119</v>
      </c>
      <c r="D2693" s="325">
        <v>460.6</v>
      </c>
      <c r="E2693" s="325">
        <v>0</v>
      </c>
      <c r="F2693" s="325">
        <v>11.4</v>
      </c>
      <c r="G2693" s="325">
        <v>32</v>
      </c>
      <c r="H2693" s="320">
        <v>1.3</v>
      </c>
      <c r="I2693" s="320">
        <v>157.5</v>
      </c>
    </row>
    <row r="2694" spans="3:9" x14ac:dyDescent="0.25">
      <c r="C2694" s="482" t="s">
        <v>3120</v>
      </c>
      <c r="D2694" s="325">
        <v>460.2</v>
      </c>
      <c r="E2694" s="325">
        <v>0</v>
      </c>
      <c r="F2694" s="325">
        <v>11.5</v>
      </c>
      <c r="G2694" s="325">
        <v>33</v>
      </c>
      <c r="H2694" s="320">
        <v>1.8</v>
      </c>
      <c r="I2694" s="320">
        <v>157.5</v>
      </c>
    </row>
    <row r="2695" spans="3:9" x14ac:dyDescent="0.25">
      <c r="C2695" s="482" t="s">
        <v>3121</v>
      </c>
      <c r="D2695" s="325">
        <v>459.6</v>
      </c>
      <c r="E2695" s="325">
        <v>0</v>
      </c>
      <c r="F2695" s="325">
        <v>11</v>
      </c>
      <c r="G2695" s="325">
        <v>39</v>
      </c>
      <c r="H2695" s="320">
        <v>2.2000000000000002</v>
      </c>
      <c r="I2695" s="320">
        <v>135</v>
      </c>
    </row>
    <row r="2696" spans="3:9" x14ac:dyDescent="0.25">
      <c r="C2696" s="482" t="s">
        <v>3122</v>
      </c>
      <c r="D2696" s="325">
        <v>459.1</v>
      </c>
      <c r="E2696" s="325">
        <v>0</v>
      </c>
      <c r="F2696" s="325">
        <v>13.5</v>
      </c>
      <c r="G2696" s="325">
        <v>36</v>
      </c>
      <c r="H2696" s="320">
        <v>1.8</v>
      </c>
      <c r="I2696" s="320">
        <v>67.5</v>
      </c>
    </row>
    <row r="2697" spans="3:9" x14ac:dyDescent="0.25">
      <c r="C2697" s="482" t="s">
        <v>3123</v>
      </c>
      <c r="D2697" s="325">
        <v>458.7</v>
      </c>
      <c r="E2697" s="325">
        <v>0</v>
      </c>
      <c r="F2697" s="325">
        <v>13.4</v>
      </c>
      <c r="G2697" s="325">
        <v>44</v>
      </c>
      <c r="H2697" s="320">
        <v>1.8</v>
      </c>
      <c r="I2697" s="320">
        <v>45</v>
      </c>
    </row>
    <row r="2698" spans="3:9" x14ac:dyDescent="0.25">
      <c r="C2698" s="482" t="s">
        <v>3124</v>
      </c>
      <c r="D2698" s="325">
        <v>458.5</v>
      </c>
      <c r="E2698" s="325">
        <v>0</v>
      </c>
      <c r="F2698" s="325">
        <v>12.3</v>
      </c>
      <c r="G2698" s="325">
        <v>48</v>
      </c>
      <c r="H2698" s="320">
        <v>2.2000000000000002</v>
      </c>
      <c r="I2698" s="320">
        <v>45</v>
      </c>
    </row>
    <row r="2699" spans="3:9" x14ac:dyDescent="0.25">
      <c r="C2699" s="482" t="s">
        <v>3125</v>
      </c>
      <c r="D2699" s="325">
        <v>458.7</v>
      </c>
      <c r="E2699" s="325">
        <v>0</v>
      </c>
      <c r="F2699" s="325">
        <v>9.4</v>
      </c>
      <c r="G2699" s="325">
        <v>61</v>
      </c>
      <c r="H2699" s="320">
        <v>1.8</v>
      </c>
      <c r="I2699" s="320">
        <v>45</v>
      </c>
    </row>
    <row r="2700" spans="3:9" x14ac:dyDescent="0.25">
      <c r="C2700" s="482" t="s">
        <v>3126</v>
      </c>
      <c r="D2700" s="325">
        <v>459</v>
      </c>
      <c r="E2700" s="325">
        <v>0</v>
      </c>
      <c r="F2700" s="325">
        <v>7.2</v>
      </c>
      <c r="G2700" s="325">
        <v>65</v>
      </c>
      <c r="H2700" s="320">
        <v>1.8</v>
      </c>
      <c r="I2700" s="320">
        <v>67.5</v>
      </c>
    </row>
    <row r="2701" spans="3:9" x14ac:dyDescent="0.25">
      <c r="C2701" s="482" t="s">
        <v>3127</v>
      </c>
      <c r="D2701" s="325">
        <v>459.3</v>
      </c>
      <c r="E2701" s="325">
        <v>0</v>
      </c>
      <c r="F2701" s="325">
        <v>5.7</v>
      </c>
      <c r="G2701" s="325">
        <v>72</v>
      </c>
      <c r="H2701" s="320">
        <v>0.9</v>
      </c>
      <c r="I2701" s="320">
        <v>67.5</v>
      </c>
    </row>
    <row r="2702" spans="3:9" x14ac:dyDescent="0.25">
      <c r="C2702" s="482" t="s">
        <v>3128</v>
      </c>
      <c r="D2702" s="325">
        <v>459.7</v>
      </c>
      <c r="E2702" s="325">
        <v>0</v>
      </c>
      <c r="F2702" s="325">
        <v>5.2</v>
      </c>
      <c r="G2702" s="325">
        <v>73</v>
      </c>
      <c r="H2702" s="320">
        <v>0.4</v>
      </c>
      <c r="I2702" s="320">
        <v>67.5</v>
      </c>
    </row>
    <row r="2703" spans="3:9" x14ac:dyDescent="0.25">
      <c r="C2703" s="482" t="s">
        <v>3129</v>
      </c>
      <c r="D2703" s="325">
        <v>459.9</v>
      </c>
      <c r="E2703" s="325">
        <v>0</v>
      </c>
      <c r="F2703" s="325">
        <v>4.7</v>
      </c>
      <c r="G2703" s="325">
        <v>71</v>
      </c>
      <c r="H2703" s="320">
        <v>0.4</v>
      </c>
      <c r="I2703" s="320">
        <v>45</v>
      </c>
    </row>
    <row r="2704" spans="3:9" x14ac:dyDescent="0.25">
      <c r="C2704" s="482" t="s">
        <v>3130</v>
      </c>
      <c r="D2704" s="325">
        <v>459.7</v>
      </c>
      <c r="E2704" s="325">
        <v>0</v>
      </c>
      <c r="F2704" s="325">
        <v>4</v>
      </c>
      <c r="G2704" s="325">
        <v>75</v>
      </c>
      <c r="H2704" s="320">
        <v>0.4</v>
      </c>
      <c r="I2704" s="320">
        <v>247.5</v>
      </c>
    </row>
    <row r="2705" spans="3:9" x14ac:dyDescent="0.25">
      <c r="C2705" s="482" t="s">
        <v>3131</v>
      </c>
      <c r="D2705" s="325">
        <v>459.8</v>
      </c>
      <c r="E2705" s="325">
        <v>0</v>
      </c>
      <c r="F2705" s="325">
        <v>3.4</v>
      </c>
      <c r="G2705" s="325">
        <v>77</v>
      </c>
      <c r="H2705" s="320">
        <v>0.4</v>
      </c>
      <c r="I2705" s="320">
        <v>247.5</v>
      </c>
    </row>
    <row r="2706" spans="3:9" x14ac:dyDescent="0.25">
      <c r="C2706" s="482" t="s">
        <v>3132</v>
      </c>
      <c r="D2706" s="325">
        <v>459.6</v>
      </c>
      <c r="E2706" s="325">
        <v>0</v>
      </c>
      <c r="F2706" s="325">
        <v>3.2</v>
      </c>
      <c r="G2706" s="325">
        <v>80</v>
      </c>
      <c r="H2706" s="320">
        <v>0.4</v>
      </c>
      <c r="I2706" s="320">
        <v>247.5</v>
      </c>
    </row>
    <row r="2707" spans="3:9" x14ac:dyDescent="0.25">
      <c r="C2707" s="482" t="s">
        <v>3133</v>
      </c>
      <c r="D2707" s="325">
        <v>459.2</v>
      </c>
      <c r="E2707" s="325">
        <v>0</v>
      </c>
      <c r="F2707" s="325">
        <v>3.1</v>
      </c>
      <c r="G2707" s="325">
        <v>74</v>
      </c>
      <c r="H2707" s="320">
        <v>0.4</v>
      </c>
      <c r="I2707" s="320">
        <v>270</v>
      </c>
    </row>
    <row r="2708" spans="3:9" x14ac:dyDescent="0.25">
      <c r="C2708" s="482" t="s">
        <v>3134</v>
      </c>
      <c r="D2708" s="325">
        <v>459</v>
      </c>
      <c r="E2708" s="325">
        <v>0</v>
      </c>
      <c r="F2708" s="325">
        <v>2.2000000000000002</v>
      </c>
      <c r="G2708" s="325">
        <v>79</v>
      </c>
      <c r="H2708" s="320">
        <v>0</v>
      </c>
      <c r="I2708" s="320">
        <v>270</v>
      </c>
    </row>
    <row r="2709" spans="3:9" x14ac:dyDescent="0.25">
      <c r="C2709" s="482" t="s">
        <v>3135</v>
      </c>
      <c r="D2709" s="325">
        <v>458.9</v>
      </c>
      <c r="E2709" s="325">
        <v>0</v>
      </c>
      <c r="F2709" s="325">
        <v>0.9</v>
      </c>
      <c r="G2709" s="325">
        <v>83</v>
      </c>
      <c r="H2709" s="320">
        <v>0</v>
      </c>
      <c r="I2709" s="320">
        <v>270</v>
      </c>
    </row>
    <row r="2710" spans="3:9" x14ac:dyDescent="0.25">
      <c r="C2710" s="482" t="s">
        <v>3136</v>
      </c>
      <c r="D2710" s="325">
        <v>458.9</v>
      </c>
      <c r="E2710" s="325">
        <v>0</v>
      </c>
      <c r="F2710" s="325">
        <v>0.3</v>
      </c>
      <c r="G2710" s="325">
        <v>86</v>
      </c>
      <c r="H2710" s="320">
        <v>0.4</v>
      </c>
      <c r="I2710" s="320">
        <v>270</v>
      </c>
    </row>
    <row r="2711" spans="3:9" x14ac:dyDescent="0.25">
      <c r="C2711" s="482" t="s">
        <v>3137</v>
      </c>
      <c r="D2711" s="325">
        <v>459.1</v>
      </c>
      <c r="E2711" s="325">
        <v>0</v>
      </c>
      <c r="F2711" s="325">
        <v>-0.3</v>
      </c>
      <c r="G2711" s="325">
        <v>89</v>
      </c>
      <c r="H2711" s="320">
        <v>0.4</v>
      </c>
      <c r="I2711" s="320">
        <v>225</v>
      </c>
    </row>
    <row r="2712" spans="3:9" x14ac:dyDescent="0.25">
      <c r="C2712" s="482" t="s">
        <v>3138</v>
      </c>
      <c r="D2712" s="325">
        <v>459.3</v>
      </c>
      <c r="E2712" s="325">
        <v>0</v>
      </c>
      <c r="F2712" s="325">
        <v>-1.3</v>
      </c>
      <c r="G2712" s="325">
        <v>92</v>
      </c>
      <c r="H2712" s="320">
        <v>0.9</v>
      </c>
      <c r="I2712" s="320">
        <v>225</v>
      </c>
    </row>
    <row r="2713" spans="3:9" x14ac:dyDescent="0.25">
      <c r="C2713" s="482" t="s">
        <v>3139</v>
      </c>
      <c r="D2713" s="325">
        <v>459.7</v>
      </c>
      <c r="E2713" s="325">
        <v>0</v>
      </c>
      <c r="F2713" s="325">
        <v>-1.1000000000000001</v>
      </c>
      <c r="G2713" s="325">
        <v>93</v>
      </c>
      <c r="H2713" s="320">
        <v>0.4</v>
      </c>
      <c r="I2713" s="320">
        <v>202.5</v>
      </c>
    </row>
    <row r="2714" spans="3:9" x14ac:dyDescent="0.25">
      <c r="C2714" s="482" t="s">
        <v>3140</v>
      </c>
      <c r="D2714" s="325">
        <v>460</v>
      </c>
      <c r="E2714" s="325">
        <v>0</v>
      </c>
      <c r="F2714" s="325">
        <v>0.7</v>
      </c>
      <c r="G2714" s="325">
        <v>95</v>
      </c>
      <c r="H2714" s="320">
        <v>0.4</v>
      </c>
      <c r="I2714" s="320">
        <v>202.5</v>
      </c>
    </row>
    <row r="2715" spans="3:9" x14ac:dyDescent="0.25">
      <c r="C2715" s="482" t="s">
        <v>3141</v>
      </c>
      <c r="D2715" s="325">
        <v>460.3</v>
      </c>
      <c r="E2715" s="325">
        <v>0</v>
      </c>
      <c r="F2715" s="325">
        <v>3.7</v>
      </c>
      <c r="G2715" s="325">
        <v>86</v>
      </c>
      <c r="H2715" s="320">
        <v>0.9</v>
      </c>
      <c r="I2715" s="320">
        <v>247.5</v>
      </c>
    </row>
    <row r="2716" spans="3:9" x14ac:dyDescent="0.25">
      <c r="C2716" s="482" t="s">
        <v>3142</v>
      </c>
      <c r="D2716" s="325">
        <v>460.3</v>
      </c>
      <c r="E2716" s="325">
        <v>0</v>
      </c>
      <c r="F2716" s="325">
        <v>7.2</v>
      </c>
      <c r="G2716" s="325">
        <v>70</v>
      </c>
      <c r="H2716" s="320">
        <v>1.3</v>
      </c>
      <c r="I2716" s="320">
        <v>225</v>
      </c>
    </row>
    <row r="2717" spans="3:9" x14ac:dyDescent="0.25">
      <c r="C2717" s="482" t="s">
        <v>3143</v>
      </c>
      <c r="D2717" s="325">
        <v>460.1</v>
      </c>
      <c r="E2717" s="325">
        <v>0</v>
      </c>
      <c r="F2717" s="325">
        <v>11.8</v>
      </c>
      <c r="G2717" s="325">
        <v>39</v>
      </c>
      <c r="H2717" s="320">
        <v>1.3</v>
      </c>
      <c r="I2717" s="320">
        <v>157.5</v>
      </c>
    </row>
    <row r="2718" spans="3:9" x14ac:dyDescent="0.25">
      <c r="C2718" s="482" t="s">
        <v>3144</v>
      </c>
      <c r="D2718" s="325">
        <v>459.6</v>
      </c>
      <c r="E2718" s="325">
        <v>0</v>
      </c>
      <c r="F2718" s="325">
        <v>13.4</v>
      </c>
      <c r="G2718" s="325">
        <v>33</v>
      </c>
      <c r="H2718" s="320">
        <v>1.3</v>
      </c>
      <c r="I2718" s="320">
        <v>67.5</v>
      </c>
    </row>
    <row r="2719" spans="3:9" x14ac:dyDescent="0.25">
      <c r="C2719" s="482" t="s">
        <v>3145</v>
      </c>
      <c r="D2719" s="325">
        <v>459.2</v>
      </c>
      <c r="E2719" s="325">
        <v>0</v>
      </c>
      <c r="F2719" s="325">
        <v>13.9</v>
      </c>
      <c r="G2719" s="325">
        <v>42</v>
      </c>
      <c r="H2719" s="320">
        <v>1.3</v>
      </c>
      <c r="I2719" s="320">
        <v>0</v>
      </c>
    </row>
    <row r="2720" spans="3:9" x14ac:dyDescent="0.25">
      <c r="C2720" s="482" t="s">
        <v>3146</v>
      </c>
      <c r="D2720" s="325">
        <v>458.6</v>
      </c>
      <c r="E2720" s="325">
        <v>0</v>
      </c>
      <c r="F2720" s="325">
        <v>13.6</v>
      </c>
      <c r="G2720" s="325">
        <v>40</v>
      </c>
      <c r="H2720" s="320">
        <v>2.2000000000000002</v>
      </c>
      <c r="I2720" s="320">
        <v>22.5</v>
      </c>
    </row>
    <row r="2721" spans="3:9" x14ac:dyDescent="0.25">
      <c r="C2721" s="482" t="s">
        <v>3147</v>
      </c>
      <c r="D2721" s="325">
        <v>458.1</v>
      </c>
      <c r="E2721" s="325">
        <v>0</v>
      </c>
      <c r="F2721" s="325">
        <v>12.1</v>
      </c>
      <c r="G2721" s="325">
        <v>49</v>
      </c>
      <c r="H2721" s="320">
        <v>1.3</v>
      </c>
      <c r="I2721" s="320">
        <v>0</v>
      </c>
    </row>
    <row r="2722" spans="3:9" x14ac:dyDescent="0.25">
      <c r="C2722" s="482" t="s">
        <v>3148</v>
      </c>
      <c r="D2722" s="325">
        <v>457.9</v>
      </c>
      <c r="E2722" s="325">
        <v>0</v>
      </c>
      <c r="F2722" s="325">
        <v>12.2</v>
      </c>
      <c r="G2722" s="325">
        <v>52</v>
      </c>
      <c r="H2722" s="320">
        <v>1.3</v>
      </c>
      <c r="I2722" s="320">
        <v>67.5</v>
      </c>
    </row>
    <row r="2723" spans="3:9" x14ac:dyDescent="0.25">
      <c r="C2723" s="482" t="s">
        <v>3149</v>
      </c>
      <c r="D2723" s="325">
        <v>457.9</v>
      </c>
      <c r="E2723" s="325">
        <v>0</v>
      </c>
      <c r="F2723" s="325">
        <v>9.5</v>
      </c>
      <c r="G2723" s="325">
        <v>65</v>
      </c>
      <c r="H2723" s="320">
        <v>1.8</v>
      </c>
      <c r="I2723" s="320">
        <v>45</v>
      </c>
    </row>
    <row r="2724" spans="3:9" x14ac:dyDescent="0.25">
      <c r="C2724" s="482" t="s">
        <v>3150</v>
      </c>
      <c r="D2724" s="325">
        <v>458.2</v>
      </c>
      <c r="E2724" s="325">
        <v>0</v>
      </c>
      <c r="F2724" s="325">
        <v>7.8</v>
      </c>
      <c r="G2724" s="325">
        <v>72</v>
      </c>
      <c r="H2724" s="320">
        <v>1.3</v>
      </c>
      <c r="I2724" s="320">
        <v>45</v>
      </c>
    </row>
    <row r="2725" spans="3:9" x14ac:dyDescent="0.25">
      <c r="C2725" s="482" t="s">
        <v>3151</v>
      </c>
      <c r="D2725" s="325">
        <v>458.7</v>
      </c>
      <c r="E2725" s="325">
        <v>0</v>
      </c>
      <c r="F2725" s="325">
        <v>6.4</v>
      </c>
      <c r="G2725" s="325">
        <v>76</v>
      </c>
      <c r="H2725" s="320">
        <v>0.9</v>
      </c>
      <c r="I2725" s="320">
        <v>67.5</v>
      </c>
    </row>
    <row r="2726" spans="3:9" x14ac:dyDescent="0.25">
      <c r="C2726" s="482" t="s">
        <v>3152</v>
      </c>
      <c r="D2726" s="325">
        <v>459.1</v>
      </c>
      <c r="E2726" s="325">
        <v>0</v>
      </c>
      <c r="F2726" s="325">
        <v>5.4</v>
      </c>
      <c r="G2726" s="325">
        <v>81</v>
      </c>
      <c r="H2726" s="320">
        <v>0.9</v>
      </c>
      <c r="I2726" s="320">
        <v>90</v>
      </c>
    </row>
    <row r="2727" spans="3:9" x14ac:dyDescent="0.25">
      <c r="C2727" s="482" t="s">
        <v>3153</v>
      </c>
      <c r="D2727" s="325">
        <v>459.4</v>
      </c>
      <c r="E2727" s="325">
        <v>0</v>
      </c>
      <c r="F2727" s="325">
        <v>5.5</v>
      </c>
      <c r="G2727" s="325">
        <v>82</v>
      </c>
      <c r="H2727" s="320">
        <v>0.9</v>
      </c>
      <c r="I2727" s="320">
        <v>67.5</v>
      </c>
    </row>
    <row r="2728" spans="3:9" x14ac:dyDescent="0.25">
      <c r="C2728" s="482" t="s">
        <v>3154</v>
      </c>
      <c r="D2728" s="325">
        <v>459.6</v>
      </c>
      <c r="E2728" s="325">
        <v>0</v>
      </c>
      <c r="F2728" s="325">
        <v>5.4</v>
      </c>
      <c r="G2728" s="325">
        <v>80</v>
      </c>
      <c r="H2728" s="320">
        <v>0.9</v>
      </c>
      <c r="I2728" s="320">
        <v>67.5</v>
      </c>
    </row>
    <row r="2729" spans="3:9" x14ac:dyDescent="0.25">
      <c r="C2729" s="482" t="s">
        <v>3155</v>
      </c>
      <c r="D2729" s="325">
        <v>459.4</v>
      </c>
      <c r="E2729" s="325">
        <v>0</v>
      </c>
      <c r="F2729" s="325">
        <v>5.3</v>
      </c>
      <c r="G2729" s="325">
        <v>79</v>
      </c>
      <c r="H2729" s="320">
        <v>0.9</v>
      </c>
      <c r="I2729" s="320">
        <v>135</v>
      </c>
    </row>
    <row r="2730" spans="3:9" x14ac:dyDescent="0.25">
      <c r="C2730" s="482" t="s">
        <v>3156</v>
      </c>
      <c r="D2730" s="325">
        <v>459.2</v>
      </c>
      <c r="E2730" s="325">
        <v>0</v>
      </c>
      <c r="F2730" s="325">
        <v>4.5999999999999996</v>
      </c>
      <c r="G2730" s="325">
        <v>79</v>
      </c>
      <c r="H2730" s="320">
        <v>0.4</v>
      </c>
      <c r="I2730" s="320">
        <v>135</v>
      </c>
    </row>
    <row r="2731" spans="3:9" x14ac:dyDescent="0.25">
      <c r="C2731" s="482" t="s">
        <v>3157</v>
      </c>
      <c r="D2731" s="325">
        <v>458.9</v>
      </c>
      <c r="E2731" s="325">
        <v>0</v>
      </c>
      <c r="F2731" s="325">
        <v>3.7</v>
      </c>
      <c r="G2731" s="325">
        <v>84</v>
      </c>
      <c r="H2731" s="320">
        <v>0.4</v>
      </c>
      <c r="I2731" s="320">
        <v>45</v>
      </c>
    </row>
    <row r="2732" spans="3:9" x14ac:dyDescent="0.25">
      <c r="C2732" s="482" t="s">
        <v>3158</v>
      </c>
      <c r="D2732" s="325">
        <v>458.7</v>
      </c>
      <c r="E2732" s="325">
        <v>0</v>
      </c>
      <c r="F2732" s="325">
        <v>3.2</v>
      </c>
      <c r="G2732" s="325">
        <v>85</v>
      </c>
      <c r="H2732" s="320">
        <v>0.4</v>
      </c>
      <c r="I2732" s="320">
        <v>0</v>
      </c>
    </row>
    <row r="2733" spans="3:9" x14ac:dyDescent="0.25">
      <c r="C2733" s="482" t="s">
        <v>3159</v>
      </c>
      <c r="D2733" s="325">
        <v>458.6</v>
      </c>
      <c r="E2733" s="325">
        <v>0</v>
      </c>
      <c r="F2733" s="325">
        <v>2.9</v>
      </c>
      <c r="G2733" s="325">
        <v>87</v>
      </c>
      <c r="H2733" s="320">
        <v>0</v>
      </c>
      <c r="I2733" s="320">
        <v>45</v>
      </c>
    </row>
    <row r="2734" spans="3:9" x14ac:dyDescent="0.25">
      <c r="C2734" s="482" t="s">
        <v>3160</v>
      </c>
      <c r="D2734" s="325">
        <v>458.5</v>
      </c>
      <c r="E2734" s="325">
        <v>0</v>
      </c>
      <c r="F2734" s="325">
        <v>2.4</v>
      </c>
      <c r="G2734" s="325">
        <v>87</v>
      </c>
      <c r="H2734" s="320">
        <v>0.4</v>
      </c>
      <c r="I2734" s="320">
        <v>67.5</v>
      </c>
    </row>
    <row r="2735" spans="3:9" x14ac:dyDescent="0.25">
      <c r="C2735" s="482" t="s">
        <v>3161</v>
      </c>
      <c r="D2735" s="325">
        <v>458.4</v>
      </c>
      <c r="E2735" s="325">
        <v>0</v>
      </c>
      <c r="F2735" s="325">
        <v>1.7</v>
      </c>
      <c r="G2735" s="325">
        <v>88</v>
      </c>
      <c r="H2735" s="320">
        <v>0.4</v>
      </c>
      <c r="I2735" s="320">
        <v>67.5</v>
      </c>
    </row>
    <row r="2736" spans="3:9" x14ac:dyDescent="0.25">
      <c r="C2736" s="482" t="s">
        <v>3162</v>
      </c>
      <c r="D2736" s="325">
        <v>458.6</v>
      </c>
      <c r="E2736" s="325">
        <v>0</v>
      </c>
      <c r="F2736" s="325">
        <v>1.5</v>
      </c>
      <c r="G2736" s="325">
        <v>91</v>
      </c>
      <c r="H2736" s="320">
        <v>0.4</v>
      </c>
      <c r="I2736" s="320">
        <v>45</v>
      </c>
    </row>
    <row r="2737" spans="3:9" x14ac:dyDescent="0.25">
      <c r="C2737" s="482" t="s">
        <v>3163</v>
      </c>
      <c r="D2737" s="325">
        <v>459.1</v>
      </c>
      <c r="E2737" s="325">
        <v>0</v>
      </c>
      <c r="F2737" s="325">
        <v>1.6</v>
      </c>
      <c r="G2737" s="325">
        <v>89</v>
      </c>
      <c r="H2737" s="320">
        <v>0.4</v>
      </c>
      <c r="I2737" s="320">
        <v>67.5</v>
      </c>
    </row>
    <row r="2738" spans="3:9" x14ac:dyDescent="0.25">
      <c r="C2738" s="482" t="s">
        <v>3164</v>
      </c>
      <c r="D2738" s="325">
        <v>459.5</v>
      </c>
      <c r="E2738" s="325">
        <v>0</v>
      </c>
      <c r="F2738" s="325">
        <v>6.4</v>
      </c>
      <c r="G2738" s="325">
        <v>67</v>
      </c>
      <c r="H2738" s="320">
        <v>0.4</v>
      </c>
      <c r="I2738" s="320">
        <v>67.5</v>
      </c>
    </row>
    <row r="2739" spans="3:9" x14ac:dyDescent="0.25">
      <c r="C2739" s="482" t="s">
        <v>3165</v>
      </c>
      <c r="D2739" s="325">
        <v>459.7</v>
      </c>
      <c r="E2739" s="325">
        <v>0</v>
      </c>
      <c r="F2739" s="325">
        <v>5.5</v>
      </c>
      <c r="G2739" s="325">
        <v>72</v>
      </c>
      <c r="H2739" s="320">
        <v>0.9</v>
      </c>
      <c r="I2739" s="320">
        <v>247.5</v>
      </c>
    </row>
    <row r="2740" spans="3:9" x14ac:dyDescent="0.25">
      <c r="C2740" s="482" t="s">
        <v>3166</v>
      </c>
      <c r="D2740" s="325">
        <v>459.8</v>
      </c>
      <c r="E2740" s="325">
        <v>0</v>
      </c>
      <c r="F2740" s="325">
        <v>9.6999999999999993</v>
      </c>
      <c r="G2740" s="325">
        <v>54</v>
      </c>
      <c r="H2740" s="320">
        <v>1.3</v>
      </c>
      <c r="I2740" s="320">
        <v>225</v>
      </c>
    </row>
    <row r="2741" spans="3:9" x14ac:dyDescent="0.25">
      <c r="C2741" s="482" t="s">
        <v>3167</v>
      </c>
      <c r="D2741" s="325">
        <v>459.8</v>
      </c>
      <c r="E2741" s="325">
        <v>0</v>
      </c>
      <c r="F2741" s="325">
        <v>9.8000000000000007</v>
      </c>
      <c r="G2741" s="325">
        <v>51</v>
      </c>
      <c r="H2741" s="320">
        <v>1.3</v>
      </c>
      <c r="I2741" s="320">
        <v>0</v>
      </c>
    </row>
    <row r="2742" spans="3:9" x14ac:dyDescent="0.25">
      <c r="C2742" s="482" t="s">
        <v>3168</v>
      </c>
      <c r="D2742" s="325">
        <v>459.4</v>
      </c>
      <c r="E2742" s="325">
        <v>0</v>
      </c>
      <c r="F2742" s="325">
        <v>9.9</v>
      </c>
      <c r="G2742" s="325">
        <v>48</v>
      </c>
      <c r="H2742" s="320">
        <v>1.3</v>
      </c>
      <c r="I2742" s="320">
        <v>22.5</v>
      </c>
    </row>
    <row r="2743" spans="3:9" x14ac:dyDescent="0.25">
      <c r="C2743" s="482" t="s">
        <v>3169</v>
      </c>
      <c r="D2743" s="325">
        <v>458.9</v>
      </c>
      <c r="E2743" s="325">
        <v>0</v>
      </c>
      <c r="F2743" s="325">
        <v>12.1</v>
      </c>
      <c r="G2743" s="325">
        <v>44</v>
      </c>
      <c r="H2743" s="320">
        <v>1.3</v>
      </c>
      <c r="I2743" s="320">
        <v>45</v>
      </c>
    </row>
    <row r="2744" spans="3:9" x14ac:dyDescent="0.25">
      <c r="C2744" s="482" t="s">
        <v>3170</v>
      </c>
      <c r="D2744" s="325">
        <v>458.4</v>
      </c>
      <c r="E2744" s="325">
        <v>0</v>
      </c>
      <c r="F2744" s="325">
        <v>11.7</v>
      </c>
      <c r="G2744" s="325">
        <v>42</v>
      </c>
      <c r="H2744" s="320">
        <v>2.7</v>
      </c>
      <c r="I2744" s="320">
        <v>0</v>
      </c>
    </row>
    <row r="2745" spans="3:9" x14ac:dyDescent="0.25">
      <c r="C2745" s="482" t="s">
        <v>3171</v>
      </c>
      <c r="D2745" s="325">
        <v>457.9</v>
      </c>
      <c r="E2745" s="325">
        <v>0</v>
      </c>
      <c r="F2745" s="325">
        <v>12.3</v>
      </c>
      <c r="G2745" s="325">
        <v>41</v>
      </c>
      <c r="H2745" s="320">
        <v>2.2000000000000002</v>
      </c>
      <c r="I2745" s="320">
        <v>0</v>
      </c>
    </row>
    <row r="2746" spans="3:9" x14ac:dyDescent="0.25">
      <c r="C2746" s="482" t="s">
        <v>3172</v>
      </c>
      <c r="D2746" s="325">
        <v>457.7</v>
      </c>
      <c r="E2746" s="325">
        <v>0</v>
      </c>
      <c r="F2746" s="325">
        <v>10.7</v>
      </c>
      <c r="G2746" s="325">
        <v>49</v>
      </c>
      <c r="H2746" s="320">
        <v>1.8</v>
      </c>
      <c r="I2746" s="320">
        <v>0</v>
      </c>
    </row>
    <row r="2747" spans="3:9" x14ac:dyDescent="0.25">
      <c r="C2747" s="482" t="s">
        <v>3173</v>
      </c>
      <c r="D2747" s="325">
        <v>457.8</v>
      </c>
      <c r="E2747" s="325">
        <v>0</v>
      </c>
      <c r="F2747" s="325">
        <v>10.199999999999999</v>
      </c>
      <c r="G2747" s="325">
        <v>54</v>
      </c>
      <c r="H2747" s="320">
        <v>1.3</v>
      </c>
      <c r="I2747" s="320">
        <v>22.5</v>
      </c>
    </row>
    <row r="2748" spans="3:9" x14ac:dyDescent="0.25">
      <c r="C2748" s="482" t="s">
        <v>3174</v>
      </c>
      <c r="D2748" s="325">
        <v>457.8</v>
      </c>
      <c r="E2748" s="325">
        <v>0</v>
      </c>
      <c r="F2748" s="325">
        <v>8.6999999999999993</v>
      </c>
      <c r="G2748" s="325">
        <v>63</v>
      </c>
      <c r="H2748" s="320">
        <v>1.3</v>
      </c>
      <c r="I2748" s="320">
        <v>22.5</v>
      </c>
    </row>
    <row r="2749" spans="3:9" x14ac:dyDescent="0.25">
      <c r="C2749" s="482" t="s">
        <v>3175</v>
      </c>
      <c r="D2749" s="325">
        <v>458.1</v>
      </c>
      <c r="E2749" s="325">
        <v>0</v>
      </c>
      <c r="F2749" s="325">
        <v>6.7</v>
      </c>
      <c r="G2749" s="325">
        <v>72</v>
      </c>
      <c r="H2749" s="320">
        <v>1.8</v>
      </c>
      <c r="I2749" s="320">
        <v>22.5</v>
      </c>
    </row>
    <row r="2750" spans="3:9" x14ac:dyDescent="0.25">
      <c r="C2750" s="482" t="s">
        <v>3176</v>
      </c>
      <c r="D2750" s="325">
        <v>458.5</v>
      </c>
      <c r="E2750" s="325">
        <v>0</v>
      </c>
      <c r="F2750" s="325">
        <v>5.4</v>
      </c>
      <c r="G2750" s="325">
        <v>82</v>
      </c>
      <c r="H2750" s="320">
        <v>1.3</v>
      </c>
      <c r="I2750" s="320">
        <v>45</v>
      </c>
    </row>
    <row r="2751" spans="3:9" x14ac:dyDescent="0.25">
      <c r="C2751" s="482" t="s">
        <v>3177</v>
      </c>
      <c r="D2751" s="325">
        <v>458.7</v>
      </c>
      <c r="E2751" s="325">
        <v>0</v>
      </c>
      <c r="F2751" s="325">
        <v>5.0999999999999996</v>
      </c>
      <c r="G2751" s="325">
        <v>86</v>
      </c>
      <c r="H2751" s="320">
        <v>0.9</v>
      </c>
      <c r="I2751" s="320">
        <v>67.5</v>
      </c>
    </row>
    <row r="2752" spans="3:9" x14ac:dyDescent="0.25">
      <c r="C2752" s="482" t="s">
        <v>3178</v>
      </c>
      <c r="D2752" s="325">
        <v>459.1</v>
      </c>
      <c r="E2752" s="325">
        <v>0</v>
      </c>
      <c r="F2752" s="325">
        <v>4.9000000000000004</v>
      </c>
      <c r="G2752" s="325">
        <v>86</v>
      </c>
      <c r="H2752" s="320">
        <v>0.9</v>
      </c>
      <c r="I2752" s="320">
        <v>22.5</v>
      </c>
    </row>
    <row r="2753" spans="3:9" x14ac:dyDescent="0.25">
      <c r="C2753" s="482" t="s">
        <v>3179</v>
      </c>
      <c r="D2753" s="325">
        <v>459</v>
      </c>
      <c r="E2753" s="325">
        <v>0</v>
      </c>
      <c r="F2753" s="325">
        <v>4.9000000000000004</v>
      </c>
      <c r="G2753" s="325">
        <v>85</v>
      </c>
      <c r="H2753" s="320">
        <v>0.9</v>
      </c>
      <c r="I2753" s="320">
        <v>22.5</v>
      </c>
    </row>
    <row r="2754" spans="3:9" x14ac:dyDescent="0.25">
      <c r="C2754" s="482" t="s">
        <v>3180</v>
      </c>
      <c r="D2754" s="325">
        <v>458.7</v>
      </c>
      <c r="E2754" s="325">
        <v>0</v>
      </c>
      <c r="F2754" s="325">
        <v>4.5</v>
      </c>
      <c r="G2754" s="325">
        <v>86</v>
      </c>
      <c r="H2754" s="320">
        <v>0.9</v>
      </c>
      <c r="I2754" s="320">
        <v>22.5</v>
      </c>
    </row>
    <row r="2755" spans="3:9" x14ac:dyDescent="0.25">
      <c r="C2755" s="482" t="s">
        <v>3181</v>
      </c>
      <c r="D2755" s="325">
        <v>458.5</v>
      </c>
      <c r="E2755" s="325">
        <v>0</v>
      </c>
      <c r="F2755" s="325">
        <v>3.7</v>
      </c>
      <c r="G2755" s="325">
        <v>86</v>
      </c>
      <c r="H2755" s="320">
        <v>0.4</v>
      </c>
      <c r="I2755" s="320">
        <v>67.5</v>
      </c>
    </row>
    <row r="2756" spans="3:9" x14ac:dyDescent="0.25">
      <c r="C2756" s="482" t="s">
        <v>3182</v>
      </c>
      <c r="D2756" s="325">
        <v>458.1</v>
      </c>
      <c r="E2756" s="325">
        <v>0</v>
      </c>
      <c r="F2756" s="325">
        <v>3.2</v>
      </c>
      <c r="G2756" s="325">
        <v>88</v>
      </c>
      <c r="H2756" s="320">
        <v>0.4</v>
      </c>
      <c r="I2756" s="320">
        <v>45</v>
      </c>
    </row>
    <row r="2757" spans="3:9" x14ac:dyDescent="0.25">
      <c r="C2757" s="482" t="s">
        <v>3183</v>
      </c>
      <c r="D2757" s="325">
        <v>458</v>
      </c>
      <c r="E2757" s="325">
        <v>0</v>
      </c>
      <c r="F2757" s="325">
        <v>2.6</v>
      </c>
      <c r="G2757" s="325">
        <v>89</v>
      </c>
      <c r="H2757" s="320">
        <v>0</v>
      </c>
      <c r="I2757" s="320">
        <v>45</v>
      </c>
    </row>
    <row r="2758" spans="3:9" x14ac:dyDescent="0.25">
      <c r="C2758" s="482" t="s">
        <v>3184</v>
      </c>
      <c r="D2758" s="325">
        <v>457.9</v>
      </c>
      <c r="E2758" s="325">
        <v>0</v>
      </c>
      <c r="F2758" s="325">
        <v>2.4</v>
      </c>
      <c r="G2758" s="325">
        <v>91</v>
      </c>
      <c r="H2758" s="320">
        <v>0</v>
      </c>
      <c r="I2758" s="320">
        <v>45</v>
      </c>
    </row>
    <row r="2759" spans="3:9" x14ac:dyDescent="0.25">
      <c r="C2759" s="482" t="s">
        <v>3185</v>
      </c>
      <c r="D2759" s="325">
        <v>458</v>
      </c>
      <c r="E2759" s="325">
        <v>0</v>
      </c>
      <c r="F2759" s="325">
        <v>2.7</v>
      </c>
      <c r="G2759" s="325">
        <v>87</v>
      </c>
      <c r="H2759" s="320">
        <v>0.4</v>
      </c>
      <c r="I2759" s="320">
        <v>45</v>
      </c>
    </row>
    <row r="2760" spans="3:9" x14ac:dyDescent="0.25">
      <c r="C2760" s="482" t="s">
        <v>3186</v>
      </c>
      <c r="D2760" s="325">
        <v>458.1</v>
      </c>
      <c r="E2760" s="325">
        <v>0</v>
      </c>
      <c r="F2760" s="325">
        <v>3.2</v>
      </c>
      <c r="G2760" s="325">
        <v>87</v>
      </c>
      <c r="H2760" s="320">
        <v>0</v>
      </c>
      <c r="I2760" s="320">
        <v>22.5</v>
      </c>
    </row>
    <row r="2761" spans="3:9" x14ac:dyDescent="0.25">
      <c r="C2761" s="482" t="s">
        <v>3187</v>
      </c>
      <c r="D2761" s="325">
        <v>458.3</v>
      </c>
      <c r="E2761" s="325">
        <v>0</v>
      </c>
      <c r="F2761" s="325">
        <v>3.9</v>
      </c>
      <c r="G2761" s="325">
        <v>86</v>
      </c>
      <c r="H2761" s="320">
        <v>0</v>
      </c>
      <c r="I2761" s="320">
        <v>67.5</v>
      </c>
    </row>
    <row r="2762" spans="3:9" x14ac:dyDescent="0.25">
      <c r="C2762" s="482" t="s">
        <v>3188</v>
      </c>
      <c r="D2762" s="325">
        <v>458.6</v>
      </c>
      <c r="E2762" s="325">
        <v>0</v>
      </c>
      <c r="F2762" s="325">
        <v>7.2</v>
      </c>
      <c r="G2762" s="325">
        <v>74</v>
      </c>
      <c r="H2762" s="320">
        <v>0.9</v>
      </c>
      <c r="I2762" s="320">
        <v>0</v>
      </c>
    </row>
    <row r="2763" spans="3:9" x14ac:dyDescent="0.25">
      <c r="C2763" s="482" t="s">
        <v>3189</v>
      </c>
      <c r="D2763" s="325">
        <v>459.2</v>
      </c>
      <c r="E2763" s="325">
        <v>0</v>
      </c>
      <c r="F2763" s="325">
        <v>6.8</v>
      </c>
      <c r="G2763" s="325">
        <v>72</v>
      </c>
      <c r="H2763" s="320">
        <v>0.9</v>
      </c>
      <c r="I2763" s="320">
        <v>45</v>
      </c>
    </row>
    <row r="2764" spans="3:9" x14ac:dyDescent="0.25">
      <c r="C2764" s="482" t="s">
        <v>3190</v>
      </c>
      <c r="D2764" s="325">
        <v>459.3</v>
      </c>
      <c r="E2764" s="325">
        <v>0</v>
      </c>
      <c r="F2764" s="325">
        <v>8.6</v>
      </c>
      <c r="G2764" s="325">
        <v>67</v>
      </c>
      <c r="H2764" s="320">
        <v>1.3</v>
      </c>
      <c r="I2764" s="320">
        <v>45</v>
      </c>
    </row>
    <row r="2765" spans="3:9" x14ac:dyDescent="0.25">
      <c r="C2765" s="482" t="s">
        <v>3191</v>
      </c>
      <c r="D2765" s="325">
        <v>459.2</v>
      </c>
      <c r="E2765" s="325">
        <v>0</v>
      </c>
      <c r="F2765" s="325">
        <v>11.3</v>
      </c>
      <c r="G2765" s="325">
        <v>52</v>
      </c>
      <c r="H2765" s="320">
        <v>1.3</v>
      </c>
      <c r="I2765" s="320">
        <v>67.5</v>
      </c>
    </row>
    <row r="2766" spans="3:9" x14ac:dyDescent="0.25">
      <c r="C2766" s="482" t="s">
        <v>3192</v>
      </c>
      <c r="D2766" s="325">
        <v>459</v>
      </c>
      <c r="E2766" s="325">
        <v>0</v>
      </c>
      <c r="F2766" s="325">
        <v>10.9</v>
      </c>
      <c r="G2766" s="325">
        <v>57</v>
      </c>
      <c r="H2766" s="320">
        <v>1.3</v>
      </c>
      <c r="I2766" s="320">
        <v>45</v>
      </c>
    </row>
    <row r="2767" spans="3:9" x14ac:dyDescent="0.25">
      <c r="C2767" s="482" t="s">
        <v>3193</v>
      </c>
      <c r="D2767" s="325">
        <v>458.6</v>
      </c>
      <c r="E2767" s="325">
        <v>0</v>
      </c>
      <c r="F2767" s="325">
        <v>10.9</v>
      </c>
      <c r="G2767" s="325">
        <v>56</v>
      </c>
      <c r="H2767" s="320">
        <v>2.2000000000000002</v>
      </c>
      <c r="I2767" s="320">
        <v>0</v>
      </c>
    </row>
    <row r="2768" spans="3:9" x14ac:dyDescent="0.25">
      <c r="C2768" s="482" t="s">
        <v>3194</v>
      </c>
      <c r="D2768" s="325">
        <v>457.9</v>
      </c>
      <c r="E2768" s="325">
        <v>0</v>
      </c>
      <c r="F2768" s="325">
        <v>10.3</v>
      </c>
      <c r="G2768" s="325">
        <v>63</v>
      </c>
      <c r="H2768" s="320">
        <v>1.8</v>
      </c>
      <c r="I2768" s="320">
        <v>0</v>
      </c>
    </row>
    <row r="2769" spans="3:9" x14ac:dyDescent="0.25">
      <c r="C2769" s="482" t="s">
        <v>3195</v>
      </c>
      <c r="D2769" s="325">
        <v>457.5</v>
      </c>
      <c r="E2769" s="325">
        <v>0</v>
      </c>
      <c r="F2769" s="325">
        <v>11.5</v>
      </c>
      <c r="G2769" s="325">
        <v>60</v>
      </c>
      <c r="H2769" s="320">
        <v>1.8</v>
      </c>
      <c r="I2769" s="320">
        <v>0</v>
      </c>
    </row>
    <row r="2770" spans="3:9" x14ac:dyDescent="0.25">
      <c r="C2770" s="482" t="s">
        <v>3196</v>
      </c>
      <c r="D2770" s="325">
        <v>457.4</v>
      </c>
      <c r="E2770" s="325">
        <v>0</v>
      </c>
      <c r="F2770" s="325">
        <v>11.7</v>
      </c>
      <c r="G2770" s="325">
        <v>64</v>
      </c>
      <c r="H2770" s="320">
        <v>1.8</v>
      </c>
      <c r="I2770" s="320">
        <v>45</v>
      </c>
    </row>
    <row r="2771" spans="3:9" x14ac:dyDescent="0.25">
      <c r="C2771" s="482" t="s">
        <v>3197</v>
      </c>
      <c r="D2771" s="325">
        <v>457.5</v>
      </c>
      <c r="E2771" s="325">
        <v>0</v>
      </c>
      <c r="F2771" s="325">
        <v>9.1999999999999993</v>
      </c>
      <c r="G2771" s="325">
        <v>71</v>
      </c>
      <c r="H2771" s="320">
        <v>1.8</v>
      </c>
      <c r="I2771" s="320">
        <v>22.5</v>
      </c>
    </row>
    <row r="2772" spans="3:9" x14ac:dyDescent="0.25">
      <c r="C2772" s="482" t="s">
        <v>3198</v>
      </c>
      <c r="D2772" s="325">
        <v>457.8</v>
      </c>
      <c r="E2772" s="325">
        <v>0</v>
      </c>
      <c r="F2772" s="325">
        <v>6.9</v>
      </c>
      <c r="G2772" s="325">
        <v>77</v>
      </c>
      <c r="H2772" s="320">
        <v>1.8</v>
      </c>
      <c r="I2772" s="320">
        <v>22.5</v>
      </c>
    </row>
    <row r="2773" spans="3:9" x14ac:dyDescent="0.25">
      <c r="C2773" s="482" t="s">
        <v>3199</v>
      </c>
      <c r="D2773" s="325">
        <v>458</v>
      </c>
      <c r="E2773" s="325">
        <v>0</v>
      </c>
      <c r="F2773" s="325">
        <v>5.8</v>
      </c>
      <c r="G2773" s="325">
        <v>82</v>
      </c>
      <c r="H2773" s="320">
        <v>0.9</v>
      </c>
      <c r="I2773" s="320">
        <v>45</v>
      </c>
    </row>
    <row r="2774" spans="3:9" x14ac:dyDescent="0.25">
      <c r="C2774" s="482" t="s">
        <v>3200</v>
      </c>
      <c r="D2774" s="325">
        <v>458.5</v>
      </c>
      <c r="E2774" s="325">
        <v>0</v>
      </c>
      <c r="F2774" s="325">
        <v>5.0999999999999996</v>
      </c>
      <c r="G2774" s="325">
        <v>87</v>
      </c>
      <c r="H2774" s="320">
        <v>0.9</v>
      </c>
      <c r="I2774" s="320">
        <v>45</v>
      </c>
    </row>
    <row r="2775" spans="3:9" x14ac:dyDescent="0.25">
      <c r="C2775" s="482" t="s">
        <v>3201</v>
      </c>
      <c r="D2775" s="325">
        <v>458.9</v>
      </c>
      <c r="E2775" s="325">
        <v>0</v>
      </c>
      <c r="F2775" s="325">
        <v>5.5</v>
      </c>
      <c r="G2775" s="325">
        <v>85</v>
      </c>
      <c r="H2775" s="320">
        <v>0.9</v>
      </c>
      <c r="I2775" s="320">
        <v>45</v>
      </c>
    </row>
    <row r="2776" spans="3:9" x14ac:dyDescent="0.25">
      <c r="C2776" s="482" t="s">
        <v>3202</v>
      </c>
      <c r="D2776" s="325">
        <v>459.1</v>
      </c>
      <c r="E2776" s="325">
        <v>0</v>
      </c>
      <c r="F2776" s="325">
        <v>5.5</v>
      </c>
      <c r="G2776" s="325">
        <v>87</v>
      </c>
      <c r="H2776" s="320">
        <v>0.9</v>
      </c>
      <c r="I2776" s="320">
        <v>67.5</v>
      </c>
    </row>
    <row r="2777" spans="3:9" x14ac:dyDescent="0.25">
      <c r="C2777" s="482" t="s">
        <v>3203</v>
      </c>
      <c r="D2777" s="325">
        <v>459.1</v>
      </c>
      <c r="E2777" s="325">
        <v>0</v>
      </c>
      <c r="F2777" s="325">
        <v>5.6</v>
      </c>
      <c r="G2777" s="325">
        <v>87</v>
      </c>
      <c r="H2777" s="320">
        <v>0.4</v>
      </c>
      <c r="I2777" s="320">
        <v>45</v>
      </c>
    </row>
    <row r="2778" spans="3:9" x14ac:dyDescent="0.25">
      <c r="C2778" s="482" t="s">
        <v>3204</v>
      </c>
      <c r="D2778" s="325">
        <v>459.1</v>
      </c>
      <c r="E2778" s="325">
        <v>0</v>
      </c>
      <c r="F2778" s="325">
        <v>5.4</v>
      </c>
      <c r="G2778" s="325">
        <v>87</v>
      </c>
      <c r="H2778" s="320">
        <v>0.4</v>
      </c>
      <c r="I2778" s="320">
        <v>45</v>
      </c>
    </row>
    <row r="2779" spans="3:9" x14ac:dyDescent="0.25">
      <c r="C2779" s="482" t="s">
        <v>3205</v>
      </c>
      <c r="D2779" s="325">
        <v>458.7</v>
      </c>
      <c r="E2779" s="325">
        <v>0</v>
      </c>
      <c r="F2779" s="325">
        <v>5.0999999999999996</v>
      </c>
      <c r="G2779" s="325">
        <v>87</v>
      </c>
      <c r="H2779" s="320">
        <v>0.4</v>
      </c>
      <c r="I2779" s="320">
        <v>45</v>
      </c>
    </row>
    <row r="2780" spans="3:9" x14ac:dyDescent="0.25">
      <c r="C2780" s="482" t="s">
        <v>3206</v>
      </c>
      <c r="D2780" s="325">
        <v>458.5</v>
      </c>
      <c r="E2780" s="325">
        <v>0</v>
      </c>
      <c r="F2780" s="325">
        <v>5.0999999999999996</v>
      </c>
      <c r="G2780" s="325">
        <v>84</v>
      </c>
      <c r="H2780" s="320">
        <v>0.4</v>
      </c>
      <c r="I2780" s="320">
        <v>67.5</v>
      </c>
    </row>
    <row r="2781" spans="3:9" x14ac:dyDescent="0.25">
      <c r="C2781" s="482" t="s">
        <v>3207</v>
      </c>
      <c r="D2781" s="325">
        <v>458.2</v>
      </c>
      <c r="E2781" s="325">
        <v>0</v>
      </c>
      <c r="F2781" s="325">
        <v>5.0999999999999996</v>
      </c>
      <c r="G2781" s="325">
        <v>84</v>
      </c>
      <c r="H2781" s="320">
        <v>0.4</v>
      </c>
      <c r="I2781" s="320">
        <v>22.5</v>
      </c>
    </row>
    <row r="2782" spans="3:9" x14ac:dyDescent="0.25">
      <c r="C2782" s="482" t="s">
        <v>3208</v>
      </c>
      <c r="D2782" s="325">
        <v>458</v>
      </c>
      <c r="E2782" s="325">
        <v>0</v>
      </c>
      <c r="F2782" s="325">
        <v>4.9000000000000004</v>
      </c>
      <c r="G2782" s="325">
        <v>84</v>
      </c>
      <c r="H2782" s="320">
        <v>0.4</v>
      </c>
      <c r="I2782" s="320">
        <v>22.5</v>
      </c>
    </row>
    <row r="2783" spans="3:9" x14ac:dyDescent="0.25">
      <c r="C2783" s="482" t="s">
        <v>3209</v>
      </c>
      <c r="D2783" s="325">
        <v>458.1</v>
      </c>
      <c r="E2783" s="325">
        <v>0</v>
      </c>
      <c r="F2783" s="325">
        <v>4.5999999999999996</v>
      </c>
      <c r="G2783" s="325">
        <v>87</v>
      </c>
      <c r="H2783" s="320">
        <v>0.4</v>
      </c>
      <c r="I2783" s="320">
        <v>45</v>
      </c>
    </row>
    <row r="2784" spans="3:9" x14ac:dyDescent="0.25">
      <c r="C2784" s="482" t="s">
        <v>3210</v>
      </c>
      <c r="D2784" s="325">
        <v>458.3</v>
      </c>
      <c r="E2784" s="325">
        <v>0</v>
      </c>
      <c r="F2784" s="325">
        <v>4.7</v>
      </c>
      <c r="G2784" s="325">
        <v>85</v>
      </c>
      <c r="H2784" s="320">
        <v>0.4</v>
      </c>
      <c r="I2784" s="320">
        <v>45</v>
      </c>
    </row>
    <row r="2785" spans="3:9" x14ac:dyDescent="0.25">
      <c r="C2785" s="482" t="s">
        <v>3211</v>
      </c>
      <c r="D2785" s="325">
        <v>458.9</v>
      </c>
      <c r="E2785" s="325">
        <v>0</v>
      </c>
      <c r="F2785" s="325">
        <v>4.2</v>
      </c>
      <c r="G2785" s="325">
        <v>89</v>
      </c>
      <c r="H2785" s="320">
        <v>0.4</v>
      </c>
      <c r="I2785" s="320">
        <v>45</v>
      </c>
    </row>
    <row r="2786" spans="3:9" x14ac:dyDescent="0.25">
      <c r="C2786" s="482" t="s">
        <v>3212</v>
      </c>
      <c r="D2786" s="325">
        <v>459.2</v>
      </c>
      <c r="E2786" s="325">
        <v>0</v>
      </c>
      <c r="F2786" s="325">
        <v>6.9</v>
      </c>
      <c r="G2786" s="325">
        <v>74</v>
      </c>
      <c r="H2786" s="320">
        <v>0.9</v>
      </c>
      <c r="I2786" s="320">
        <v>45</v>
      </c>
    </row>
    <row r="2787" spans="3:9" x14ac:dyDescent="0.25">
      <c r="C2787" s="482" t="s">
        <v>3213</v>
      </c>
      <c r="D2787" s="325">
        <v>459.4</v>
      </c>
      <c r="E2787" s="325">
        <v>0</v>
      </c>
      <c r="F2787" s="325">
        <v>7.7</v>
      </c>
      <c r="G2787" s="325">
        <v>73</v>
      </c>
      <c r="H2787" s="320">
        <v>0.9</v>
      </c>
      <c r="I2787" s="320">
        <v>67.5</v>
      </c>
    </row>
    <row r="2788" spans="3:9" x14ac:dyDescent="0.25">
      <c r="C2788" s="482" t="s">
        <v>3214</v>
      </c>
      <c r="D2788" s="325">
        <v>459.8</v>
      </c>
      <c r="E2788" s="325">
        <v>0</v>
      </c>
      <c r="F2788" s="325">
        <v>9.9</v>
      </c>
      <c r="G2788" s="325">
        <v>63</v>
      </c>
      <c r="H2788" s="320">
        <v>0.9</v>
      </c>
      <c r="I2788" s="320">
        <v>45</v>
      </c>
    </row>
    <row r="2789" spans="3:9" x14ac:dyDescent="0.25">
      <c r="C2789" s="482" t="s">
        <v>3215</v>
      </c>
      <c r="D2789" s="325">
        <v>459.6</v>
      </c>
      <c r="E2789" s="325">
        <v>0</v>
      </c>
      <c r="F2789" s="325">
        <v>10.6</v>
      </c>
      <c r="G2789" s="325">
        <v>59</v>
      </c>
      <c r="H2789" s="320">
        <v>1.3</v>
      </c>
      <c r="I2789" s="320">
        <v>22.5</v>
      </c>
    </row>
    <row r="2790" spans="3:9" x14ac:dyDescent="0.25">
      <c r="C2790" s="482" t="s">
        <v>3216</v>
      </c>
      <c r="D2790" s="325">
        <v>459.3</v>
      </c>
      <c r="E2790" s="325">
        <v>0</v>
      </c>
      <c r="F2790" s="325">
        <v>12.1</v>
      </c>
      <c r="G2790" s="325">
        <v>58</v>
      </c>
      <c r="H2790" s="320">
        <v>1.8</v>
      </c>
      <c r="I2790" s="320">
        <v>22.5</v>
      </c>
    </row>
    <row r="2791" spans="3:9" x14ac:dyDescent="0.25">
      <c r="C2791" s="482" t="s">
        <v>3217</v>
      </c>
      <c r="D2791" s="325">
        <v>458.9</v>
      </c>
      <c r="E2791" s="325">
        <v>0</v>
      </c>
      <c r="F2791" s="325">
        <v>12.3</v>
      </c>
      <c r="G2791" s="325">
        <v>57</v>
      </c>
      <c r="H2791" s="320">
        <v>2.2000000000000002</v>
      </c>
      <c r="I2791" s="320">
        <v>0</v>
      </c>
    </row>
    <row r="2792" spans="3:9" x14ac:dyDescent="0.25">
      <c r="C2792" s="482" t="s">
        <v>3218</v>
      </c>
      <c r="D2792" s="325">
        <v>458.4</v>
      </c>
      <c r="E2792" s="325">
        <v>0</v>
      </c>
      <c r="F2792" s="325">
        <v>14.3</v>
      </c>
      <c r="G2792" s="325">
        <v>51</v>
      </c>
      <c r="H2792" s="320">
        <v>1.8</v>
      </c>
      <c r="I2792" s="320">
        <v>22.5</v>
      </c>
    </row>
    <row r="2793" spans="3:9" x14ac:dyDescent="0.25">
      <c r="C2793" s="482" t="s">
        <v>3219</v>
      </c>
      <c r="D2793" s="325">
        <v>458</v>
      </c>
      <c r="E2793" s="325">
        <v>0</v>
      </c>
      <c r="F2793" s="325">
        <v>14.1</v>
      </c>
      <c r="G2793" s="325">
        <v>48</v>
      </c>
      <c r="H2793" s="320">
        <v>2.2000000000000002</v>
      </c>
      <c r="I2793" s="320">
        <v>67.5</v>
      </c>
    </row>
    <row r="2794" spans="3:9" x14ac:dyDescent="0.25">
      <c r="C2794" s="482" t="s">
        <v>3220</v>
      </c>
      <c r="D2794" s="325">
        <v>457.7</v>
      </c>
      <c r="E2794" s="325">
        <v>0</v>
      </c>
      <c r="F2794" s="325">
        <v>13.3</v>
      </c>
      <c r="G2794" s="325">
        <v>52</v>
      </c>
      <c r="H2794" s="320">
        <v>1.8</v>
      </c>
      <c r="I2794" s="320">
        <v>67.5</v>
      </c>
    </row>
    <row r="2795" spans="3:9" x14ac:dyDescent="0.25">
      <c r="C2795" s="482" t="s">
        <v>3221</v>
      </c>
      <c r="D2795" s="325">
        <v>457.7</v>
      </c>
      <c r="E2795" s="325">
        <v>0</v>
      </c>
      <c r="F2795" s="325">
        <v>10.199999999999999</v>
      </c>
      <c r="G2795" s="325">
        <v>67</v>
      </c>
      <c r="H2795" s="320">
        <v>2.2000000000000002</v>
      </c>
      <c r="I2795" s="320">
        <v>22.5</v>
      </c>
    </row>
    <row r="2796" spans="3:9" x14ac:dyDescent="0.25">
      <c r="C2796" s="482" t="s">
        <v>3222</v>
      </c>
      <c r="D2796" s="325">
        <v>458.2</v>
      </c>
      <c r="E2796" s="325">
        <v>0</v>
      </c>
      <c r="F2796" s="325">
        <v>8.6</v>
      </c>
      <c r="G2796" s="325">
        <v>74</v>
      </c>
      <c r="H2796" s="320">
        <v>2.2000000000000002</v>
      </c>
      <c r="I2796" s="320">
        <v>22.5</v>
      </c>
    </row>
    <row r="2797" spans="3:9" x14ac:dyDescent="0.25">
      <c r="C2797" s="482" t="s">
        <v>3223</v>
      </c>
      <c r="D2797" s="325">
        <v>458.5</v>
      </c>
      <c r="E2797" s="325">
        <v>0</v>
      </c>
      <c r="F2797" s="325">
        <v>7.2</v>
      </c>
      <c r="G2797" s="325">
        <v>81</v>
      </c>
      <c r="H2797" s="320">
        <v>1.3</v>
      </c>
      <c r="I2797" s="320">
        <v>45</v>
      </c>
    </row>
    <row r="2798" spans="3:9" x14ac:dyDescent="0.25">
      <c r="C2798" s="482" t="s">
        <v>3224</v>
      </c>
      <c r="D2798" s="325">
        <v>458.8</v>
      </c>
      <c r="E2798" s="325">
        <v>0</v>
      </c>
      <c r="F2798" s="325">
        <v>6.2</v>
      </c>
      <c r="G2798" s="325">
        <v>85</v>
      </c>
      <c r="H2798" s="320">
        <v>0.9</v>
      </c>
      <c r="I2798" s="320">
        <v>45</v>
      </c>
    </row>
    <row r="2799" spans="3:9" x14ac:dyDescent="0.25">
      <c r="C2799" s="482" t="s">
        <v>3225</v>
      </c>
      <c r="D2799" s="325">
        <v>459.2</v>
      </c>
      <c r="E2799" s="325">
        <v>0</v>
      </c>
      <c r="F2799" s="325">
        <v>6.1</v>
      </c>
      <c r="G2799" s="325">
        <v>86</v>
      </c>
      <c r="H2799" s="320">
        <v>0.4</v>
      </c>
      <c r="I2799" s="320">
        <v>67.5</v>
      </c>
    </row>
    <row r="2800" spans="3:9" x14ac:dyDescent="0.25">
      <c r="C2800" s="482" t="s">
        <v>3226</v>
      </c>
      <c r="D2800" s="325">
        <v>459.6</v>
      </c>
      <c r="E2800" s="325">
        <v>0</v>
      </c>
      <c r="F2800" s="325">
        <v>6.3</v>
      </c>
      <c r="G2800" s="325">
        <v>84</v>
      </c>
      <c r="H2800" s="320">
        <v>0.9</v>
      </c>
      <c r="I2800" s="320">
        <v>0</v>
      </c>
    </row>
    <row r="2801" spans="3:9" x14ac:dyDescent="0.25">
      <c r="C2801" s="482" t="s">
        <v>3227</v>
      </c>
      <c r="D2801" s="325">
        <v>459.5</v>
      </c>
      <c r="E2801" s="325">
        <v>0</v>
      </c>
      <c r="F2801" s="325">
        <v>6.3</v>
      </c>
      <c r="G2801" s="325">
        <v>83</v>
      </c>
      <c r="H2801" s="320">
        <v>0.9</v>
      </c>
      <c r="I2801" s="320">
        <v>0</v>
      </c>
    </row>
    <row r="2802" spans="3:9" x14ac:dyDescent="0.25">
      <c r="C2802" s="482" t="s">
        <v>3228</v>
      </c>
      <c r="D2802" s="325">
        <v>459.3</v>
      </c>
      <c r="E2802" s="325">
        <v>0</v>
      </c>
      <c r="F2802" s="325">
        <v>6.2</v>
      </c>
      <c r="G2802" s="325">
        <v>85</v>
      </c>
      <c r="H2802" s="320">
        <v>0.4</v>
      </c>
      <c r="I2802" s="320">
        <v>67.5</v>
      </c>
    </row>
    <row r="2803" spans="3:9" x14ac:dyDescent="0.25">
      <c r="C2803" s="482" t="s">
        <v>3229</v>
      </c>
      <c r="D2803" s="325">
        <v>459.1</v>
      </c>
      <c r="E2803" s="325">
        <v>0</v>
      </c>
      <c r="F2803" s="325">
        <v>5.6</v>
      </c>
      <c r="G2803" s="325">
        <v>85</v>
      </c>
      <c r="H2803" s="320">
        <v>0.4</v>
      </c>
      <c r="I2803" s="320">
        <v>45</v>
      </c>
    </row>
    <row r="2804" spans="3:9" x14ac:dyDescent="0.25">
      <c r="C2804" s="482" t="s">
        <v>3230</v>
      </c>
      <c r="D2804" s="325">
        <v>458.8</v>
      </c>
      <c r="E2804" s="325">
        <v>0</v>
      </c>
      <c r="F2804" s="325">
        <v>5.8</v>
      </c>
      <c r="G2804" s="325">
        <v>86</v>
      </c>
      <c r="H2804" s="320">
        <v>0.4</v>
      </c>
      <c r="I2804" s="320">
        <v>112.5</v>
      </c>
    </row>
    <row r="2805" spans="3:9" x14ac:dyDescent="0.25">
      <c r="C2805" s="482" t="s">
        <v>3231</v>
      </c>
      <c r="D2805" s="325">
        <v>458.4</v>
      </c>
      <c r="E2805" s="325">
        <v>0</v>
      </c>
      <c r="F2805" s="325">
        <v>5.5</v>
      </c>
      <c r="G2805" s="325">
        <v>86</v>
      </c>
      <c r="H2805" s="320">
        <v>0.4</v>
      </c>
      <c r="I2805" s="320">
        <v>67.5</v>
      </c>
    </row>
    <row r="2806" spans="3:9" x14ac:dyDescent="0.25">
      <c r="C2806" s="482" t="s">
        <v>3232</v>
      </c>
      <c r="D2806" s="325">
        <v>458.4</v>
      </c>
      <c r="E2806" s="325">
        <v>0</v>
      </c>
      <c r="F2806" s="325">
        <v>5.0999999999999996</v>
      </c>
      <c r="G2806" s="325">
        <v>85</v>
      </c>
      <c r="H2806" s="320">
        <v>0.4</v>
      </c>
      <c r="I2806" s="320">
        <v>67.5</v>
      </c>
    </row>
    <row r="2807" spans="3:9" x14ac:dyDescent="0.25">
      <c r="C2807" s="482" t="s">
        <v>3233</v>
      </c>
      <c r="D2807" s="325">
        <v>458.4</v>
      </c>
      <c r="E2807" s="325">
        <v>0</v>
      </c>
      <c r="F2807" s="325">
        <v>5.0999999999999996</v>
      </c>
      <c r="G2807" s="325">
        <v>82</v>
      </c>
      <c r="H2807" s="320">
        <v>0.4</v>
      </c>
      <c r="I2807" s="320">
        <v>22.5</v>
      </c>
    </row>
    <row r="2808" spans="3:9" x14ac:dyDescent="0.25">
      <c r="C2808" s="482" t="s">
        <v>3234</v>
      </c>
      <c r="D2808" s="325">
        <v>458.7</v>
      </c>
      <c r="E2808" s="325">
        <v>0</v>
      </c>
      <c r="F2808" s="325">
        <v>4.7</v>
      </c>
      <c r="G2808" s="325">
        <v>86</v>
      </c>
      <c r="H2808" s="320">
        <v>0.4</v>
      </c>
      <c r="I2808" s="320">
        <v>45</v>
      </c>
    </row>
    <row r="2809" spans="3:9" x14ac:dyDescent="0.25">
      <c r="C2809" s="482" t="s">
        <v>3235</v>
      </c>
      <c r="D2809" s="325">
        <v>458.9</v>
      </c>
      <c r="E2809" s="325">
        <v>0</v>
      </c>
      <c r="F2809" s="325">
        <v>4.0999999999999996</v>
      </c>
      <c r="G2809" s="325">
        <v>87</v>
      </c>
      <c r="H2809" s="320">
        <v>0.4</v>
      </c>
      <c r="I2809" s="320">
        <v>67.5</v>
      </c>
    </row>
    <row r="2810" spans="3:9" x14ac:dyDescent="0.25">
      <c r="C2810" s="482" t="s">
        <v>3236</v>
      </c>
      <c r="D2810" s="325">
        <v>459.6</v>
      </c>
      <c r="E2810" s="325">
        <v>0</v>
      </c>
      <c r="F2810" s="325">
        <v>4.9000000000000004</v>
      </c>
      <c r="G2810" s="325">
        <v>85</v>
      </c>
      <c r="H2810" s="320">
        <v>0.4</v>
      </c>
      <c r="I2810" s="320">
        <v>45</v>
      </c>
    </row>
    <row r="2811" spans="3:9" x14ac:dyDescent="0.25">
      <c r="C2811" s="482" t="s">
        <v>3237</v>
      </c>
      <c r="D2811" s="325">
        <v>459.9</v>
      </c>
      <c r="E2811" s="325">
        <v>0</v>
      </c>
      <c r="F2811" s="325">
        <v>6</v>
      </c>
      <c r="G2811" s="325">
        <v>80</v>
      </c>
      <c r="H2811" s="320">
        <v>0.9</v>
      </c>
      <c r="I2811" s="320">
        <v>67.5</v>
      </c>
    </row>
    <row r="2812" spans="3:9" x14ac:dyDescent="0.25">
      <c r="C2812" s="482" t="s">
        <v>3238</v>
      </c>
      <c r="D2812" s="325">
        <v>459.8</v>
      </c>
      <c r="E2812" s="325">
        <v>0</v>
      </c>
      <c r="F2812" s="325">
        <v>10.9</v>
      </c>
      <c r="G2812" s="325">
        <v>58</v>
      </c>
      <c r="H2812" s="320">
        <v>0.4</v>
      </c>
      <c r="I2812" s="320">
        <v>157.5</v>
      </c>
    </row>
    <row r="2813" spans="3:9" x14ac:dyDescent="0.25">
      <c r="C2813" s="482" t="s">
        <v>3239</v>
      </c>
      <c r="D2813" s="325">
        <v>459.8</v>
      </c>
      <c r="E2813" s="325">
        <v>0</v>
      </c>
      <c r="F2813" s="325">
        <v>9.6999999999999993</v>
      </c>
      <c r="G2813" s="325">
        <v>68</v>
      </c>
      <c r="H2813" s="320">
        <v>1.3</v>
      </c>
      <c r="I2813" s="320">
        <v>67.5</v>
      </c>
    </row>
    <row r="2814" spans="3:9" x14ac:dyDescent="0.25">
      <c r="C2814" s="482" t="s">
        <v>3240</v>
      </c>
      <c r="D2814" s="325">
        <v>459.5</v>
      </c>
      <c r="E2814" s="325">
        <v>0</v>
      </c>
      <c r="F2814" s="325">
        <v>10.199999999999999</v>
      </c>
      <c r="G2814" s="325">
        <v>63</v>
      </c>
      <c r="H2814" s="320">
        <v>1.8</v>
      </c>
      <c r="I2814" s="320">
        <v>22.5</v>
      </c>
    </row>
    <row r="2815" spans="3:9" x14ac:dyDescent="0.25">
      <c r="C2815" s="482" t="s">
        <v>3241</v>
      </c>
      <c r="D2815" s="325">
        <v>459.2</v>
      </c>
      <c r="E2815" s="325">
        <v>0</v>
      </c>
      <c r="F2815" s="325">
        <v>7.9</v>
      </c>
      <c r="G2815" s="325">
        <v>77</v>
      </c>
      <c r="H2815" s="320">
        <v>1.3</v>
      </c>
      <c r="I2815" s="320">
        <v>45</v>
      </c>
    </row>
    <row r="2816" spans="3:9" x14ac:dyDescent="0.25">
      <c r="C2816" s="482" t="s">
        <v>3242</v>
      </c>
      <c r="D2816" s="325">
        <v>458.9</v>
      </c>
      <c r="E2816" s="325">
        <v>0</v>
      </c>
      <c r="F2816" s="325">
        <v>9.4</v>
      </c>
      <c r="G2816" s="325">
        <v>73</v>
      </c>
      <c r="H2816" s="320">
        <v>1.3</v>
      </c>
      <c r="I2816" s="320">
        <v>45</v>
      </c>
    </row>
    <row r="2817" spans="3:9" x14ac:dyDescent="0.25">
      <c r="C2817" s="482" t="s">
        <v>3243</v>
      </c>
      <c r="D2817" s="325">
        <v>458.5</v>
      </c>
      <c r="E2817" s="325">
        <v>0</v>
      </c>
      <c r="F2817" s="325">
        <v>9.9</v>
      </c>
      <c r="G2817" s="325">
        <v>69</v>
      </c>
      <c r="H2817" s="320">
        <v>1.3</v>
      </c>
      <c r="I2817" s="320">
        <v>67.5</v>
      </c>
    </row>
    <row r="2818" spans="3:9" x14ac:dyDescent="0.25">
      <c r="C2818" s="482" t="s">
        <v>3244</v>
      </c>
      <c r="D2818" s="325">
        <v>458.3</v>
      </c>
      <c r="E2818" s="325">
        <v>0</v>
      </c>
      <c r="F2818" s="325">
        <v>7.9</v>
      </c>
      <c r="G2818" s="325">
        <v>77</v>
      </c>
      <c r="H2818" s="320">
        <v>2.2000000000000002</v>
      </c>
      <c r="I2818" s="320">
        <v>22.5</v>
      </c>
    </row>
    <row r="2819" spans="3:9" x14ac:dyDescent="0.25">
      <c r="C2819" s="482" t="s">
        <v>3245</v>
      </c>
      <c r="D2819" s="325">
        <v>458.4</v>
      </c>
      <c r="E2819" s="325">
        <v>0</v>
      </c>
      <c r="F2819" s="325">
        <v>7.2</v>
      </c>
      <c r="G2819" s="325">
        <v>75</v>
      </c>
      <c r="H2819" s="320">
        <v>1.3</v>
      </c>
      <c r="I2819" s="320">
        <v>45</v>
      </c>
    </row>
    <row r="2820" spans="3:9" x14ac:dyDescent="0.25">
      <c r="C2820" s="482" t="s">
        <v>3246</v>
      </c>
      <c r="D2820" s="325">
        <v>458.8</v>
      </c>
      <c r="E2820" s="325">
        <v>0</v>
      </c>
      <c r="F2820" s="325">
        <v>6.7</v>
      </c>
      <c r="G2820" s="325">
        <v>82</v>
      </c>
      <c r="H2820" s="320">
        <v>0.9</v>
      </c>
      <c r="I2820" s="320">
        <v>22.5</v>
      </c>
    </row>
    <row r="2821" spans="3:9" x14ac:dyDescent="0.25">
      <c r="C2821" s="482" t="s">
        <v>3247</v>
      </c>
      <c r="D2821" s="325">
        <v>459.1</v>
      </c>
      <c r="E2821" s="325">
        <v>0.8</v>
      </c>
      <c r="F2821" s="325">
        <v>6.1</v>
      </c>
      <c r="G2821" s="325">
        <v>86</v>
      </c>
      <c r="H2821" s="320">
        <v>0.9</v>
      </c>
      <c r="I2821" s="320">
        <v>67.5</v>
      </c>
    </row>
    <row r="2822" spans="3:9" x14ac:dyDescent="0.25">
      <c r="C2822" s="482" t="s">
        <v>3248</v>
      </c>
      <c r="D2822" s="325">
        <v>459.5</v>
      </c>
      <c r="E2822" s="325">
        <v>4.0999999999999996</v>
      </c>
      <c r="F2822" s="325">
        <v>5.0999999999999996</v>
      </c>
      <c r="G2822" s="325">
        <v>86</v>
      </c>
      <c r="H2822" s="320">
        <v>0.9</v>
      </c>
      <c r="I2822" s="320">
        <v>67.5</v>
      </c>
    </row>
    <row r="2823" spans="3:9" x14ac:dyDescent="0.25">
      <c r="C2823" s="482" t="s">
        <v>3249</v>
      </c>
      <c r="D2823" s="325">
        <v>460</v>
      </c>
      <c r="E2823" s="325">
        <v>0</v>
      </c>
      <c r="F2823" s="325">
        <v>4.9000000000000004</v>
      </c>
      <c r="G2823" s="325">
        <v>89</v>
      </c>
      <c r="H2823" s="320">
        <v>0.9</v>
      </c>
      <c r="I2823" s="320">
        <v>45</v>
      </c>
    </row>
    <row r="2824" spans="3:9" x14ac:dyDescent="0.25">
      <c r="C2824" s="482" t="s">
        <v>3250</v>
      </c>
      <c r="D2824" s="325">
        <v>460.1</v>
      </c>
      <c r="E2824" s="325">
        <v>0</v>
      </c>
      <c r="F2824" s="325">
        <v>4.7</v>
      </c>
      <c r="G2824" s="325">
        <v>90</v>
      </c>
      <c r="H2824" s="320">
        <v>0.9</v>
      </c>
      <c r="I2824" s="320">
        <v>45</v>
      </c>
    </row>
    <row r="2825" spans="3:9" x14ac:dyDescent="0.25">
      <c r="C2825" s="482" t="s">
        <v>3251</v>
      </c>
      <c r="D2825" s="325">
        <v>460.1</v>
      </c>
      <c r="E2825" s="325">
        <v>0</v>
      </c>
      <c r="F2825" s="325">
        <v>5.0999999999999996</v>
      </c>
      <c r="G2825" s="325">
        <v>89</v>
      </c>
      <c r="H2825" s="320">
        <v>0.9</v>
      </c>
      <c r="I2825" s="320">
        <v>67.5</v>
      </c>
    </row>
    <row r="2826" spans="3:9" x14ac:dyDescent="0.25">
      <c r="C2826" s="482" t="s">
        <v>3252</v>
      </c>
      <c r="D2826" s="325">
        <v>460.1</v>
      </c>
      <c r="E2826" s="325">
        <v>0</v>
      </c>
      <c r="F2826" s="325">
        <v>4.5999999999999996</v>
      </c>
      <c r="G2826" s="325">
        <v>88</v>
      </c>
      <c r="H2826" s="320">
        <v>0.9</v>
      </c>
      <c r="I2826" s="320">
        <v>45</v>
      </c>
    </row>
    <row r="2827" spans="3:9" x14ac:dyDescent="0.25">
      <c r="C2827" s="482" t="s">
        <v>3253</v>
      </c>
      <c r="D2827" s="325">
        <v>459.8</v>
      </c>
      <c r="E2827" s="325">
        <v>0</v>
      </c>
      <c r="F2827" s="325">
        <v>4.4000000000000004</v>
      </c>
      <c r="G2827" s="325">
        <v>88</v>
      </c>
      <c r="H2827" s="320">
        <v>0.9</v>
      </c>
      <c r="I2827" s="320">
        <v>45</v>
      </c>
    </row>
    <row r="2828" spans="3:9" x14ac:dyDescent="0.25">
      <c r="C2828" s="482" t="s">
        <v>3254</v>
      </c>
      <c r="D2828" s="325">
        <v>459.6</v>
      </c>
      <c r="E2828" s="325">
        <v>0</v>
      </c>
      <c r="F2828" s="325">
        <v>4.3</v>
      </c>
      <c r="G2828" s="325">
        <v>87</v>
      </c>
      <c r="H2828" s="320">
        <v>0.4</v>
      </c>
      <c r="I2828" s="320">
        <v>67.5</v>
      </c>
    </row>
    <row r="2829" spans="3:9" x14ac:dyDescent="0.25">
      <c r="C2829" s="482" t="s">
        <v>3255</v>
      </c>
      <c r="D2829" s="325">
        <v>459.4</v>
      </c>
      <c r="E2829" s="325">
        <v>0</v>
      </c>
      <c r="F2829" s="325">
        <v>4</v>
      </c>
      <c r="G2829" s="325">
        <v>87</v>
      </c>
      <c r="H2829" s="320">
        <v>0.4</v>
      </c>
      <c r="I2829" s="320">
        <v>67.5</v>
      </c>
    </row>
    <row r="2830" spans="3:9" x14ac:dyDescent="0.25">
      <c r="C2830" s="482" t="s">
        <v>3256</v>
      </c>
      <c r="D2830" s="325">
        <v>459.4</v>
      </c>
      <c r="E2830" s="325">
        <v>0</v>
      </c>
      <c r="F2830" s="325">
        <v>3.9</v>
      </c>
      <c r="G2830" s="325">
        <v>87</v>
      </c>
      <c r="H2830" s="320">
        <v>0.4</v>
      </c>
      <c r="I2830" s="320">
        <v>90</v>
      </c>
    </row>
    <row r="2831" spans="3:9" x14ac:dyDescent="0.25">
      <c r="C2831" s="482" t="s">
        <v>3257</v>
      </c>
      <c r="D2831" s="325">
        <v>459.4</v>
      </c>
      <c r="E2831" s="325">
        <v>0</v>
      </c>
      <c r="F2831" s="325">
        <v>3.9</v>
      </c>
      <c r="G2831" s="325">
        <v>87</v>
      </c>
      <c r="H2831" s="320">
        <v>0.4</v>
      </c>
      <c r="I2831" s="320">
        <v>67.5</v>
      </c>
    </row>
    <row r="2832" spans="3:9" x14ac:dyDescent="0.25">
      <c r="C2832" s="482" t="s">
        <v>3258</v>
      </c>
      <c r="D2832" s="325">
        <v>459.5</v>
      </c>
      <c r="E2832" s="325">
        <v>0</v>
      </c>
      <c r="F2832" s="325">
        <v>3.6</v>
      </c>
      <c r="G2832" s="325">
        <v>88</v>
      </c>
      <c r="H2832" s="320">
        <v>0</v>
      </c>
      <c r="I2832" s="320">
        <v>67.5</v>
      </c>
    </row>
    <row r="2833" spans="3:9" x14ac:dyDescent="0.25">
      <c r="C2833" s="482" t="s">
        <v>3259</v>
      </c>
      <c r="D2833" s="325">
        <v>459.9</v>
      </c>
      <c r="E2833" s="325">
        <v>0</v>
      </c>
      <c r="F2833" s="325">
        <v>4</v>
      </c>
      <c r="G2833" s="325">
        <v>88</v>
      </c>
      <c r="H2833" s="320">
        <v>0</v>
      </c>
      <c r="I2833" s="320">
        <v>67.5</v>
      </c>
    </row>
    <row r="2834" spans="3:9" x14ac:dyDescent="0.25">
      <c r="C2834" s="482" t="s">
        <v>3260</v>
      </c>
      <c r="D2834" s="325">
        <v>460.2</v>
      </c>
      <c r="E2834" s="325">
        <v>0</v>
      </c>
      <c r="F2834" s="325">
        <v>4.7</v>
      </c>
      <c r="G2834" s="325">
        <v>88</v>
      </c>
      <c r="H2834" s="320">
        <v>0.4</v>
      </c>
      <c r="I2834" s="320">
        <v>45</v>
      </c>
    </row>
    <row r="2835" spans="3:9" x14ac:dyDescent="0.25">
      <c r="C2835" s="482" t="s">
        <v>3261</v>
      </c>
      <c r="D2835" s="325">
        <v>460.5</v>
      </c>
      <c r="E2835" s="325">
        <v>0</v>
      </c>
      <c r="F2835" s="325">
        <v>6.4</v>
      </c>
      <c r="G2835" s="325">
        <v>81</v>
      </c>
      <c r="H2835" s="320">
        <v>0.9</v>
      </c>
      <c r="I2835" s="320">
        <v>67.5</v>
      </c>
    </row>
    <row r="2836" spans="3:9" x14ac:dyDescent="0.25">
      <c r="C2836" s="482" t="s">
        <v>3262</v>
      </c>
      <c r="D2836" s="325">
        <v>460.5</v>
      </c>
      <c r="E2836" s="325">
        <v>0</v>
      </c>
      <c r="F2836" s="325">
        <v>7.9</v>
      </c>
      <c r="G2836" s="325">
        <v>77</v>
      </c>
      <c r="H2836" s="320">
        <v>0.9</v>
      </c>
      <c r="I2836" s="320">
        <v>67.5</v>
      </c>
    </row>
    <row r="2837" spans="3:9" x14ac:dyDescent="0.25">
      <c r="C2837" s="482" t="s">
        <v>3263</v>
      </c>
      <c r="D2837" s="325">
        <v>460.2</v>
      </c>
      <c r="E2837" s="325">
        <v>0</v>
      </c>
      <c r="F2837" s="325">
        <v>8.6</v>
      </c>
      <c r="G2837" s="325">
        <v>74</v>
      </c>
      <c r="H2837" s="320">
        <v>1.3</v>
      </c>
      <c r="I2837" s="320">
        <v>67.5</v>
      </c>
    </row>
    <row r="2838" spans="3:9" x14ac:dyDescent="0.25">
      <c r="C2838" s="482" t="s">
        <v>3264</v>
      </c>
      <c r="D2838" s="325">
        <v>459.9</v>
      </c>
      <c r="E2838" s="325">
        <v>0</v>
      </c>
      <c r="F2838" s="325">
        <v>9.6</v>
      </c>
      <c r="G2838" s="325">
        <v>69</v>
      </c>
      <c r="H2838" s="320">
        <v>1.8</v>
      </c>
      <c r="I2838" s="320">
        <v>67.5</v>
      </c>
    </row>
    <row r="2839" spans="3:9" x14ac:dyDescent="0.25">
      <c r="C2839" s="482" t="s">
        <v>3265</v>
      </c>
      <c r="D2839" s="325">
        <v>459.6</v>
      </c>
      <c r="E2839" s="325">
        <v>0</v>
      </c>
      <c r="F2839" s="325">
        <v>11.4</v>
      </c>
      <c r="G2839" s="325">
        <v>60</v>
      </c>
      <c r="H2839" s="320">
        <v>2.2000000000000002</v>
      </c>
      <c r="I2839" s="320">
        <v>67.5</v>
      </c>
    </row>
    <row r="2840" spans="3:9" x14ac:dyDescent="0.25">
      <c r="C2840" s="482" t="s">
        <v>3266</v>
      </c>
      <c r="D2840" s="325">
        <v>459.2</v>
      </c>
      <c r="E2840" s="325">
        <v>0</v>
      </c>
      <c r="F2840" s="325">
        <v>12.1</v>
      </c>
      <c r="G2840" s="325">
        <v>60</v>
      </c>
      <c r="H2840" s="320">
        <v>1.8</v>
      </c>
      <c r="I2840" s="320">
        <v>67.5</v>
      </c>
    </row>
    <row r="2841" spans="3:9" x14ac:dyDescent="0.25">
      <c r="C2841" s="482" t="s">
        <v>3267</v>
      </c>
      <c r="D2841" s="325">
        <v>459</v>
      </c>
      <c r="E2841" s="325">
        <v>0</v>
      </c>
      <c r="F2841" s="325">
        <v>12</v>
      </c>
      <c r="G2841" s="325">
        <v>58</v>
      </c>
      <c r="H2841" s="320">
        <v>1.8</v>
      </c>
      <c r="I2841" s="320">
        <v>67.5</v>
      </c>
    </row>
    <row r="2842" spans="3:9" x14ac:dyDescent="0.25">
      <c r="C2842" s="482" t="s">
        <v>3268</v>
      </c>
      <c r="D2842" s="325">
        <v>458.7</v>
      </c>
      <c r="E2842" s="325">
        <v>0</v>
      </c>
      <c r="F2842" s="325">
        <v>12.1</v>
      </c>
      <c r="G2842" s="325">
        <v>60</v>
      </c>
      <c r="H2842" s="320">
        <v>1.8</v>
      </c>
      <c r="I2842" s="320">
        <v>67.5</v>
      </c>
    </row>
    <row r="2843" spans="3:9" x14ac:dyDescent="0.25">
      <c r="C2843" s="482" t="s">
        <v>3269</v>
      </c>
      <c r="D2843" s="325">
        <v>458.6</v>
      </c>
      <c r="E2843" s="325">
        <v>0</v>
      </c>
      <c r="F2843" s="325">
        <v>9.6999999999999993</v>
      </c>
      <c r="G2843" s="325">
        <v>70</v>
      </c>
      <c r="H2843" s="320">
        <v>1.3</v>
      </c>
      <c r="I2843" s="320">
        <v>67.5</v>
      </c>
    </row>
    <row r="2844" spans="3:9" x14ac:dyDescent="0.25">
      <c r="C2844" s="482" t="s">
        <v>3270</v>
      </c>
      <c r="D2844" s="325">
        <v>458.9</v>
      </c>
      <c r="E2844" s="325">
        <v>0</v>
      </c>
      <c r="F2844" s="325">
        <v>7.3</v>
      </c>
      <c r="G2844" s="325">
        <v>81</v>
      </c>
      <c r="H2844" s="320">
        <v>0.9</v>
      </c>
      <c r="I2844" s="320">
        <v>67.5</v>
      </c>
    </row>
    <row r="2845" spans="3:9" x14ac:dyDescent="0.25">
      <c r="C2845" s="482" t="s">
        <v>3271</v>
      </c>
      <c r="D2845" s="325">
        <v>459.5</v>
      </c>
      <c r="E2845" s="325">
        <v>0</v>
      </c>
      <c r="F2845" s="325">
        <v>6.1</v>
      </c>
      <c r="G2845" s="325">
        <v>81</v>
      </c>
      <c r="H2845" s="320">
        <v>0.9</v>
      </c>
      <c r="I2845" s="320">
        <v>67.5</v>
      </c>
    </row>
    <row r="2846" spans="3:9" x14ac:dyDescent="0.25">
      <c r="C2846" s="482" t="s">
        <v>3272</v>
      </c>
      <c r="D2846" s="325">
        <v>459.8</v>
      </c>
      <c r="E2846" s="325">
        <v>0</v>
      </c>
      <c r="F2846" s="325">
        <v>5.0999999999999996</v>
      </c>
      <c r="G2846" s="325">
        <v>84</v>
      </c>
      <c r="H2846" s="320">
        <v>1.3</v>
      </c>
      <c r="I2846" s="320">
        <v>90</v>
      </c>
    </row>
    <row r="2847" spans="3:9" x14ac:dyDescent="0.25">
      <c r="C2847" s="482" t="s">
        <v>3273</v>
      </c>
      <c r="D2847" s="325">
        <v>460.3</v>
      </c>
      <c r="E2847" s="325">
        <v>0</v>
      </c>
      <c r="F2847" s="325">
        <v>5.2</v>
      </c>
      <c r="G2847" s="325">
        <v>81</v>
      </c>
      <c r="H2847" s="320">
        <v>0.9</v>
      </c>
      <c r="I2847" s="320">
        <v>67.5</v>
      </c>
    </row>
    <row r="2848" spans="3:9" x14ac:dyDescent="0.25">
      <c r="C2848" s="482" t="s">
        <v>3274</v>
      </c>
      <c r="D2848" s="325">
        <v>460.4</v>
      </c>
      <c r="E2848" s="325">
        <v>0</v>
      </c>
      <c r="F2848" s="325">
        <v>5</v>
      </c>
      <c r="G2848" s="325">
        <v>81</v>
      </c>
      <c r="H2848" s="320">
        <v>0.9</v>
      </c>
      <c r="I2848" s="320">
        <v>67.5</v>
      </c>
    </row>
    <row r="2849" spans="3:9" x14ac:dyDescent="0.25">
      <c r="C2849" s="482" t="s">
        <v>3275</v>
      </c>
      <c r="D2849" s="325">
        <v>460.2</v>
      </c>
      <c r="E2849" s="325">
        <v>0</v>
      </c>
      <c r="F2849" s="325">
        <v>4.4000000000000004</v>
      </c>
      <c r="G2849" s="325">
        <v>80</v>
      </c>
      <c r="H2849" s="320">
        <v>0.4</v>
      </c>
      <c r="I2849" s="320">
        <v>67.5</v>
      </c>
    </row>
    <row r="2850" spans="3:9" x14ac:dyDescent="0.25">
      <c r="C2850" s="482" t="s">
        <v>3276</v>
      </c>
      <c r="D2850" s="325">
        <v>459.9</v>
      </c>
      <c r="E2850" s="325">
        <v>0</v>
      </c>
      <c r="F2850" s="325">
        <v>4</v>
      </c>
      <c r="G2850" s="325">
        <v>81</v>
      </c>
      <c r="H2850" s="320">
        <v>0</v>
      </c>
      <c r="I2850" s="320">
        <v>67.5</v>
      </c>
    </row>
    <row r="2851" spans="3:9" x14ac:dyDescent="0.25">
      <c r="C2851" s="482" t="s">
        <v>3277</v>
      </c>
      <c r="D2851" s="325">
        <v>459.7</v>
      </c>
      <c r="E2851" s="325">
        <v>0</v>
      </c>
      <c r="F2851" s="325">
        <v>4.5</v>
      </c>
      <c r="G2851" s="325">
        <v>80</v>
      </c>
      <c r="H2851" s="320">
        <v>0.4</v>
      </c>
      <c r="I2851" s="320">
        <v>67.5</v>
      </c>
    </row>
    <row r="2852" spans="3:9" x14ac:dyDescent="0.25">
      <c r="C2852" s="482" t="s">
        <v>3278</v>
      </c>
      <c r="D2852" s="325">
        <v>459.5</v>
      </c>
      <c r="E2852" s="325">
        <v>0</v>
      </c>
      <c r="F2852" s="325">
        <v>4.4000000000000004</v>
      </c>
      <c r="G2852" s="325">
        <v>80</v>
      </c>
      <c r="H2852" s="320">
        <v>0.4</v>
      </c>
      <c r="I2852" s="320">
        <v>67.5</v>
      </c>
    </row>
    <row r="2853" spans="3:9" x14ac:dyDescent="0.25">
      <c r="C2853" s="482" t="s">
        <v>3279</v>
      </c>
      <c r="D2853" s="325">
        <v>459.4</v>
      </c>
      <c r="E2853" s="325">
        <v>0</v>
      </c>
      <c r="F2853" s="325">
        <v>4.3</v>
      </c>
      <c r="G2853" s="325">
        <v>81</v>
      </c>
      <c r="H2853" s="320">
        <v>0.4</v>
      </c>
      <c r="I2853" s="320">
        <v>67.5</v>
      </c>
    </row>
    <row r="2854" spans="3:9" x14ac:dyDescent="0.25">
      <c r="C2854" s="482" t="s">
        <v>3280</v>
      </c>
      <c r="D2854" s="325">
        <v>459.2</v>
      </c>
      <c r="E2854" s="325">
        <v>0</v>
      </c>
      <c r="F2854" s="325">
        <v>3.3</v>
      </c>
      <c r="G2854" s="325">
        <v>84</v>
      </c>
      <c r="H2854" s="320">
        <v>0.4</v>
      </c>
      <c r="I2854" s="320">
        <v>67.5</v>
      </c>
    </row>
    <row r="2855" spans="3:9" x14ac:dyDescent="0.25">
      <c r="C2855" s="482" t="s">
        <v>3281</v>
      </c>
      <c r="D2855" s="325">
        <v>459.3</v>
      </c>
      <c r="E2855" s="325">
        <v>0</v>
      </c>
      <c r="F2855" s="325">
        <v>2.6</v>
      </c>
      <c r="G2855" s="325">
        <v>86</v>
      </c>
      <c r="H2855" s="320">
        <v>0.4</v>
      </c>
      <c r="I2855" s="320">
        <v>90</v>
      </c>
    </row>
    <row r="2856" spans="3:9" x14ac:dyDescent="0.25">
      <c r="C2856" s="482" t="s">
        <v>3282</v>
      </c>
      <c r="D2856" s="325">
        <v>459.5</v>
      </c>
      <c r="E2856" s="325">
        <v>0</v>
      </c>
      <c r="F2856" s="325">
        <v>2.2000000000000002</v>
      </c>
      <c r="G2856" s="325">
        <v>85</v>
      </c>
      <c r="H2856" s="320">
        <v>0.4</v>
      </c>
      <c r="I2856" s="320">
        <v>157.5</v>
      </c>
    </row>
    <row r="2857" spans="3:9" x14ac:dyDescent="0.25">
      <c r="C2857" s="482" t="s">
        <v>3283</v>
      </c>
      <c r="D2857" s="325">
        <v>459.8</v>
      </c>
      <c r="E2857" s="325">
        <v>0</v>
      </c>
      <c r="F2857" s="325">
        <v>2.2999999999999998</v>
      </c>
      <c r="G2857" s="325">
        <v>85</v>
      </c>
      <c r="H2857" s="320">
        <v>0</v>
      </c>
      <c r="I2857" s="320">
        <v>67.5</v>
      </c>
    </row>
    <row r="2858" spans="3:9" x14ac:dyDescent="0.25">
      <c r="C2858" s="482" t="s">
        <v>3284</v>
      </c>
      <c r="D2858" s="325">
        <v>460.3</v>
      </c>
      <c r="E2858" s="325">
        <v>0</v>
      </c>
      <c r="F2858" s="325">
        <v>6.1</v>
      </c>
      <c r="G2858" s="325">
        <v>74</v>
      </c>
      <c r="H2858" s="320">
        <v>0.4</v>
      </c>
      <c r="I2858" s="320">
        <v>157.5</v>
      </c>
    </row>
    <row r="2859" spans="3:9" x14ac:dyDescent="0.25">
      <c r="C2859" s="482" t="s">
        <v>3285</v>
      </c>
      <c r="D2859" s="325">
        <v>460.4</v>
      </c>
      <c r="E2859" s="325">
        <v>0</v>
      </c>
      <c r="F2859" s="325">
        <v>7.6</v>
      </c>
      <c r="G2859" s="325">
        <v>66</v>
      </c>
      <c r="H2859" s="320">
        <v>0.9</v>
      </c>
      <c r="I2859" s="320">
        <v>135</v>
      </c>
    </row>
    <row r="2860" spans="3:9" x14ac:dyDescent="0.25">
      <c r="C2860" s="482" t="s">
        <v>3286</v>
      </c>
      <c r="D2860" s="325">
        <v>460.6</v>
      </c>
      <c r="E2860" s="325">
        <v>0</v>
      </c>
      <c r="F2860" s="325">
        <v>9.6</v>
      </c>
      <c r="G2860" s="325">
        <v>60</v>
      </c>
      <c r="H2860" s="320">
        <v>0.9</v>
      </c>
      <c r="I2860" s="320">
        <v>157.5</v>
      </c>
    </row>
    <row r="2861" spans="3:9" x14ac:dyDescent="0.25">
      <c r="C2861" s="482" t="s">
        <v>3287</v>
      </c>
      <c r="D2861" s="325">
        <v>460.2</v>
      </c>
      <c r="E2861" s="325">
        <v>0</v>
      </c>
      <c r="F2861" s="325">
        <v>9.8000000000000007</v>
      </c>
      <c r="G2861" s="325">
        <v>59</v>
      </c>
      <c r="H2861" s="320">
        <v>0.9</v>
      </c>
      <c r="I2861" s="320">
        <v>157.5</v>
      </c>
    </row>
    <row r="2862" spans="3:9" x14ac:dyDescent="0.25">
      <c r="C2862" s="482" t="s">
        <v>3288</v>
      </c>
      <c r="D2862" s="325">
        <v>459.8</v>
      </c>
      <c r="E2862" s="325">
        <v>0</v>
      </c>
      <c r="F2862" s="325">
        <v>11.5</v>
      </c>
      <c r="G2862" s="325">
        <v>54</v>
      </c>
      <c r="H2862" s="320">
        <v>1.3</v>
      </c>
      <c r="I2862" s="320">
        <v>157.5</v>
      </c>
    </row>
    <row r="2863" spans="3:9" x14ac:dyDescent="0.25">
      <c r="C2863" s="482" t="s">
        <v>3289</v>
      </c>
      <c r="D2863" s="325">
        <v>459.3</v>
      </c>
      <c r="E2863" s="325">
        <v>0</v>
      </c>
      <c r="F2863" s="325">
        <v>11.1</v>
      </c>
      <c r="G2863" s="325">
        <v>53</v>
      </c>
      <c r="H2863" s="320">
        <v>1.3</v>
      </c>
      <c r="I2863" s="320">
        <v>157.5</v>
      </c>
    </row>
    <row r="2864" spans="3:9" x14ac:dyDescent="0.25">
      <c r="C2864" s="482" t="s">
        <v>3290</v>
      </c>
      <c r="D2864" s="325">
        <v>459</v>
      </c>
      <c r="E2864" s="325">
        <v>0</v>
      </c>
      <c r="F2864" s="325">
        <v>12.1</v>
      </c>
      <c r="G2864" s="325">
        <v>57</v>
      </c>
      <c r="H2864" s="320">
        <v>1.3</v>
      </c>
      <c r="I2864" s="320">
        <v>157.5</v>
      </c>
    </row>
    <row r="2865" spans="3:9" x14ac:dyDescent="0.25">
      <c r="C2865" s="482" t="s">
        <v>3291</v>
      </c>
      <c r="D2865" s="325">
        <v>458.8</v>
      </c>
      <c r="E2865" s="325">
        <v>0</v>
      </c>
      <c r="F2865" s="325">
        <v>12.2</v>
      </c>
      <c r="G2865" s="325">
        <v>56</v>
      </c>
      <c r="H2865" s="320">
        <v>1.8</v>
      </c>
      <c r="I2865" s="320">
        <v>67.5</v>
      </c>
    </row>
    <row r="2866" spans="3:9" x14ac:dyDescent="0.25">
      <c r="C2866" s="482" t="s">
        <v>3292</v>
      </c>
      <c r="D2866" s="325">
        <v>458.5</v>
      </c>
      <c r="E2866" s="325">
        <v>0</v>
      </c>
      <c r="F2866" s="325">
        <v>11</v>
      </c>
      <c r="G2866" s="325">
        <v>61</v>
      </c>
      <c r="H2866" s="320">
        <v>1.8</v>
      </c>
      <c r="I2866" s="320">
        <v>67.5</v>
      </c>
    </row>
    <row r="2867" spans="3:9" x14ac:dyDescent="0.25">
      <c r="C2867" s="482" t="s">
        <v>3293</v>
      </c>
      <c r="D2867" s="325">
        <v>458.7</v>
      </c>
      <c r="E2867" s="325">
        <v>0</v>
      </c>
      <c r="F2867" s="325">
        <v>9.9</v>
      </c>
      <c r="G2867" s="325">
        <v>65</v>
      </c>
      <c r="H2867" s="320">
        <v>1.3</v>
      </c>
      <c r="I2867" s="320">
        <v>67.5</v>
      </c>
    </row>
    <row r="2868" spans="3:9" x14ac:dyDescent="0.25">
      <c r="C2868" s="482" t="s">
        <v>3294</v>
      </c>
      <c r="D2868" s="325">
        <v>459</v>
      </c>
      <c r="E2868" s="325">
        <v>0</v>
      </c>
      <c r="F2868" s="325">
        <v>7.7</v>
      </c>
      <c r="G2868" s="325">
        <v>73</v>
      </c>
      <c r="H2868" s="320">
        <v>1.3</v>
      </c>
      <c r="I2868" s="320">
        <v>67.5</v>
      </c>
    </row>
    <row r="2869" spans="3:9" x14ac:dyDescent="0.25">
      <c r="C2869" s="482" t="s">
        <v>3295</v>
      </c>
      <c r="D2869" s="325">
        <v>459.2</v>
      </c>
      <c r="E2869" s="325">
        <v>0</v>
      </c>
      <c r="F2869" s="325">
        <v>5.9</v>
      </c>
      <c r="G2869" s="325">
        <v>80</v>
      </c>
      <c r="H2869" s="320">
        <v>0.9</v>
      </c>
      <c r="I2869" s="320">
        <v>45</v>
      </c>
    </row>
    <row r="2870" spans="3:9" x14ac:dyDescent="0.25">
      <c r="C2870" s="482" t="s">
        <v>3296</v>
      </c>
      <c r="D2870" s="325">
        <v>459.4</v>
      </c>
      <c r="E2870" s="325">
        <v>0</v>
      </c>
      <c r="F2870" s="325">
        <v>5.3</v>
      </c>
      <c r="G2870" s="325">
        <v>81</v>
      </c>
      <c r="H2870" s="320">
        <v>0.4</v>
      </c>
      <c r="I2870" s="320">
        <v>67.5</v>
      </c>
    </row>
    <row r="2871" spans="3:9" x14ac:dyDescent="0.25">
      <c r="C2871" s="482" t="s">
        <v>3297</v>
      </c>
      <c r="D2871" s="325">
        <v>459.8</v>
      </c>
      <c r="E2871" s="325">
        <v>0</v>
      </c>
      <c r="F2871" s="325">
        <v>4.7</v>
      </c>
      <c r="G2871" s="325">
        <v>85</v>
      </c>
      <c r="H2871" s="320">
        <v>0.4</v>
      </c>
      <c r="I2871" s="320">
        <v>0</v>
      </c>
    </row>
    <row r="2872" spans="3:9" x14ac:dyDescent="0.25">
      <c r="C2872" s="482" t="s">
        <v>3298</v>
      </c>
      <c r="D2872" s="325">
        <v>459.7</v>
      </c>
      <c r="E2872" s="325">
        <v>0</v>
      </c>
      <c r="F2872" s="325">
        <v>4.2</v>
      </c>
      <c r="G2872" s="325">
        <v>85</v>
      </c>
      <c r="H2872" s="320">
        <v>0</v>
      </c>
      <c r="I2872" s="320">
        <v>0</v>
      </c>
    </row>
    <row r="2873" spans="3:9" x14ac:dyDescent="0.25">
      <c r="C2873" s="482" t="s">
        <v>3299</v>
      </c>
      <c r="D2873" s="325">
        <v>459.8</v>
      </c>
      <c r="E2873" s="325">
        <v>0</v>
      </c>
      <c r="F2873" s="325">
        <v>3.6</v>
      </c>
      <c r="G2873" s="325">
        <v>85</v>
      </c>
      <c r="H2873" s="320">
        <v>0</v>
      </c>
      <c r="I2873" s="320">
        <v>0</v>
      </c>
    </row>
    <row r="2874" spans="3:9" x14ac:dyDescent="0.25">
      <c r="C2874" s="482" t="s">
        <v>3300</v>
      </c>
      <c r="D2874" s="325">
        <v>459.6</v>
      </c>
      <c r="E2874" s="325">
        <v>0</v>
      </c>
      <c r="F2874" s="325">
        <v>3.1</v>
      </c>
      <c r="G2874" s="325">
        <v>88</v>
      </c>
      <c r="H2874" s="320">
        <v>0.4</v>
      </c>
      <c r="I2874" s="320">
        <v>135</v>
      </c>
    </row>
    <row r="2875" spans="3:9" x14ac:dyDescent="0.25">
      <c r="C2875" s="482" t="s">
        <v>3301</v>
      </c>
      <c r="D2875" s="325">
        <v>459.2</v>
      </c>
      <c r="E2875" s="325">
        <v>0</v>
      </c>
      <c r="F2875" s="325">
        <v>2.8</v>
      </c>
      <c r="G2875" s="325">
        <v>88</v>
      </c>
      <c r="H2875" s="320">
        <v>0</v>
      </c>
      <c r="I2875" s="320">
        <v>180</v>
      </c>
    </row>
    <row r="2876" spans="3:9" x14ac:dyDescent="0.25">
      <c r="C2876" s="482" t="s">
        <v>3302</v>
      </c>
      <c r="D2876" s="325">
        <v>458.9</v>
      </c>
      <c r="E2876" s="325">
        <v>0</v>
      </c>
      <c r="F2876" s="325">
        <v>1.9</v>
      </c>
      <c r="G2876" s="325">
        <v>90</v>
      </c>
      <c r="H2876" s="320">
        <v>0</v>
      </c>
      <c r="I2876" s="320">
        <v>180</v>
      </c>
    </row>
    <row r="2877" spans="3:9" x14ac:dyDescent="0.25">
      <c r="C2877" s="482" t="s">
        <v>3303</v>
      </c>
      <c r="D2877" s="325">
        <v>458.7</v>
      </c>
      <c r="E2877" s="325">
        <v>0</v>
      </c>
      <c r="F2877" s="325">
        <v>1.9</v>
      </c>
      <c r="G2877" s="325">
        <v>90</v>
      </c>
      <c r="H2877" s="320">
        <v>0</v>
      </c>
      <c r="I2877" s="320">
        <v>180</v>
      </c>
    </row>
    <row r="2878" spans="3:9" x14ac:dyDescent="0.25">
      <c r="C2878" s="482" t="s">
        <v>3304</v>
      </c>
      <c r="D2878" s="325">
        <v>458.5</v>
      </c>
      <c r="E2878" s="325">
        <v>0</v>
      </c>
      <c r="F2878" s="325">
        <v>1.3</v>
      </c>
      <c r="G2878" s="325">
        <v>90</v>
      </c>
      <c r="H2878" s="320">
        <v>0</v>
      </c>
      <c r="I2878" s="320">
        <v>202.5</v>
      </c>
    </row>
    <row r="2879" spans="3:9" x14ac:dyDescent="0.25">
      <c r="C2879" s="482" t="s">
        <v>3305</v>
      </c>
      <c r="D2879" s="325">
        <v>458.8</v>
      </c>
      <c r="E2879" s="325">
        <v>0</v>
      </c>
      <c r="F2879" s="325">
        <v>1.4</v>
      </c>
      <c r="G2879" s="325">
        <v>91</v>
      </c>
      <c r="H2879" s="320">
        <v>0</v>
      </c>
      <c r="I2879" s="320">
        <v>202.5</v>
      </c>
    </row>
    <row r="2880" spans="3:9" x14ac:dyDescent="0.25">
      <c r="C2880" s="482" t="s">
        <v>3306</v>
      </c>
      <c r="D2880" s="325">
        <v>459.1</v>
      </c>
      <c r="E2880" s="325">
        <v>0</v>
      </c>
      <c r="F2880" s="325">
        <v>2.6</v>
      </c>
      <c r="G2880" s="325">
        <v>89</v>
      </c>
      <c r="H2880" s="320">
        <v>0.4</v>
      </c>
      <c r="I2880" s="320">
        <v>202.5</v>
      </c>
    </row>
    <row r="2881" spans="3:9" x14ac:dyDescent="0.25">
      <c r="C2881" s="482" t="s">
        <v>3307</v>
      </c>
      <c r="D2881" s="325">
        <v>459.4</v>
      </c>
      <c r="E2881" s="325">
        <v>0</v>
      </c>
      <c r="F2881" s="325">
        <v>3</v>
      </c>
      <c r="G2881" s="325">
        <v>84</v>
      </c>
      <c r="H2881" s="320">
        <v>0.9</v>
      </c>
      <c r="I2881" s="320">
        <v>135</v>
      </c>
    </row>
    <row r="2882" spans="3:9" x14ac:dyDescent="0.25">
      <c r="C2882" s="482" t="s">
        <v>3308</v>
      </c>
      <c r="D2882" s="325">
        <v>459.8</v>
      </c>
      <c r="E2882" s="325">
        <v>0</v>
      </c>
      <c r="F2882" s="325">
        <v>4.5999999999999996</v>
      </c>
      <c r="G2882" s="325">
        <v>79</v>
      </c>
      <c r="H2882" s="320">
        <v>0.9</v>
      </c>
      <c r="I2882" s="320">
        <v>157.5</v>
      </c>
    </row>
    <row r="2883" spans="3:9" x14ac:dyDescent="0.25">
      <c r="C2883" s="482" t="s">
        <v>3309</v>
      </c>
      <c r="D2883" s="325">
        <v>459.9</v>
      </c>
      <c r="E2883" s="325">
        <v>0</v>
      </c>
      <c r="F2883" s="325">
        <v>7.9</v>
      </c>
      <c r="G2883" s="325">
        <v>68</v>
      </c>
      <c r="H2883" s="320">
        <v>0.9</v>
      </c>
      <c r="I2883" s="320">
        <v>202.5</v>
      </c>
    </row>
    <row r="2884" spans="3:9" x14ac:dyDescent="0.25">
      <c r="C2884" s="482" t="s">
        <v>3310</v>
      </c>
      <c r="D2884" s="325">
        <v>459.8</v>
      </c>
      <c r="E2884" s="325">
        <v>0</v>
      </c>
      <c r="F2884" s="325">
        <v>10.8</v>
      </c>
      <c r="G2884" s="325">
        <v>60</v>
      </c>
      <c r="H2884" s="320">
        <v>1.3</v>
      </c>
      <c r="I2884" s="320">
        <v>157.5</v>
      </c>
    </row>
    <row r="2885" spans="3:9" x14ac:dyDescent="0.25">
      <c r="C2885" s="482" t="s">
        <v>3311</v>
      </c>
      <c r="D2885" s="325">
        <v>459.8</v>
      </c>
      <c r="E2885" s="325">
        <v>0</v>
      </c>
      <c r="F2885" s="325">
        <v>11.3</v>
      </c>
      <c r="G2885" s="325">
        <v>54</v>
      </c>
      <c r="H2885" s="320">
        <v>1.3</v>
      </c>
      <c r="I2885" s="320">
        <v>157.5</v>
      </c>
    </row>
    <row r="2886" spans="3:9" x14ac:dyDescent="0.25">
      <c r="C2886" s="482" t="s">
        <v>3312</v>
      </c>
      <c r="D2886" s="325">
        <v>459.5</v>
      </c>
      <c r="E2886" s="325">
        <v>0</v>
      </c>
      <c r="F2886" s="325">
        <v>12.7</v>
      </c>
      <c r="G2886" s="325">
        <v>49</v>
      </c>
      <c r="H2886" s="320">
        <v>1.8</v>
      </c>
      <c r="I2886" s="320">
        <v>67.5</v>
      </c>
    </row>
    <row r="2887" spans="3:9" x14ac:dyDescent="0.25">
      <c r="C2887" s="482" t="s">
        <v>3313</v>
      </c>
      <c r="D2887" s="325">
        <v>459.2</v>
      </c>
      <c r="E2887" s="325">
        <v>0</v>
      </c>
      <c r="F2887" s="325">
        <v>10.1</v>
      </c>
      <c r="G2887" s="325">
        <v>65</v>
      </c>
      <c r="H2887" s="320">
        <v>1.3</v>
      </c>
      <c r="I2887" s="320">
        <v>67.5</v>
      </c>
    </row>
    <row r="2888" spans="3:9" x14ac:dyDescent="0.25">
      <c r="C2888" s="482" t="s">
        <v>3314</v>
      </c>
      <c r="D2888" s="325">
        <v>458.8</v>
      </c>
      <c r="E2888" s="325">
        <v>0</v>
      </c>
      <c r="F2888" s="325">
        <v>9.6999999999999993</v>
      </c>
      <c r="G2888" s="325">
        <v>69</v>
      </c>
      <c r="H2888" s="320">
        <v>2.2000000000000002</v>
      </c>
      <c r="I2888" s="320">
        <v>22.5</v>
      </c>
    </row>
    <row r="2889" spans="3:9" x14ac:dyDescent="0.25">
      <c r="C2889" s="482" t="s">
        <v>3315</v>
      </c>
      <c r="D2889" s="325">
        <v>458.7</v>
      </c>
      <c r="E2889" s="325">
        <v>1.3</v>
      </c>
      <c r="F2889" s="325">
        <v>6.2</v>
      </c>
      <c r="G2889" s="325">
        <v>84</v>
      </c>
      <c r="H2889" s="320">
        <v>1.3</v>
      </c>
      <c r="I2889" s="320">
        <v>67.5</v>
      </c>
    </row>
    <row r="2890" spans="3:9" x14ac:dyDescent="0.25">
      <c r="C2890" s="482" t="s">
        <v>3316</v>
      </c>
      <c r="D2890" s="325">
        <v>458.5</v>
      </c>
      <c r="E2890" s="325">
        <v>0</v>
      </c>
      <c r="F2890" s="325">
        <v>8.6999999999999993</v>
      </c>
      <c r="G2890" s="325">
        <v>75</v>
      </c>
      <c r="H2890" s="320">
        <v>1.3</v>
      </c>
      <c r="I2890" s="320">
        <v>45</v>
      </c>
    </row>
    <row r="2891" spans="3:9" x14ac:dyDescent="0.25">
      <c r="C2891" s="482" t="s">
        <v>3317</v>
      </c>
      <c r="D2891" s="325">
        <v>458.7</v>
      </c>
      <c r="E2891" s="325">
        <v>0</v>
      </c>
      <c r="F2891" s="325">
        <v>7.7</v>
      </c>
      <c r="G2891" s="325">
        <v>76</v>
      </c>
      <c r="H2891" s="320">
        <v>0.9</v>
      </c>
      <c r="I2891" s="320">
        <v>67.5</v>
      </c>
    </row>
    <row r="2892" spans="3:9" x14ac:dyDescent="0.25">
      <c r="C2892" s="482" t="s">
        <v>3318</v>
      </c>
      <c r="D2892" s="325">
        <v>459</v>
      </c>
      <c r="E2892" s="325">
        <v>0</v>
      </c>
      <c r="F2892" s="325">
        <v>6.6</v>
      </c>
      <c r="G2892" s="325">
        <v>79</v>
      </c>
      <c r="H2892" s="320">
        <v>0.9</v>
      </c>
      <c r="I2892" s="320">
        <v>90</v>
      </c>
    </row>
    <row r="2893" spans="3:9" x14ac:dyDescent="0.25">
      <c r="C2893" s="482" t="s">
        <v>3319</v>
      </c>
      <c r="D2893" s="325">
        <v>459.5</v>
      </c>
      <c r="E2893" s="325">
        <v>0</v>
      </c>
      <c r="F2893" s="325">
        <v>5.7</v>
      </c>
      <c r="G2893" s="325">
        <v>85</v>
      </c>
      <c r="H2893" s="320">
        <v>0.9</v>
      </c>
      <c r="I2893" s="320">
        <v>67.5</v>
      </c>
    </row>
    <row r="2894" spans="3:9" x14ac:dyDescent="0.25">
      <c r="C2894" s="482" t="s">
        <v>3320</v>
      </c>
      <c r="D2894" s="325">
        <v>459.7</v>
      </c>
      <c r="E2894" s="325">
        <v>0</v>
      </c>
      <c r="F2894" s="325">
        <v>4.8</v>
      </c>
      <c r="G2894" s="325">
        <v>86</v>
      </c>
      <c r="H2894" s="320">
        <v>0.9</v>
      </c>
      <c r="I2894" s="320">
        <v>67.5</v>
      </c>
    </row>
    <row r="2895" spans="3:9" x14ac:dyDescent="0.25">
      <c r="C2895" s="482" t="s">
        <v>3321</v>
      </c>
      <c r="D2895" s="325">
        <v>460</v>
      </c>
      <c r="E2895" s="325">
        <v>0</v>
      </c>
      <c r="F2895" s="325">
        <v>4.0999999999999996</v>
      </c>
      <c r="G2895" s="325">
        <v>86</v>
      </c>
      <c r="H2895" s="320">
        <v>0.9</v>
      </c>
      <c r="I2895" s="320">
        <v>67.5</v>
      </c>
    </row>
    <row r="2896" spans="3:9" x14ac:dyDescent="0.25">
      <c r="C2896" s="482" t="s">
        <v>3322</v>
      </c>
      <c r="D2896" s="325">
        <v>460.3</v>
      </c>
      <c r="E2896" s="325">
        <v>0</v>
      </c>
      <c r="F2896" s="325">
        <v>3.6</v>
      </c>
      <c r="G2896" s="325">
        <v>86</v>
      </c>
      <c r="H2896" s="320">
        <v>0</v>
      </c>
      <c r="I2896" s="320">
        <v>22.5</v>
      </c>
    </row>
    <row r="2897" spans="3:9" x14ac:dyDescent="0.25">
      <c r="C2897" s="482" t="s">
        <v>3323</v>
      </c>
      <c r="D2897" s="325">
        <v>460.3</v>
      </c>
      <c r="E2897" s="325">
        <v>0</v>
      </c>
      <c r="F2897" s="325">
        <v>3.4</v>
      </c>
      <c r="G2897" s="325">
        <v>87</v>
      </c>
      <c r="H2897" s="320">
        <v>0</v>
      </c>
      <c r="I2897" s="320">
        <v>135</v>
      </c>
    </row>
    <row r="2898" spans="3:9" x14ac:dyDescent="0.25">
      <c r="C2898" s="482" t="s">
        <v>3324</v>
      </c>
      <c r="D2898" s="325">
        <v>460.2</v>
      </c>
      <c r="E2898" s="325">
        <v>0</v>
      </c>
      <c r="F2898" s="325">
        <v>2.8</v>
      </c>
      <c r="G2898" s="325">
        <v>89</v>
      </c>
      <c r="H2898" s="320">
        <v>0</v>
      </c>
      <c r="I2898" s="320">
        <v>90</v>
      </c>
    </row>
    <row r="2899" spans="3:9" x14ac:dyDescent="0.25">
      <c r="C2899" s="482" t="s">
        <v>3325</v>
      </c>
      <c r="D2899" s="325">
        <v>459.9</v>
      </c>
      <c r="E2899" s="325">
        <v>0</v>
      </c>
      <c r="F2899" s="325">
        <v>3.2</v>
      </c>
      <c r="G2899" s="325">
        <v>87</v>
      </c>
      <c r="H2899" s="320">
        <v>0.4</v>
      </c>
      <c r="I2899" s="320">
        <v>112.5</v>
      </c>
    </row>
    <row r="2900" spans="3:9" x14ac:dyDescent="0.25">
      <c r="C2900" s="482" t="s">
        <v>3326</v>
      </c>
      <c r="D2900" s="325">
        <v>459.6</v>
      </c>
      <c r="E2900" s="325">
        <v>0</v>
      </c>
      <c r="F2900" s="325">
        <v>3.3</v>
      </c>
      <c r="G2900" s="325">
        <v>87</v>
      </c>
      <c r="H2900" s="320">
        <v>0</v>
      </c>
      <c r="I2900" s="320">
        <v>135</v>
      </c>
    </row>
    <row r="2901" spans="3:9" x14ac:dyDescent="0.25">
      <c r="C2901" s="482" t="s">
        <v>3327</v>
      </c>
      <c r="D2901" s="325">
        <v>459.4</v>
      </c>
      <c r="E2901" s="325">
        <v>0</v>
      </c>
      <c r="F2901" s="325">
        <v>3.7</v>
      </c>
      <c r="G2901" s="325">
        <v>87</v>
      </c>
      <c r="H2901" s="320">
        <v>0</v>
      </c>
      <c r="I2901" s="320">
        <v>135</v>
      </c>
    </row>
    <row r="2902" spans="3:9" x14ac:dyDescent="0.25">
      <c r="C2902" s="482" t="s">
        <v>3328</v>
      </c>
      <c r="D2902" s="325">
        <v>459.3</v>
      </c>
      <c r="E2902" s="325">
        <v>0</v>
      </c>
      <c r="F2902" s="325">
        <v>3.9</v>
      </c>
      <c r="G2902" s="325">
        <v>86</v>
      </c>
      <c r="H2902" s="320">
        <v>0.4</v>
      </c>
      <c r="I2902" s="320">
        <v>135</v>
      </c>
    </row>
    <row r="2903" spans="3:9" x14ac:dyDescent="0.25">
      <c r="C2903" s="482" t="s">
        <v>3329</v>
      </c>
      <c r="D2903" s="325">
        <v>459.3</v>
      </c>
      <c r="E2903" s="325">
        <v>0</v>
      </c>
      <c r="F2903" s="325">
        <v>3.9</v>
      </c>
      <c r="G2903" s="325">
        <v>87</v>
      </c>
      <c r="H2903" s="320">
        <v>0</v>
      </c>
      <c r="I2903" s="320">
        <v>135</v>
      </c>
    </row>
    <row r="2904" spans="3:9" x14ac:dyDescent="0.25">
      <c r="C2904" s="482" t="s">
        <v>3330</v>
      </c>
      <c r="D2904" s="325">
        <v>459.5</v>
      </c>
      <c r="E2904" s="325">
        <v>0</v>
      </c>
      <c r="F2904" s="325">
        <v>3.9</v>
      </c>
      <c r="G2904" s="325">
        <v>85</v>
      </c>
      <c r="H2904" s="320">
        <v>0</v>
      </c>
      <c r="I2904" s="320">
        <v>135</v>
      </c>
    </row>
    <row r="2905" spans="3:9" x14ac:dyDescent="0.25">
      <c r="C2905" s="482" t="s">
        <v>3331</v>
      </c>
      <c r="D2905" s="325">
        <v>459.9</v>
      </c>
      <c r="E2905" s="325">
        <v>0</v>
      </c>
      <c r="F2905" s="325">
        <v>3.9</v>
      </c>
      <c r="G2905" s="325">
        <v>87</v>
      </c>
      <c r="H2905" s="320">
        <v>0.4</v>
      </c>
      <c r="I2905" s="320">
        <v>135</v>
      </c>
    </row>
    <row r="2906" spans="3:9" x14ac:dyDescent="0.25">
      <c r="C2906" s="482" t="s">
        <v>3332</v>
      </c>
      <c r="D2906" s="325">
        <v>460.3</v>
      </c>
      <c r="E2906" s="325">
        <v>0</v>
      </c>
      <c r="F2906" s="325">
        <v>4.9000000000000004</v>
      </c>
      <c r="G2906" s="325">
        <v>84</v>
      </c>
      <c r="H2906" s="320">
        <v>0.4</v>
      </c>
      <c r="I2906" s="320">
        <v>45</v>
      </c>
    </row>
    <row r="2907" spans="3:9" x14ac:dyDescent="0.25">
      <c r="C2907" s="482" t="s">
        <v>3333</v>
      </c>
      <c r="D2907" s="325">
        <v>460.7</v>
      </c>
      <c r="E2907" s="325">
        <v>0</v>
      </c>
      <c r="F2907" s="325">
        <v>6.6</v>
      </c>
      <c r="G2907" s="325">
        <v>81</v>
      </c>
      <c r="H2907" s="320">
        <v>0.4</v>
      </c>
      <c r="I2907" s="320">
        <v>67.5</v>
      </c>
    </row>
    <row r="2908" spans="3:9" x14ac:dyDescent="0.25">
      <c r="C2908" s="482" t="s">
        <v>3334</v>
      </c>
      <c r="D2908" s="325">
        <v>460.7</v>
      </c>
      <c r="E2908" s="325">
        <v>0</v>
      </c>
      <c r="F2908" s="325">
        <v>7.7</v>
      </c>
      <c r="G2908" s="325">
        <v>76</v>
      </c>
      <c r="H2908" s="320">
        <v>0.9</v>
      </c>
      <c r="I2908" s="320">
        <v>90</v>
      </c>
    </row>
    <row r="2909" spans="3:9" x14ac:dyDescent="0.25">
      <c r="C2909" s="482" t="s">
        <v>3335</v>
      </c>
      <c r="D2909" s="325">
        <v>460.6</v>
      </c>
      <c r="E2909" s="325">
        <v>0</v>
      </c>
      <c r="F2909" s="325">
        <v>9.6</v>
      </c>
      <c r="G2909" s="325">
        <v>67</v>
      </c>
      <c r="H2909" s="320">
        <v>1.3</v>
      </c>
      <c r="I2909" s="320">
        <v>67.5</v>
      </c>
    </row>
    <row r="2910" spans="3:9" x14ac:dyDescent="0.25">
      <c r="C2910" s="482" t="s">
        <v>3336</v>
      </c>
      <c r="D2910" s="325">
        <v>460.2</v>
      </c>
      <c r="E2910" s="325">
        <v>0</v>
      </c>
      <c r="F2910" s="325">
        <v>8.6</v>
      </c>
      <c r="G2910" s="325">
        <v>71</v>
      </c>
      <c r="H2910" s="320">
        <v>0.9</v>
      </c>
      <c r="I2910" s="320">
        <v>67.5</v>
      </c>
    </row>
    <row r="2911" spans="3:9" x14ac:dyDescent="0.25">
      <c r="C2911" s="482" t="s">
        <v>3337</v>
      </c>
      <c r="D2911" s="325">
        <v>459.8</v>
      </c>
      <c r="E2911" s="325">
        <v>0</v>
      </c>
      <c r="F2911" s="325">
        <v>8.8000000000000007</v>
      </c>
      <c r="G2911" s="325">
        <v>74</v>
      </c>
      <c r="H2911" s="320">
        <v>1.3</v>
      </c>
      <c r="I2911" s="320">
        <v>67.5</v>
      </c>
    </row>
    <row r="2912" spans="3:9" x14ac:dyDescent="0.25">
      <c r="C2912" s="482" t="s">
        <v>3338</v>
      </c>
      <c r="D2912" s="325">
        <v>459.2</v>
      </c>
      <c r="E2912" s="325">
        <v>0</v>
      </c>
      <c r="F2912" s="325">
        <v>10.7</v>
      </c>
      <c r="G2912" s="325">
        <v>69</v>
      </c>
      <c r="H2912" s="320">
        <v>1.8</v>
      </c>
      <c r="I2912" s="320">
        <v>45</v>
      </c>
    </row>
    <row r="2913" spans="3:9" x14ac:dyDescent="0.25">
      <c r="C2913" s="482" t="s">
        <v>3339</v>
      </c>
      <c r="D2913" s="325">
        <v>459</v>
      </c>
      <c r="E2913" s="325">
        <v>0.8</v>
      </c>
      <c r="F2913" s="325">
        <v>7.6</v>
      </c>
      <c r="G2913" s="325">
        <v>78</v>
      </c>
      <c r="H2913" s="320">
        <v>1.3</v>
      </c>
      <c r="I2913" s="320">
        <v>67.5</v>
      </c>
    </row>
    <row r="2914" spans="3:9" x14ac:dyDescent="0.25">
      <c r="C2914" s="482" t="s">
        <v>3340</v>
      </c>
      <c r="D2914" s="325">
        <v>458.9</v>
      </c>
      <c r="E2914" s="325">
        <v>0.8</v>
      </c>
      <c r="F2914" s="325">
        <v>7.4</v>
      </c>
      <c r="G2914" s="325">
        <v>83</v>
      </c>
      <c r="H2914" s="320">
        <v>1.3</v>
      </c>
      <c r="I2914" s="320">
        <v>45</v>
      </c>
    </row>
    <row r="2915" spans="3:9" x14ac:dyDescent="0.25">
      <c r="C2915" s="482" t="s">
        <v>3341</v>
      </c>
      <c r="D2915" s="325">
        <v>459.2</v>
      </c>
      <c r="E2915" s="325">
        <v>0.8</v>
      </c>
      <c r="F2915" s="325">
        <v>6.9</v>
      </c>
      <c r="G2915" s="325">
        <v>79</v>
      </c>
      <c r="H2915" s="320">
        <v>0.9</v>
      </c>
      <c r="I2915" s="320">
        <v>0</v>
      </c>
    </row>
    <row r="2916" spans="3:9" x14ac:dyDescent="0.25">
      <c r="C2916" s="482" t="s">
        <v>3342</v>
      </c>
      <c r="D2916" s="325">
        <v>459.3</v>
      </c>
      <c r="E2916" s="325">
        <v>1.8</v>
      </c>
      <c r="F2916" s="325">
        <v>5.8</v>
      </c>
      <c r="G2916" s="325">
        <v>89</v>
      </c>
      <c r="H2916" s="320">
        <v>0.4</v>
      </c>
      <c r="I2916" s="320">
        <v>0</v>
      </c>
    </row>
    <row r="2917" spans="3:9" x14ac:dyDescent="0.25">
      <c r="C2917" s="482" t="s">
        <v>3343</v>
      </c>
      <c r="D2917" s="325">
        <v>459.9</v>
      </c>
      <c r="E2917" s="325">
        <v>0</v>
      </c>
      <c r="F2917" s="325">
        <v>5.5</v>
      </c>
      <c r="G2917" s="325">
        <v>89</v>
      </c>
      <c r="H2917" s="320">
        <v>0.4</v>
      </c>
      <c r="I2917" s="320">
        <v>45</v>
      </c>
    </row>
    <row r="2918" spans="3:9" x14ac:dyDescent="0.25">
      <c r="C2918" s="482" t="s">
        <v>3344</v>
      </c>
      <c r="D2918" s="325">
        <v>460.4</v>
      </c>
      <c r="E2918" s="325">
        <v>0</v>
      </c>
      <c r="F2918" s="325">
        <v>5.3</v>
      </c>
      <c r="G2918" s="325">
        <v>84</v>
      </c>
      <c r="H2918" s="320">
        <v>0.4</v>
      </c>
      <c r="I2918" s="320">
        <v>67.5</v>
      </c>
    </row>
    <row r="2919" spans="3:9" x14ac:dyDescent="0.25">
      <c r="C2919" s="482" t="s">
        <v>3345</v>
      </c>
      <c r="D2919" s="325">
        <v>460.6</v>
      </c>
      <c r="E2919" s="325">
        <v>0</v>
      </c>
      <c r="F2919" s="325">
        <v>5</v>
      </c>
      <c r="G2919" s="325">
        <v>88</v>
      </c>
      <c r="H2919" s="320">
        <v>0.4</v>
      </c>
      <c r="I2919" s="320">
        <v>67.5</v>
      </c>
    </row>
    <row r="2920" spans="3:9" x14ac:dyDescent="0.25">
      <c r="C2920" s="482" t="s">
        <v>3346</v>
      </c>
      <c r="D2920" s="325">
        <v>460.9</v>
      </c>
      <c r="E2920" s="325">
        <v>0</v>
      </c>
      <c r="F2920" s="325">
        <v>4.3</v>
      </c>
      <c r="G2920" s="325">
        <v>85</v>
      </c>
      <c r="H2920" s="320">
        <v>0.4</v>
      </c>
      <c r="I2920" s="320">
        <v>135</v>
      </c>
    </row>
    <row r="2921" spans="3:9" x14ac:dyDescent="0.25">
      <c r="C2921" s="482" t="s">
        <v>3347</v>
      </c>
      <c r="D2921" s="325">
        <v>460.8</v>
      </c>
      <c r="E2921" s="325">
        <v>0</v>
      </c>
      <c r="F2921" s="325">
        <v>3.3</v>
      </c>
      <c r="G2921" s="325">
        <v>88</v>
      </c>
      <c r="H2921" s="320">
        <v>0.4</v>
      </c>
      <c r="I2921" s="320">
        <v>67.5</v>
      </c>
    </row>
    <row r="2922" spans="3:9" x14ac:dyDescent="0.25">
      <c r="C2922" s="482" t="s">
        <v>3348</v>
      </c>
      <c r="D2922" s="325">
        <v>460.6</v>
      </c>
      <c r="E2922" s="325">
        <v>0</v>
      </c>
      <c r="F2922" s="325">
        <v>3.1</v>
      </c>
      <c r="G2922" s="325">
        <v>88</v>
      </c>
      <c r="H2922" s="320">
        <v>0.4</v>
      </c>
      <c r="I2922" s="320">
        <v>67.5</v>
      </c>
    </row>
    <row r="2923" spans="3:9" x14ac:dyDescent="0.25">
      <c r="C2923" s="482" t="s">
        <v>3349</v>
      </c>
      <c r="D2923" s="325">
        <v>460.2</v>
      </c>
      <c r="E2923" s="325">
        <v>0</v>
      </c>
      <c r="F2923" s="325">
        <v>2.8</v>
      </c>
      <c r="G2923" s="325">
        <v>90</v>
      </c>
      <c r="H2923" s="320">
        <v>0</v>
      </c>
      <c r="I2923" s="320">
        <v>67.5</v>
      </c>
    </row>
    <row r="2924" spans="3:9" x14ac:dyDescent="0.25">
      <c r="C2924" s="482" t="s">
        <v>3350</v>
      </c>
      <c r="D2924" s="325">
        <v>459.8</v>
      </c>
      <c r="E2924" s="325">
        <v>0</v>
      </c>
      <c r="F2924" s="325">
        <v>3.6</v>
      </c>
      <c r="G2924" s="325">
        <v>88</v>
      </c>
      <c r="H2924" s="320">
        <v>0</v>
      </c>
      <c r="I2924" s="320">
        <v>90</v>
      </c>
    </row>
    <row r="2925" spans="3:9" x14ac:dyDescent="0.25">
      <c r="C2925" s="482" t="s">
        <v>3351</v>
      </c>
      <c r="D2925" s="325">
        <v>459.5</v>
      </c>
      <c r="E2925" s="325">
        <v>0</v>
      </c>
      <c r="F2925" s="325">
        <v>3.2</v>
      </c>
      <c r="G2925" s="325">
        <v>88</v>
      </c>
      <c r="H2925" s="320">
        <v>0.4</v>
      </c>
      <c r="I2925" s="320">
        <v>67.5</v>
      </c>
    </row>
    <row r="2926" spans="3:9" x14ac:dyDescent="0.25">
      <c r="C2926" s="482" t="s">
        <v>3352</v>
      </c>
      <c r="D2926" s="325">
        <v>459.4</v>
      </c>
      <c r="E2926" s="325">
        <v>0</v>
      </c>
      <c r="F2926" s="325">
        <v>3.1</v>
      </c>
      <c r="G2926" s="325">
        <v>89</v>
      </c>
      <c r="H2926" s="320">
        <v>0.4</v>
      </c>
      <c r="I2926" s="320">
        <v>157.5</v>
      </c>
    </row>
    <row r="2927" spans="3:9" x14ac:dyDescent="0.25">
      <c r="C2927" s="482" t="s">
        <v>3353</v>
      </c>
      <c r="D2927" s="325">
        <v>459.5</v>
      </c>
      <c r="E2927" s="325">
        <v>0</v>
      </c>
      <c r="F2927" s="325">
        <v>3.3</v>
      </c>
      <c r="G2927" s="325">
        <v>88</v>
      </c>
      <c r="H2927" s="320">
        <v>0</v>
      </c>
      <c r="I2927" s="320">
        <v>67.5</v>
      </c>
    </row>
    <row r="2928" spans="3:9" x14ac:dyDescent="0.25">
      <c r="C2928" s="482" t="s">
        <v>3354</v>
      </c>
      <c r="D2928" s="325">
        <v>460</v>
      </c>
      <c r="E2928" s="325">
        <v>0</v>
      </c>
      <c r="F2928" s="325">
        <v>2.8</v>
      </c>
      <c r="G2928" s="325">
        <v>91</v>
      </c>
      <c r="H2928" s="320">
        <v>0</v>
      </c>
      <c r="I2928" s="320">
        <v>225</v>
      </c>
    </row>
    <row r="2929" spans="3:9" x14ac:dyDescent="0.25">
      <c r="C2929" s="482" t="s">
        <v>3355</v>
      </c>
      <c r="D2929" s="325">
        <v>460.3</v>
      </c>
      <c r="E2929" s="325">
        <v>0</v>
      </c>
      <c r="F2929" s="325">
        <v>2.9</v>
      </c>
      <c r="G2929" s="325">
        <v>92</v>
      </c>
      <c r="H2929" s="320">
        <v>0</v>
      </c>
      <c r="I2929" s="320">
        <v>225</v>
      </c>
    </row>
    <row r="2930" spans="3:9" x14ac:dyDescent="0.25">
      <c r="C2930" s="482" t="s">
        <v>3356</v>
      </c>
      <c r="D2930" s="325">
        <v>460.8</v>
      </c>
      <c r="E2930" s="325">
        <v>0</v>
      </c>
      <c r="F2930" s="325">
        <v>5.2</v>
      </c>
      <c r="G2930" s="325">
        <v>85</v>
      </c>
      <c r="H2930" s="320">
        <v>0.4</v>
      </c>
      <c r="I2930" s="320">
        <v>67.5</v>
      </c>
    </row>
    <row r="2931" spans="3:9" x14ac:dyDescent="0.25">
      <c r="C2931" s="482" t="s">
        <v>3357</v>
      </c>
      <c r="D2931" s="325">
        <v>460.9</v>
      </c>
      <c r="E2931" s="325">
        <v>0</v>
      </c>
      <c r="F2931" s="325">
        <v>6.9</v>
      </c>
      <c r="G2931" s="325">
        <v>80</v>
      </c>
      <c r="H2931" s="320">
        <v>0.9</v>
      </c>
      <c r="I2931" s="320">
        <v>157.5</v>
      </c>
    </row>
    <row r="2932" spans="3:9" x14ac:dyDescent="0.25">
      <c r="C2932" s="482" t="s">
        <v>3358</v>
      </c>
      <c r="D2932" s="325">
        <v>460.9</v>
      </c>
      <c r="E2932" s="325">
        <v>0</v>
      </c>
      <c r="F2932" s="325">
        <v>10.5</v>
      </c>
      <c r="G2932" s="325">
        <v>67</v>
      </c>
      <c r="H2932" s="320">
        <v>1.3</v>
      </c>
      <c r="I2932" s="320">
        <v>67.5</v>
      </c>
    </row>
    <row r="2933" spans="3:9" x14ac:dyDescent="0.25">
      <c r="C2933" s="482" t="s">
        <v>3359</v>
      </c>
      <c r="D2933" s="325">
        <v>461</v>
      </c>
      <c r="E2933" s="325">
        <v>0</v>
      </c>
      <c r="F2933" s="325">
        <v>9.1</v>
      </c>
      <c r="G2933" s="325">
        <v>68</v>
      </c>
      <c r="H2933" s="320">
        <v>1.3</v>
      </c>
      <c r="I2933" s="320">
        <v>67.5</v>
      </c>
    </row>
    <row r="2934" spans="3:9" x14ac:dyDescent="0.25">
      <c r="C2934" s="482" t="s">
        <v>3360</v>
      </c>
      <c r="D2934" s="325">
        <v>460.5</v>
      </c>
      <c r="E2934" s="325">
        <v>0</v>
      </c>
      <c r="F2934" s="325">
        <v>9.8000000000000007</v>
      </c>
      <c r="G2934" s="325">
        <v>69</v>
      </c>
      <c r="H2934" s="320">
        <v>0.9</v>
      </c>
      <c r="I2934" s="320">
        <v>67.5</v>
      </c>
    </row>
    <row r="2935" spans="3:9" x14ac:dyDescent="0.25">
      <c r="C2935" s="482" t="s">
        <v>3361</v>
      </c>
      <c r="D2935" s="325">
        <v>460.2</v>
      </c>
      <c r="E2935" s="325">
        <v>0</v>
      </c>
      <c r="F2935" s="325">
        <v>7.9</v>
      </c>
      <c r="G2935" s="325">
        <v>76</v>
      </c>
      <c r="H2935" s="320">
        <v>2.2000000000000002</v>
      </c>
      <c r="I2935" s="320">
        <v>22.5</v>
      </c>
    </row>
    <row r="2936" spans="3:9" x14ac:dyDescent="0.25">
      <c r="C2936" s="482" t="s">
        <v>3362</v>
      </c>
      <c r="D2936" s="325">
        <v>459.7</v>
      </c>
      <c r="E2936" s="325">
        <v>0</v>
      </c>
      <c r="F2936" s="325">
        <v>9.1999999999999993</v>
      </c>
      <c r="G2936" s="325">
        <v>74</v>
      </c>
      <c r="H2936" s="320">
        <v>1.8</v>
      </c>
      <c r="I2936" s="320">
        <v>45</v>
      </c>
    </row>
    <row r="2937" spans="3:9" x14ac:dyDescent="0.25">
      <c r="C2937" s="482" t="s">
        <v>3363</v>
      </c>
      <c r="D2937" s="325">
        <v>459.4</v>
      </c>
      <c r="E2937" s="325">
        <v>0.3</v>
      </c>
      <c r="F2937" s="325">
        <v>8.6</v>
      </c>
      <c r="G2937" s="325">
        <v>78</v>
      </c>
      <c r="H2937" s="320">
        <v>1.3</v>
      </c>
      <c r="I2937" s="320">
        <v>45</v>
      </c>
    </row>
    <row r="2938" spans="3:9" x14ac:dyDescent="0.25">
      <c r="C2938" s="482" t="s">
        <v>3364</v>
      </c>
      <c r="D2938" s="325">
        <v>459.2</v>
      </c>
      <c r="E2938" s="325">
        <v>0</v>
      </c>
      <c r="F2938" s="325">
        <v>7.5</v>
      </c>
      <c r="G2938" s="325">
        <v>78</v>
      </c>
      <c r="H2938" s="320">
        <v>1.3</v>
      </c>
      <c r="I2938" s="320">
        <v>22.5</v>
      </c>
    </row>
    <row r="2939" spans="3:9" x14ac:dyDescent="0.25">
      <c r="C2939" s="482" t="s">
        <v>3365</v>
      </c>
      <c r="D2939" s="325">
        <v>459.5</v>
      </c>
      <c r="E2939" s="325">
        <v>0.3</v>
      </c>
      <c r="F2939" s="325">
        <v>6.1</v>
      </c>
      <c r="G2939" s="325">
        <v>86</v>
      </c>
      <c r="H2939" s="320">
        <v>1.3</v>
      </c>
      <c r="I2939" s="320">
        <v>67.5</v>
      </c>
    </row>
    <row r="2940" spans="3:9" x14ac:dyDescent="0.25">
      <c r="C2940" s="482" t="s">
        <v>3366</v>
      </c>
      <c r="D2940" s="325">
        <v>459.7</v>
      </c>
      <c r="E2940" s="325">
        <v>0</v>
      </c>
      <c r="F2940" s="325">
        <v>5.6</v>
      </c>
      <c r="G2940" s="325">
        <v>84</v>
      </c>
      <c r="H2940" s="320">
        <v>1.3</v>
      </c>
      <c r="I2940" s="320">
        <v>67.5</v>
      </c>
    </row>
    <row r="2941" spans="3:9" x14ac:dyDescent="0.25">
      <c r="C2941" s="482" t="s">
        <v>3367</v>
      </c>
      <c r="D2941" s="325">
        <v>460</v>
      </c>
      <c r="E2941" s="325">
        <v>0</v>
      </c>
      <c r="F2941" s="325">
        <v>5.0999999999999996</v>
      </c>
      <c r="G2941" s="325">
        <v>82</v>
      </c>
      <c r="H2941" s="320">
        <v>0.9</v>
      </c>
      <c r="I2941" s="320">
        <v>90</v>
      </c>
    </row>
    <row r="2942" spans="3:9" x14ac:dyDescent="0.25">
      <c r="C2942" s="482" t="s">
        <v>3368</v>
      </c>
      <c r="D2942" s="325">
        <v>460.6</v>
      </c>
      <c r="E2942" s="325">
        <v>0</v>
      </c>
      <c r="F2942" s="325">
        <v>5.0999999999999996</v>
      </c>
      <c r="G2942" s="325">
        <v>84</v>
      </c>
      <c r="H2942" s="320">
        <v>0.9</v>
      </c>
      <c r="I2942" s="320">
        <v>67.5</v>
      </c>
    </row>
    <row r="2943" spans="3:9" x14ac:dyDescent="0.25">
      <c r="C2943" s="482" t="s">
        <v>3369</v>
      </c>
      <c r="D2943" s="325">
        <v>460.7</v>
      </c>
      <c r="E2943" s="325">
        <v>0</v>
      </c>
      <c r="F2943" s="325">
        <v>4.7</v>
      </c>
      <c r="G2943" s="325">
        <v>83</v>
      </c>
      <c r="H2943" s="320">
        <v>0.9</v>
      </c>
      <c r="I2943" s="320">
        <v>135</v>
      </c>
    </row>
    <row r="2944" spans="3:9" x14ac:dyDescent="0.25">
      <c r="C2944" s="482" t="s">
        <v>3370</v>
      </c>
      <c r="D2944" s="325">
        <v>460.9</v>
      </c>
      <c r="E2944" s="325">
        <v>0</v>
      </c>
      <c r="F2944" s="325">
        <v>4.3</v>
      </c>
      <c r="G2944" s="325">
        <v>84</v>
      </c>
      <c r="H2944" s="320">
        <v>0.4</v>
      </c>
      <c r="I2944" s="320">
        <v>157.5</v>
      </c>
    </row>
    <row r="2945" spans="3:9" x14ac:dyDescent="0.25">
      <c r="C2945" s="482" t="s">
        <v>3371</v>
      </c>
      <c r="D2945" s="325">
        <v>460.9</v>
      </c>
      <c r="E2945" s="325">
        <v>0</v>
      </c>
      <c r="F2945" s="325">
        <v>4.0999999999999996</v>
      </c>
      <c r="G2945" s="325">
        <v>85</v>
      </c>
      <c r="H2945" s="320">
        <v>0</v>
      </c>
      <c r="I2945" s="320">
        <v>67.5</v>
      </c>
    </row>
    <row r="2946" spans="3:9" x14ac:dyDescent="0.25">
      <c r="C2946" s="482" t="s">
        <v>3372</v>
      </c>
      <c r="D2946" s="325">
        <v>460.8</v>
      </c>
      <c r="E2946" s="325">
        <v>0</v>
      </c>
      <c r="F2946" s="325">
        <v>4</v>
      </c>
      <c r="G2946" s="325">
        <v>84</v>
      </c>
      <c r="H2946" s="320">
        <v>0.4</v>
      </c>
      <c r="I2946" s="320">
        <v>112.5</v>
      </c>
    </row>
    <row r="2947" spans="3:9" x14ac:dyDescent="0.25">
      <c r="C2947" s="482" t="s">
        <v>3373</v>
      </c>
      <c r="D2947" s="325">
        <v>460.3</v>
      </c>
      <c r="E2947" s="325">
        <v>0</v>
      </c>
      <c r="F2947" s="325">
        <v>4.2</v>
      </c>
      <c r="G2947" s="325">
        <v>83</v>
      </c>
      <c r="H2947" s="320">
        <v>0</v>
      </c>
      <c r="I2947" s="320">
        <v>90</v>
      </c>
    </row>
    <row r="2948" spans="3:9" x14ac:dyDescent="0.25">
      <c r="C2948" s="482" t="s">
        <v>3374</v>
      </c>
      <c r="D2948" s="325">
        <v>460.1</v>
      </c>
      <c r="E2948" s="325">
        <v>0</v>
      </c>
      <c r="F2948" s="325">
        <v>4.0999999999999996</v>
      </c>
      <c r="G2948" s="325">
        <v>83</v>
      </c>
      <c r="H2948" s="320">
        <v>0.4</v>
      </c>
      <c r="I2948" s="320">
        <v>157.5</v>
      </c>
    </row>
    <row r="2949" spans="3:9" x14ac:dyDescent="0.25">
      <c r="C2949" s="482" t="s">
        <v>3375</v>
      </c>
      <c r="D2949" s="325">
        <v>459.7</v>
      </c>
      <c r="E2949" s="325">
        <v>0</v>
      </c>
      <c r="F2949" s="325">
        <v>3.2</v>
      </c>
      <c r="G2949" s="325">
        <v>85</v>
      </c>
      <c r="H2949" s="320">
        <v>0</v>
      </c>
      <c r="I2949" s="320">
        <v>135</v>
      </c>
    </row>
    <row r="2950" spans="3:9" x14ac:dyDescent="0.25">
      <c r="C2950" s="482" t="s">
        <v>3376</v>
      </c>
      <c r="D2950" s="325">
        <v>459.6</v>
      </c>
      <c r="E2950" s="325">
        <v>0</v>
      </c>
      <c r="F2950" s="325">
        <v>2.8</v>
      </c>
      <c r="G2950" s="325">
        <v>86</v>
      </c>
      <c r="H2950" s="320">
        <v>0</v>
      </c>
      <c r="I2950" s="320">
        <v>90</v>
      </c>
    </row>
    <row r="2951" spans="3:9" x14ac:dyDescent="0.25">
      <c r="C2951" s="482" t="s">
        <v>3377</v>
      </c>
      <c r="D2951" s="325">
        <v>459.8</v>
      </c>
      <c r="E2951" s="325">
        <v>0</v>
      </c>
      <c r="F2951" s="325">
        <v>2.2999999999999998</v>
      </c>
      <c r="G2951" s="325">
        <v>88</v>
      </c>
      <c r="H2951" s="320">
        <v>0</v>
      </c>
      <c r="I2951" s="320">
        <v>90</v>
      </c>
    </row>
    <row r="2952" spans="3:9" x14ac:dyDescent="0.25">
      <c r="C2952" s="482" t="s">
        <v>3378</v>
      </c>
      <c r="D2952" s="325">
        <v>460.1</v>
      </c>
      <c r="E2952" s="325">
        <v>0</v>
      </c>
      <c r="F2952" s="325">
        <v>2.1</v>
      </c>
      <c r="G2952" s="325">
        <v>88</v>
      </c>
      <c r="H2952" s="320">
        <v>0</v>
      </c>
      <c r="I2952" s="320">
        <v>0</v>
      </c>
    </row>
    <row r="2953" spans="3:9" x14ac:dyDescent="0.25">
      <c r="C2953" s="482" t="s">
        <v>3379</v>
      </c>
      <c r="D2953" s="325">
        <v>460.5</v>
      </c>
      <c r="E2953" s="325">
        <v>0</v>
      </c>
      <c r="F2953" s="325">
        <v>2.7</v>
      </c>
      <c r="G2953" s="325">
        <v>88</v>
      </c>
      <c r="H2953" s="320">
        <v>0</v>
      </c>
      <c r="I2953" s="320">
        <v>0</v>
      </c>
    </row>
    <row r="2954" spans="3:9" x14ac:dyDescent="0.25">
      <c r="C2954" s="482" t="s">
        <v>3380</v>
      </c>
      <c r="D2954" s="325">
        <v>460.8</v>
      </c>
      <c r="E2954" s="325">
        <v>0</v>
      </c>
      <c r="F2954" s="325">
        <v>4.9000000000000004</v>
      </c>
      <c r="G2954" s="325">
        <v>82</v>
      </c>
      <c r="H2954" s="320">
        <v>0.4</v>
      </c>
      <c r="I2954" s="320">
        <v>157.5</v>
      </c>
    </row>
    <row r="2955" spans="3:9" x14ac:dyDescent="0.25">
      <c r="C2955" s="482" t="s">
        <v>3381</v>
      </c>
      <c r="D2955" s="325">
        <v>461</v>
      </c>
      <c r="E2955" s="325">
        <v>0</v>
      </c>
      <c r="F2955" s="325">
        <v>6.9</v>
      </c>
      <c r="G2955" s="325">
        <v>75</v>
      </c>
      <c r="H2955" s="320">
        <v>0.9</v>
      </c>
      <c r="I2955" s="320">
        <v>135</v>
      </c>
    </row>
    <row r="2956" spans="3:9" x14ac:dyDescent="0.25">
      <c r="C2956" s="482" t="s">
        <v>3382</v>
      </c>
      <c r="D2956" s="325">
        <v>461</v>
      </c>
      <c r="E2956" s="325">
        <v>0</v>
      </c>
      <c r="F2956" s="325">
        <v>9.1</v>
      </c>
      <c r="G2956" s="325">
        <v>66</v>
      </c>
      <c r="H2956" s="320">
        <v>0.9</v>
      </c>
      <c r="I2956" s="320">
        <v>67.5</v>
      </c>
    </row>
    <row r="2957" spans="3:9" x14ac:dyDescent="0.25">
      <c r="C2957" s="482" t="s">
        <v>3383</v>
      </c>
      <c r="D2957" s="325">
        <v>460.9</v>
      </c>
      <c r="E2957" s="325">
        <v>0</v>
      </c>
      <c r="F2957" s="325">
        <v>8</v>
      </c>
      <c r="G2957" s="325">
        <v>73</v>
      </c>
      <c r="H2957" s="320">
        <v>1.3</v>
      </c>
      <c r="I2957" s="320">
        <v>67.5</v>
      </c>
    </row>
    <row r="2958" spans="3:9" x14ac:dyDescent="0.25">
      <c r="C2958" s="482" t="s">
        <v>3384</v>
      </c>
      <c r="D2958" s="325">
        <v>460.6</v>
      </c>
      <c r="E2958" s="325">
        <v>0</v>
      </c>
      <c r="F2958" s="325">
        <v>9.1</v>
      </c>
      <c r="G2958" s="325">
        <v>72</v>
      </c>
      <c r="H2958" s="320">
        <v>1.3</v>
      </c>
      <c r="I2958" s="320">
        <v>45</v>
      </c>
    </row>
    <row r="2959" spans="3:9" x14ac:dyDescent="0.25">
      <c r="C2959" s="482" t="s">
        <v>3385</v>
      </c>
      <c r="D2959" s="325">
        <v>459.9</v>
      </c>
      <c r="E2959" s="325">
        <v>0</v>
      </c>
      <c r="F2959" s="325">
        <v>10.1</v>
      </c>
      <c r="G2959" s="325">
        <v>69</v>
      </c>
      <c r="H2959" s="320">
        <v>1.3</v>
      </c>
      <c r="I2959" s="320">
        <v>45</v>
      </c>
    </row>
    <row r="2960" spans="3:9" x14ac:dyDescent="0.25">
      <c r="C2960" s="482" t="s">
        <v>3386</v>
      </c>
      <c r="D2960" s="325">
        <v>459.7</v>
      </c>
      <c r="E2960" s="325">
        <v>0</v>
      </c>
      <c r="F2960" s="325">
        <v>10.8</v>
      </c>
      <c r="G2960" s="325">
        <v>60</v>
      </c>
      <c r="H2960" s="320">
        <v>1.8</v>
      </c>
      <c r="I2960" s="320">
        <v>67.5</v>
      </c>
    </row>
    <row r="2961" spans="3:9" x14ac:dyDescent="0.25">
      <c r="C2961" s="482" t="s">
        <v>3387</v>
      </c>
      <c r="D2961" s="325">
        <v>459.2</v>
      </c>
      <c r="E2961" s="325">
        <v>0</v>
      </c>
      <c r="F2961" s="325">
        <v>9.5</v>
      </c>
      <c r="G2961" s="325">
        <v>69</v>
      </c>
      <c r="H2961" s="320">
        <v>1.3</v>
      </c>
      <c r="I2961" s="320">
        <v>67.5</v>
      </c>
    </row>
    <row r="2962" spans="3:9" x14ac:dyDescent="0.25">
      <c r="C2962" s="482" t="s">
        <v>3388</v>
      </c>
      <c r="D2962" s="325">
        <v>459</v>
      </c>
      <c r="E2962" s="325">
        <v>0</v>
      </c>
      <c r="F2962" s="325">
        <v>8.3000000000000007</v>
      </c>
      <c r="G2962" s="325">
        <v>73</v>
      </c>
      <c r="H2962" s="320">
        <v>0.9</v>
      </c>
      <c r="I2962" s="320">
        <v>135</v>
      </c>
    </row>
    <row r="2963" spans="3:9" x14ac:dyDescent="0.25">
      <c r="C2963" s="482" t="s">
        <v>3389</v>
      </c>
      <c r="D2963" s="325">
        <v>459.2</v>
      </c>
      <c r="E2963" s="325">
        <v>0.3</v>
      </c>
      <c r="F2963" s="325">
        <v>7.1</v>
      </c>
      <c r="G2963" s="325">
        <v>77</v>
      </c>
      <c r="H2963" s="320">
        <v>0.4</v>
      </c>
      <c r="I2963" s="320">
        <v>135</v>
      </c>
    </row>
    <row r="2964" spans="3:9" x14ac:dyDescent="0.25">
      <c r="C2964" s="482" t="s">
        <v>3390</v>
      </c>
      <c r="D2964" s="325">
        <v>459.3</v>
      </c>
      <c r="E2964" s="325">
        <v>0.5</v>
      </c>
      <c r="F2964" s="325">
        <v>6.3</v>
      </c>
      <c r="G2964" s="325">
        <v>84</v>
      </c>
      <c r="H2964" s="320">
        <v>0.4</v>
      </c>
      <c r="I2964" s="320">
        <v>112.5</v>
      </c>
    </row>
    <row r="2965" spans="3:9" x14ac:dyDescent="0.25">
      <c r="C2965" s="482" t="s">
        <v>3391</v>
      </c>
      <c r="D2965" s="325">
        <v>459.9</v>
      </c>
      <c r="E2965" s="325">
        <v>1.3</v>
      </c>
      <c r="F2965" s="325">
        <v>5.2</v>
      </c>
      <c r="G2965" s="325">
        <v>86</v>
      </c>
      <c r="H2965" s="320">
        <v>0.9</v>
      </c>
      <c r="I2965" s="320">
        <v>337.5</v>
      </c>
    </row>
    <row r="2966" spans="3:9" x14ac:dyDescent="0.25">
      <c r="C2966" s="482" t="s">
        <v>3392</v>
      </c>
      <c r="D2966" s="325">
        <v>460.3</v>
      </c>
      <c r="E2966" s="325">
        <v>0</v>
      </c>
      <c r="F2966" s="325">
        <v>5.4</v>
      </c>
      <c r="G2966" s="325">
        <v>85</v>
      </c>
      <c r="H2966" s="320">
        <v>0.4</v>
      </c>
      <c r="I2966" s="320">
        <v>315</v>
      </c>
    </row>
    <row r="2967" spans="3:9" x14ac:dyDescent="0.25">
      <c r="C2967" s="482" t="s">
        <v>3393</v>
      </c>
      <c r="D2967" s="325">
        <v>460.3</v>
      </c>
      <c r="E2967" s="325">
        <v>0</v>
      </c>
      <c r="F2967" s="325">
        <v>5.3</v>
      </c>
      <c r="G2967" s="325">
        <v>85</v>
      </c>
      <c r="H2967" s="320">
        <v>0</v>
      </c>
      <c r="I2967" s="320">
        <v>315</v>
      </c>
    </row>
    <row r="2968" spans="3:9" x14ac:dyDescent="0.25">
      <c r="C2968" s="482" t="s">
        <v>3394</v>
      </c>
      <c r="D2968" s="325">
        <v>460.5</v>
      </c>
      <c r="E2968" s="325">
        <v>2.2999999999999998</v>
      </c>
      <c r="F2968" s="325">
        <v>4.5</v>
      </c>
      <c r="G2968" s="325">
        <v>88</v>
      </c>
      <c r="H2968" s="320">
        <v>0.4</v>
      </c>
      <c r="I2968" s="320">
        <v>90</v>
      </c>
    </row>
    <row r="2969" spans="3:9" x14ac:dyDescent="0.25">
      <c r="C2969" s="482" t="s">
        <v>3395</v>
      </c>
      <c r="D2969" s="325">
        <v>460.4</v>
      </c>
      <c r="E2969" s="325">
        <v>0.3</v>
      </c>
      <c r="F2969" s="325">
        <v>4.3</v>
      </c>
      <c r="G2969" s="325">
        <v>89</v>
      </c>
      <c r="H2969" s="320">
        <v>0</v>
      </c>
      <c r="I2969" s="320">
        <v>90</v>
      </c>
    </row>
    <row r="2970" spans="3:9" x14ac:dyDescent="0.25">
      <c r="C2970" s="482" t="s">
        <v>3396</v>
      </c>
      <c r="D2970" s="325">
        <v>460.1</v>
      </c>
      <c r="E2970" s="325">
        <v>0</v>
      </c>
      <c r="F2970" s="325">
        <v>4.5</v>
      </c>
      <c r="G2970" s="325">
        <v>88</v>
      </c>
      <c r="H2970" s="320">
        <v>0.4</v>
      </c>
      <c r="I2970" s="320">
        <v>270</v>
      </c>
    </row>
    <row r="2971" spans="3:9" x14ac:dyDescent="0.25">
      <c r="C2971" s="482" t="s">
        <v>3397</v>
      </c>
      <c r="D2971" s="325">
        <v>459.7</v>
      </c>
      <c r="E2971" s="325">
        <v>0</v>
      </c>
      <c r="F2971" s="325">
        <v>4.2</v>
      </c>
      <c r="G2971" s="325">
        <v>90</v>
      </c>
      <c r="H2971" s="320">
        <v>0</v>
      </c>
      <c r="I2971" s="320">
        <v>270</v>
      </c>
    </row>
    <row r="2972" spans="3:9" x14ac:dyDescent="0.25">
      <c r="C2972" s="482" t="s">
        <v>3398</v>
      </c>
      <c r="D2972" s="325">
        <v>459.4</v>
      </c>
      <c r="E2972" s="325">
        <v>0</v>
      </c>
      <c r="F2972" s="325">
        <v>3.8</v>
      </c>
      <c r="G2972" s="325">
        <v>90</v>
      </c>
      <c r="H2972" s="320">
        <v>0</v>
      </c>
      <c r="I2972" s="320">
        <v>270</v>
      </c>
    </row>
    <row r="2973" spans="3:9" x14ac:dyDescent="0.25">
      <c r="C2973" s="482" t="s">
        <v>3399</v>
      </c>
      <c r="D2973" s="325">
        <v>459.2</v>
      </c>
      <c r="E2973" s="325">
        <v>0</v>
      </c>
      <c r="F2973" s="325">
        <v>3.7</v>
      </c>
      <c r="G2973" s="325">
        <v>91</v>
      </c>
      <c r="H2973" s="320">
        <v>0.4</v>
      </c>
      <c r="I2973" s="320">
        <v>270</v>
      </c>
    </row>
    <row r="2974" spans="3:9" x14ac:dyDescent="0.25">
      <c r="C2974" s="482" t="s">
        <v>3400</v>
      </c>
      <c r="D2974" s="325">
        <v>459</v>
      </c>
      <c r="E2974" s="325">
        <v>0</v>
      </c>
      <c r="F2974" s="325">
        <v>3.7</v>
      </c>
      <c r="G2974" s="325">
        <v>91</v>
      </c>
      <c r="H2974" s="320">
        <v>0.4</v>
      </c>
      <c r="I2974" s="320">
        <v>270</v>
      </c>
    </row>
    <row r="2975" spans="3:9" x14ac:dyDescent="0.25">
      <c r="C2975" s="482" t="s">
        <v>3401</v>
      </c>
      <c r="D2975" s="325">
        <v>459.1</v>
      </c>
      <c r="E2975" s="325">
        <v>0</v>
      </c>
      <c r="F2975" s="325">
        <v>3.7</v>
      </c>
      <c r="G2975" s="325">
        <v>91</v>
      </c>
      <c r="H2975" s="320">
        <v>0</v>
      </c>
      <c r="I2975" s="320">
        <v>315</v>
      </c>
    </row>
    <row r="2976" spans="3:9" x14ac:dyDescent="0.25">
      <c r="C2976" s="482" t="s">
        <v>3402</v>
      </c>
      <c r="D2976" s="325">
        <v>459.3</v>
      </c>
      <c r="E2976" s="325">
        <v>0</v>
      </c>
      <c r="F2976" s="325">
        <v>3.7</v>
      </c>
      <c r="G2976" s="325">
        <v>91</v>
      </c>
      <c r="H2976" s="320">
        <v>0</v>
      </c>
      <c r="I2976" s="320">
        <v>315</v>
      </c>
    </row>
    <row r="2977" spans="3:9" x14ac:dyDescent="0.25">
      <c r="C2977" s="482" t="s">
        <v>3403</v>
      </c>
      <c r="D2977" s="325">
        <v>459.6</v>
      </c>
      <c r="E2977" s="325">
        <v>0</v>
      </c>
      <c r="F2977" s="325">
        <v>4</v>
      </c>
      <c r="G2977" s="325">
        <v>90</v>
      </c>
      <c r="H2977" s="320">
        <v>0</v>
      </c>
      <c r="I2977" s="320">
        <v>315</v>
      </c>
    </row>
    <row r="2978" spans="3:9" x14ac:dyDescent="0.25">
      <c r="C2978" s="482" t="s">
        <v>3404</v>
      </c>
      <c r="D2978" s="325">
        <v>460</v>
      </c>
      <c r="E2978" s="325">
        <v>0</v>
      </c>
      <c r="F2978" s="325">
        <v>6.1</v>
      </c>
      <c r="G2978" s="325">
        <v>83</v>
      </c>
      <c r="H2978" s="320">
        <v>0.4</v>
      </c>
      <c r="I2978" s="320">
        <v>90</v>
      </c>
    </row>
    <row r="2979" spans="3:9" x14ac:dyDescent="0.25">
      <c r="C2979" s="482" t="s">
        <v>3405</v>
      </c>
      <c r="D2979" s="325">
        <v>460.2</v>
      </c>
      <c r="E2979" s="325">
        <v>0</v>
      </c>
      <c r="F2979" s="325">
        <v>7.3</v>
      </c>
      <c r="G2979" s="325">
        <v>76</v>
      </c>
      <c r="H2979" s="320">
        <v>0.4</v>
      </c>
      <c r="I2979" s="320">
        <v>157.5</v>
      </c>
    </row>
    <row r="2980" spans="3:9" x14ac:dyDescent="0.25">
      <c r="C2980" s="482" t="s">
        <v>3406</v>
      </c>
      <c r="D2980" s="325">
        <v>460</v>
      </c>
      <c r="E2980" s="325">
        <v>0</v>
      </c>
      <c r="F2980" s="325">
        <v>9.6999999999999993</v>
      </c>
      <c r="G2980" s="325">
        <v>69</v>
      </c>
      <c r="H2980" s="320">
        <v>0.9</v>
      </c>
      <c r="I2980" s="320">
        <v>67.5</v>
      </c>
    </row>
    <row r="2981" spans="3:9" x14ac:dyDescent="0.25">
      <c r="C2981" s="482" t="s">
        <v>3407</v>
      </c>
      <c r="D2981" s="325">
        <v>459.9</v>
      </c>
      <c r="E2981" s="325">
        <v>0</v>
      </c>
      <c r="F2981" s="325">
        <v>10.1</v>
      </c>
      <c r="G2981" s="325">
        <v>66</v>
      </c>
      <c r="H2981" s="320">
        <v>0.9</v>
      </c>
      <c r="I2981" s="320">
        <v>67.5</v>
      </c>
    </row>
    <row r="2982" spans="3:9" x14ac:dyDescent="0.25">
      <c r="C2982" s="482" t="s">
        <v>3408</v>
      </c>
      <c r="D2982" s="325">
        <v>459.6</v>
      </c>
      <c r="E2982" s="325">
        <v>0.3</v>
      </c>
      <c r="F2982" s="325">
        <v>7.3</v>
      </c>
      <c r="G2982" s="325">
        <v>79</v>
      </c>
      <c r="H2982" s="320">
        <v>1.8</v>
      </c>
      <c r="I2982" s="320">
        <v>22.5</v>
      </c>
    </row>
    <row r="2983" spans="3:9" x14ac:dyDescent="0.25">
      <c r="C2983" s="482" t="s">
        <v>3409</v>
      </c>
      <c r="D2983" s="325">
        <v>459.2</v>
      </c>
      <c r="E2983" s="325">
        <v>1.5</v>
      </c>
      <c r="F2983" s="325">
        <v>6.7</v>
      </c>
      <c r="G2983" s="325">
        <v>86</v>
      </c>
      <c r="H2983" s="320">
        <v>0.9</v>
      </c>
      <c r="I2983" s="320">
        <v>45</v>
      </c>
    </row>
    <row r="2984" spans="3:9" x14ac:dyDescent="0.25">
      <c r="C2984" s="482" t="s">
        <v>3410</v>
      </c>
      <c r="D2984" s="325">
        <v>458.5</v>
      </c>
      <c r="E2984" s="325">
        <v>0</v>
      </c>
      <c r="F2984" s="325">
        <v>8.1999999999999993</v>
      </c>
      <c r="G2984" s="325">
        <v>79</v>
      </c>
      <c r="H2984" s="320">
        <v>1.3</v>
      </c>
      <c r="I2984" s="320">
        <v>45</v>
      </c>
    </row>
    <row r="2985" spans="3:9" x14ac:dyDescent="0.25">
      <c r="C2985" s="482" t="s">
        <v>3411</v>
      </c>
      <c r="D2985" s="325">
        <v>458.1</v>
      </c>
      <c r="E2985" s="325">
        <v>0.3</v>
      </c>
      <c r="F2985" s="325">
        <v>8.1</v>
      </c>
      <c r="G2985" s="325">
        <v>78</v>
      </c>
      <c r="H2985" s="320">
        <v>0.9</v>
      </c>
      <c r="I2985" s="320">
        <v>45</v>
      </c>
    </row>
    <row r="2986" spans="3:9" x14ac:dyDescent="0.25">
      <c r="C2986" s="482" t="s">
        <v>3412</v>
      </c>
      <c r="D2986" s="325">
        <v>457.8</v>
      </c>
      <c r="E2986" s="325">
        <v>0</v>
      </c>
      <c r="F2986" s="325">
        <v>8.4</v>
      </c>
      <c r="G2986" s="325">
        <v>78</v>
      </c>
      <c r="H2986" s="320">
        <v>1.3</v>
      </c>
      <c r="I2986" s="320">
        <v>22.5</v>
      </c>
    </row>
    <row r="2987" spans="3:9" x14ac:dyDescent="0.25">
      <c r="C2987" s="482" t="s">
        <v>3413</v>
      </c>
      <c r="D2987" s="325">
        <v>458.1</v>
      </c>
      <c r="E2987" s="325">
        <v>0</v>
      </c>
      <c r="F2987" s="325">
        <v>7.3</v>
      </c>
      <c r="G2987" s="325">
        <v>82</v>
      </c>
      <c r="H2987" s="320">
        <v>0.9</v>
      </c>
      <c r="I2987" s="320">
        <v>67.5</v>
      </c>
    </row>
    <row r="2988" spans="3:9" x14ac:dyDescent="0.25">
      <c r="C2988" s="482" t="s">
        <v>3414</v>
      </c>
      <c r="D2988" s="325">
        <v>458.3</v>
      </c>
      <c r="E2988" s="325">
        <v>0</v>
      </c>
      <c r="F2988" s="325">
        <v>6.1</v>
      </c>
      <c r="G2988" s="325">
        <v>85</v>
      </c>
      <c r="H2988" s="320">
        <v>0.9</v>
      </c>
      <c r="I2988" s="320">
        <v>67.5</v>
      </c>
    </row>
    <row r="2989" spans="3:9" x14ac:dyDescent="0.25">
      <c r="C2989" s="482" t="s">
        <v>3415</v>
      </c>
      <c r="D2989" s="325">
        <v>458.5</v>
      </c>
      <c r="E2989" s="325">
        <v>0</v>
      </c>
      <c r="F2989" s="325">
        <v>5.9</v>
      </c>
      <c r="G2989" s="325">
        <v>88</v>
      </c>
      <c r="H2989" s="320">
        <v>0.4</v>
      </c>
      <c r="I2989" s="320">
        <v>67.5</v>
      </c>
    </row>
    <row r="2990" spans="3:9" x14ac:dyDescent="0.25">
      <c r="C2990" s="482" t="s">
        <v>3416</v>
      </c>
      <c r="D2990" s="325">
        <v>459.1</v>
      </c>
      <c r="E2990" s="325">
        <v>0.8</v>
      </c>
      <c r="F2990" s="325">
        <v>5.4</v>
      </c>
      <c r="G2990" s="325">
        <v>89</v>
      </c>
      <c r="H2990" s="320">
        <v>0.4</v>
      </c>
      <c r="I2990" s="320">
        <v>67.5</v>
      </c>
    </row>
    <row r="2991" spans="3:9" x14ac:dyDescent="0.25">
      <c r="C2991" s="482" t="s">
        <v>3417</v>
      </c>
      <c r="D2991" s="325">
        <v>459.6</v>
      </c>
      <c r="E2991" s="325">
        <v>2.8</v>
      </c>
      <c r="F2991" s="325">
        <v>4.5999999999999996</v>
      </c>
      <c r="G2991" s="325">
        <v>88</v>
      </c>
      <c r="H2991" s="320">
        <v>0.4</v>
      </c>
      <c r="I2991" s="320">
        <v>0</v>
      </c>
    </row>
    <row r="2992" spans="3:9" x14ac:dyDescent="0.25">
      <c r="C2992" s="482" t="s">
        <v>3418</v>
      </c>
      <c r="D2992" s="325">
        <v>459.6</v>
      </c>
      <c r="E2992" s="325">
        <v>1.5</v>
      </c>
      <c r="F2992" s="325">
        <v>3.1</v>
      </c>
      <c r="G2992" s="325">
        <v>90</v>
      </c>
      <c r="H2992" s="320">
        <v>1.3</v>
      </c>
      <c r="I2992" s="320">
        <v>247.5</v>
      </c>
    </row>
    <row r="2993" spans="3:9" x14ac:dyDescent="0.25">
      <c r="C2993" s="482" t="s">
        <v>3419</v>
      </c>
      <c r="D2993" s="325">
        <v>459.5</v>
      </c>
      <c r="E2993" s="325">
        <v>0</v>
      </c>
      <c r="F2993" s="325">
        <v>2.7</v>
      </c>
      <c r="G2993" s="325">
        <v>90</v>
      </c>
      <c r="H2993" s="320">
        <v>0.9</v>
      </c>
      <c r="I2993" s="320">
        <v>225</v>
      </c>
    </row>
    <row r="2994" spans="3:9" x14ac:dyDescent="0.25">
      <c r="C2994" s="482" t="s">
        <v>3420</v>
      </c>
      <c r="D2994" s="325">
        <v>459.4</v>
      </c>
      <c r="E2994" s="325">
        <v>0.8</v>
      </c>
      <c r="F2994" s="325">
        <v>2.6</v>
      </c>
      <c r="G2994" s="325">
        <v>92</v>
      </c>
      <c r="H2994" s="320">
        <v>1.3</v>
      </c>
      <c r="I2994" s="320">
        <v>225</v>
      </c>
    </row>
    <row r="2995" spans="3:9" x14ac:dyDescent="0.25">
      <c r="C2995" s="482" t="s">
        <v>3421</v>
      </c>
      <c r="D2995" s="325">
        <v>459</v>
      </c>
      <c r="E2995" s="325">
        <v>1.8</v>
      </c>
      <c r="F2995" s="325">
        <v>2.4</v>
      </c>
      <c r="G2995" s="325">
        <v>91</v>
      </c>
      <c r="H2995" s="320">
        <v>0.9</v>
      </c>
      <c r="I2995" s="320">
        <v>225</v>
      </c>
    </row>
    <row r="2996" spans="3:9" x14ac:dyDescent="0.25">
      <c r="C2996" s="482" t="s">
        <v>3422</v>
      </c>
      <c r="D2996" s="325">
        <v>458.7</v>
      </c>
      <c r="E2996" s="325">
        <v>0.3</v>
      </c>
      <c r="F2996" s="325">
        <v>2.4</v>
      </c>
      <c r="G2996" s="325">
        <v>92</v>
      </c>
      <c r="H2996" s="320">
        <v>0.9</v>
      </c>
      <c r="I2996" s="320">
        <v>225</v>
      </c>
    </row>
    <row r="2997" spans="3:9" x14ac:dyDescent="0.25">
      <c r="C2997" s="482" t="s">
        <v>3423</v>
      </c>
      <c r="D2997" s="325">
        <v>458.5</v>
      </c>
      <c r="E2997" s="325">
        <v>0.5</v>
      </c>
      <c r="F2997" s="325">
        <v>2</v>
      </c>
      <c r="G2997" s="325">
        <v>93</v>
      </c>
      <c r="H2997" s="320">
        <v>0.9</v>
      </c>
      <c r="I2997" s="320">
        <v>180</v>
      </c>
    </row>
    <row r="2998" spans="3:9" x14ac:dyDescent="0.25">
      <c r="C2998" s="482" t="s">
        <v>3424</v>
      </c>
      <c r="D2998" s="325">
        <v>458.3</v>
      </c>
      <c r="E2998" s="325">
        <v>1.3</v>
      </c>
      <c r="F2998" s="325">
        <v>1.8</v>
      </c>
      <c r="G2998" s="325">
        <v>92</v>
      </c>
      <c r="H2998" s="320">
        <v>0.9</v>
      </c>
      <c r="I2998" s="320">
        <v>225</v>
      </c>
    </row>
    <row r="2999" spans="3:9" x14ac:dyDescent="0.25">
      <c r="C2999" s="482" t="s">
        <v>3425</v>
      </c>
      <c r="D2999" s="325">
        <v>458.5</v>
      </c>
      <c r="E2999" s="325">
        <v>0.3</v>
      </c>
      <c r="F2999" s="325">
        <v>2</v>
      </c>
      <c r="G2999" s="325">
        <v>93</v>
      </c>
      <c r="H2999" s="320">
        <v>0.9</v>
      </c>
      <c r="I2999" s="320">
        <v>225</v>
      </c>
    </row>
    <row r="3000" spans="3:9" x14ac:dyDescent="0.25">
      <c r="C3000" s="482" t="s">
        <v>3426</v>
      </c>
      <c r="D3000" s="325">
        <v>458.7</v>
      </c>
      <c r="E3000" s="325">
        <v>1.5</v>
      </c>
      <c r="F3000" s="325">
        <v>1.7</v>
      </c>
      <c r="G3000" s="325">
        <v>92</v>
      </c>
      <c r="H3000" s="320">
        <v>0.9</v>
      </c>
      <c r="I3000" s="320">
        <v>225</v>
      </c>
    </row>
    <row r="3001" spans="3:9" x14ac:dyDescent="0.25">
      <c r="C3001" s="482" t="s">
        <v>3427</v>
      </c>
      <c r="D3001" s="325">
        <v>458.8</v>
      </c>
      <c r="E3001" s="325">
        <v>0</v>
      </c>
      <c r="F3001" s="325">
        <v>1.9</v>
      </c>
      <c r="G3001" s="325">
        <v>92</v>
      </c>
      <c r="H3001" s="320">
        <v>0.9</v>
      </c>
      <c r="I3001" s="320">
        <v>180</v>
      </c>
    </row>
    <row r="3002" spans="3:9" x14ac:dyDescent="0.25">
      <c r="C3002" s="482" t="s">
        <v>3428</v>
      </c>
      <c r="D3002" s="325">
        <v>459.3</v>
      </c>
      <c r="E3002" s="325">
        <v>0</v>
      </c>
      <c r="F3002" s="325">
        <v>2.5</v>
      </c>
      <c r="G3002" s="325">
        <v>92</v>
      </c>
      <c r="H3002" s="320">
        <v>0.9</v>
      </c>
      <c r="I3002" s="320">
        <v>180</v>
      </c>
    </row>
    <row r="3003" spans="3:9" x14ac:dyDescent="0.25">
      <c r="C3003" s="482" t="s">
        <v>3429</v>
      </c>
      <c r="D3003" s="325">
        <v>459.5</v>
      </c>
      <c r="E3003" s="325">
        <v>0</v>
      </c>
      <c r="F3003" s="325">
        <v>3.2</v>
      </c>
      <c r="G3003" s="325">
        <v>92</v>
      </c>
      <c r="H3003" s="320">
        <v>1.3</v>
      </c>
      <c r="I3003" s="320">
        <v>202.5</v>
      </c>
    </row>
    <row r="3004" spans="3:9" x14ac:dyDescent="0.25">
      <c r="C3004" s="482" t="s">
        <v>3430</v>
      </c>
      <c r="D3004" s="325">
        <v>459.7</v>
      </c>
      <c r="E3004" s="325">
        <v>0</v>
      </c>
      <c r="F3004" s="325">
        <v>4.2</v>
      </c>
      <c r="G3004" s="325">
        <v>87</v>
      </c>
      <c r="H3004" s="320">
        <v>1.3</v>
      </c>
      <c r="I3004" s="320">
        <v>225</v>
      </c>
    </row>
    <row r="3005" spans="3:9" x14ac:dyDescent="0.25">
      <c r="C3005" s="482" t="s">
        <v>3431</v>
      </c>
      <c r="D3005" s="325">
        <v>459.7</v>
      </c>
      <c r="E3005" s="325">
        <v>0</v>
      </c>
      <c r="F3005" s="325">
        <v>4.8</v>
      </c>
      <c r="G3005" s="325">
        <v>85</v>
      </c>
      <c r="H3005" s="320">
        <v>1.3</v>
      </c>
      <c r="I3005" s="320">
        <v>225</v>
      </c>
    </row>
    <row r="3006" spans="3:9" x14ac:dyDescent="0.25">
      <c r="C3006" s="482" t="s">
        <v>3432</v>
      </c>
      <c r="D3006" s="325">
        <v>459.5</v>
      </c>
      <c r="E3006" s="325">
        <v>0.5</v>
      </c>
      <c r="F3006" s="325">
        <v>4.8</v>
      </c>
      <c r="G3006" s="325">
        <v>86</v>
      </c>
      <c r="H3006" s="320">
        <v>1.3</v>
      </c>
      <c r="I3006" s="320">
        <v>225</v>
      </c>
    </row>
    <row r="3007" spans="3:9" x14ac:dyDescent="0.25">
      <c r="C3007" s="482" t="s">
        <v>3433</v>
      </c>
      <c r="D3007" s="325">
        <v>459</v>
      </c>
      <c r="E3007" s="325">
        <v>0.3</v>
      </c>
      <c r="F3007" s="325">
        <v>4.4000000000000004</v>
      </c>
      <c r="G3007" s="325">
        <v>88</v>
      </c>
      <c r="H3007" s="320">
        <v>2.7</v>
      </c>
      <c r="I3007" s="320">
        <v>180</v>
      </c>
    </row>
    <row r="3008" spans="3:9" x14ac:dyDescent="0.25">
      <c r="C3008" s="482" t="s">
        <v>3434</v>
      </c>
      <c r="D3008" s="325">
        <v>458.4</v>
      </c>
      <c r="E3008" s="325">
        <v>0</v>
      </c>
      <c r="F3008" s="325">
        <v>5.6</v>
      </c>
      <c r="G3008" s="325">
        <v>79</v>
      </c>
      <c r="H3008" s="320">
        <v>2.7</v>
      </c>
      <c r="I3008" s="320">
        <v>180</v>
      </c>
    </row>
    <row r="3009" spans="3:9" x14ac:dyDescent="0.25">
      <c r="C3009" s="482" t="s">
        <v>3435</v>
      </c>
      <c r="D3009" s="325">
        <v>458.2</v>
      </c>
      <c r="E3009" s="325">
        <v>0</v>
      </c>
      <c r="F3009" s="325">
        <v>6.3</v>
      </c>
      <c r="G3009" s="325">
        <v>77</v>
      </c>
      <c r="H3009" s="320">
        <v>2.2000000000000002</v>
      </c>
      <c r="I3009" s="320">
        <v>180</v>
      </c>
    </row>
    <row r="3010" spans="3:9" x14ac:dyDescent="0.25">
      <c r="C3010" s="482" t="s">
        <v>3436</v>
      </c>
      <c r="D3010" s="325">
        <v>457.8</v>
      </c>
      <c r="E3010" s="325">
        <v>0</v>
      </c>
      <c r="F3010" s="325">
        <v>6.6</v>
      </c>
      <c r="G3010" s="325">
        <v>74</v>
      </c>
      <c r="H3010" s="320">
        <v>2.2000000000000002</v>
      </c>
      <c r="I3010" s="320">
        <v>180</v>
      </c>
    </row>
    <row r="3011" spans="3:9" x14ac:dyDescent="0.25">
      <c r="C3011" s="482" t="s">
        <v>3437</v>
      </c>
      <c r="D3011" s="325">
        <v>458</v>
      </c>
      <c r="E3011" s="325">
        <v>0</v>
      </c>
      <c r="F3011" s="325">
        <v>6.5</v>
      </c>
      <c r="G3011" s="325">
        <v>74</v>
      </c>
      <c r="H3011" s="320">
        <v>1.8</v>
      </c>
      <c r="I3011" s="320">
        <v>180</v>
      </c>
    </row>
    <row r="3012" spans="3:9" x14ac:dyDescent="0.25">
      <c r="C3012" s="482" t="s">
        <v>3438</v>
      </c>
      <c r="D3012" s="325">
        <v>458.2</v>
      </c>
      <c r="E3012" s="325">
        <v>0.3</v>
      </c>
      <c r="F3012" s="325">
        <v>5.2</v>
      </c>
      <c r="G3012" s="325">
        <v>80</v>
      </c>
      <c r="H3012" s="320">
        <v>1.8</v>
      </c>
      <c r="I3012" s="320">
        <v>180</v>
      </c>
    </row>
    <row r="3013" spans="3:9" x14ac:dyDescent="0.25">
      <c r="C3013" s="482" t="s">
        <v>3439</v>
      </c>
      <c r="D3013" s="325">
        <v>458.6</v>
      </c>
      <c r="E3013" s="325">
        <v>0.3</v>
      </c>
      <c r="F3013" s="325">
        <v>4.2</v>
      </c>
      <c r="G3013" s="325">
        <v>84</v>
      </c>
      <c r="H3013" s="320">
        <v>1.3</v>
      </c>
      <c r="I3013" s="320">
        <v>180</v>
      </c>
    </row>
    <row r="3014" spans="3:9" x14ac:dyDescent="0.25">
      <c r="C3014" s="482" t="s">
        <v>3440</v>
      </c>
      <c r="D3014" s="325">
        <v>459</v>
      </c>
      <c r="E3014" s="325">
        <v>0</v>
      </c>
      <c r="F3014" s="325">
        <v>4.8</v>
      </c>
      <c r="G3014" s="325">
        <v>82</v>
      </c>
      <c r="H3014" s="320">
        <v>0.4</v>
      </c>
      <c r="I3014" s="320">
        <v>157.5</v>
      </c>
    </row>
    <row r="3015" spans="3:9" x14ac:dyDescent="0.25">
      <c r="C3015" s="482" t="s">
        <v>3441</v>
      </c>
      <c r="D3015" s="325">
        <v>459.5</v>
      </c>
      <c r="E3015" s="325">
        <v>0</v>
      </c>
      <c r="F3015" s="325">
        <v>4.5999999999999996</v>
      </c>
      <c r="G3015" s="325">
        <v>83</v>
      </c>
      <c r="H3015" s="320">
        <v>1.3</v>
      </c>
      <c r="I3015" s="320">
        <v>180</v>
      </c>
    </row>
    <row r="3016" spans="3:9" x14ac:dyDescent="0.25">
      <c r="C3016" s="482" t="s">
        <v>3442</v>
      </c>
      <c r="D3016" s="325">
        <v>459.6</v>
      </c>
      <c r="E3016" s="325">
        <v>0</v>
      </c>
      <c r="F3016" s="325">
        <v>4.0999999999999996</v>
      </c>
      <c r="G3016" s="325">
        <v>85</v>
      </c>
      <c r="H3016" s="320">
        <v>0.9</v>
      </c>
      <c r="I3016" s="320">
        <v>225</v>
      </c>
    </row>
    <row r="3017" spans="3:9" x14ac:dyDescent="0.25">
      <c r="C3017" s="482" t="s">
        <v>3443</v>
      </c>
      <c r="D3017" s="325">
        <v>459.6</v>
      </c>
      <c r="E3017" s="325">
        <v>0</v>
      </c>
      <c r="F3017" s="325">
        <v>3.8</v>
      </c>
      <c r="G3017" s="325">
        <v>87</v>
      </c>
      <c r="H3017" s="320">
        <v>1.3</v>
      </c>
      <c r="I3017" s="320">
        <v>180</v>
      </c>
    </row>
    <row r="3018" spans="3:9" x14ac:dyDescent="0.25">
      <c r="C3018" s="482" t="s">
        <v>3444</v>
      </c>
      <c r="D3018" s="325">
        <v>459.5</v>
      </c>
      <c r="E3018" s="325">
        <v>0</v>
      </c>
      <c r="F3018" s="325">
        <v>4.2</v>
      </c>
      <c r="G3018" s="325">
        <v>83</v>
      </c>
      <c r="H3018" s="320">
        <v>1.3</v>
      </c>
      <c r="I3018" s="320">
        <v>180</v>
      </c>
    </row>
    <row r="3019" spans="3:9" x14ac:dyDescent="0.25">
      <c r="C3019" s="482" t="s">
        <v>3445</v>
      </c>
      <c r="D3019" s="325">
        <v>458.9</v>
      </c>
      <c r="E3019" s="325">
        <v>0</v>
      </c>
      <c r="F3019" s="325">
        <v>3.9</v>
      </c>
      <c r="G3019" s="325">
        <v>82</v>
      </c>
      <c r="H3019" s="320">
        <v>0.9</v>
      </c>
      <c r="I3019" s="320">
        <v>180</v>
      </c>
    </row>
    <row r="3020" spans="3:9" x14ac:dyDescent="0.25">
      <c r="C3020" s="482" t="s">
        <v>3446</v>
      </c>
      <c r="D3020" s="325">
        <v>458.9</v>
      </c>
      <c r="E3020" s="325">
        <v>0</v>
      </c>
      <c r="F3020" s="325">
        <v>3.7</v>
      </c>
      <c r="G3020" s="325">
        <v>85</v>
      </c>
      <c r="H3020" s="320">
        <v>0.4</v>
      </c>
      <c r="I3020" s="320">
        <v>157.5</v>
      </c>
    </row>
    <row r="3021" spans="3:9" x14ac:dyDescent="0.25">
      <c r="C3021" s="482" t="s">
        <v>3447</v>
      </c>
      <c r="D3021" s="325">
        <v>458.6</v>
      </c>
      <c r="E3021" s="325">
        <v>0</v>
      </c>
      <c r="F3021" s="325">
        <v>3.2</v>
      </c>
      <c r="G3021" s="325">
        <v>89</v>
      </c>
      <c r="H3021" s="320">
        <v>0.4</v>
      </c>
      <c r="I3021" s="320">
        <v>225</v>
      </c>
    </row>
    <row r="3022" spans="3:9" x14ac:dyDescent="0.25">
      <c r="C3022" s="482" t="s">
        <v>3448</v>
      </c>
      <c r="D3022" s="325">
        <v>458.4</v>
      </c>
      <c r="E3022" s="325">
        <v>0</v>
      </c>
      <c r="F3022" s="325">
        <v>3.2</v>
      </c>
      <c r="G3022" s="325">
        <v>89</v>
      </c>
      <c r="H3022" s="320">
        <v>0.4</v>
      </c>
      <c r="I3022" s="320">
        <v>225</v>
      </c>
    </row>
    <row r="3023" spans="3:9" x14ac:dyDescent="0.25">
      <c r="C3023" s="482" t="s">
        <v>3449</v>
      </c>
      <c r="D3023" s="325">
        <v>458.5</v>
      </c>
      <c r="E3023" s="325">
        <v>0</v>
      </c>
      <c r="F3023" s="325">
        <v>3.3</v>
      </c>
      <c r="G3023" s="325">
        <v>89</v>
      </c>
      <c r="H3023" s="320">
        <v>0.4</v>
      </c>
      <c r="I3023" s="320">
        <v>225</v>
      </c>
    </row>
    <row r="3024" spans="3:9" x14ac:dyDescent="0.25">
      <c r="C3024" s="482" t="s">
        <v>3450</v>
      </c>
      <c r="D3024" s="325">
        <v>458.3</v>
      </c>
      <c r="E3024" s="325">
        <v>0</v>
      </c>
      <c r="F3024" s="325">
        <v>2.9</v>
      </c>
      <c r="G3024" s="325">
        <v>89</v>
      </c>
      <c r="H3024" s="320">
        <v>0.4</v>
      </c>
      <c r="I3024" s="320">
        <v>270</v>
      </c>
    </row>
    <row r="3025" spans="3:9" x14ac:dyDescent="0.25">
      <c r="C3025" s="482" t="s">
        <v>3451</v>
      </c>
      <c r="D3025" s="325">
        <v>458.7</v>
      </c>
      <c r="E3025" s="325">
        <v>0</v>
      </c>
      <c r="F3025" s="325">
        <v>2.6</v>
      </c>
      <c r="G3025" s="325">
        <v>91</v>
      </c>
      <c r="H3025" s="320">
        <v>0.4</v>
      </c>
      <c r="I3025" s="320">
        <v>270</v>
      </c>
    </row>
    <row r="3026" spans="3:9" x14ac:dyDescent="0.25">
      <c r="C3026" s="482" t="s">
        <v>3452</v>
      </c>
      <c r="D3026" s="325">
        <v>459.3</v>
      </c>
      <c r="E3026" s="325">
        <v>0</v>
      </c>
      <c r="F3026" s="325">
        <v>5.2</v>
      </c>
      <c r="G3026" s="325">
        <v>83</v>
      </c>
      <c r="H3026" s="320">
        <v>0.4</v>
      </c>
      <c r="I3026" s="320">
        <v>270</v>
      </c>
    </row>
    <row r="3027" spans="3:9" x14ac:dyDescent="0.25">
      <c r="C3027" s="482" t="s">
        <v>3453</v>
      </c>
      <c r="D3027" s="325">
        <v>459.6</v>
      </c>
      <c r="E3027" s="325">
        <v>0</v>
      </c>
      <c r="F3027" s="325">
        <v>7.1</v>
      </c>
      <c r="G3027" s="325">
        <v>72</v>
      </c>
      <c r="H3027" s="320">
        <v>1.3</v>
      </c>
      <c r="I3027" s="320">
        <v>225</v>
      </c>
    </row>
    <row r="3028" spans="3:9" x14ac:dyDescent="0.25">
      <c r="C3028" s="482" t="s">
        <v>3454</v>
      </c>
      <c r="D3028" s="325">
        <v>459.6</v>
      </c>
      <c r="E3028" s="325">
        <v>0</v>
      </c>
      <c r="F3028" s="325">
        <v>9.4</v>
      </c>
      <c r="G3028" s="325">
        <v>57</v>
      </c>
      <c r="H3028" s="320">
        <v>1.3</v>
      </c>
      <c r="I3028" s="320">
        <v>180</v>
      </c>
    </row>
    <row r="3029" spans="3:9" x14ac:dyDescent="0.25">
      <c r="C3029" s="482" t="s">
        <v>3455</v>
      </c>
      <c r="D3029" s="325">
        <v>459.5</v>
      </c>
      <c r="E3029" s="325">
        <v>0</v>
      </c>
      <c r="F3029" s="325">
        <v>9.9</v>
      </c>
      <c r="G3029" s="325">
        <v>53</v>
      </c>
      <c r="H3029" s="320">
        <v>1.8</v>
      </c>
      <c r="I3029" s="320">
        <v>225</v>
      </c>
    </row>
    <row r="3030" spans="3:9" x14ac:dyDescent="0.25">
      <c r="C3030" s="482" t="s">
        <v>3456</v>
      </c>
      <c r="D3030" s="325">
        <v>459.1</v>
      </c>
      <c r="E3030" s="325">
        <v>0</v>
      </c>
      <c r="F3030" s="325">
        <v>10.5</v>
      </c>
      <c r="G3030" s="325">
        <v>52</v>
      </c>
      <c r="H3030" s="320">
        <v>1.3</v>
      </c>
      <c r="I3030" s="320">
        <v>225</v>
      </c>
    </row>
    <row r="3031" spans="3:9" x14ac:dyDescent="0.25">
      <c r="C3031" s="482" t="s">
        <v>3457</v>
      </c>
      <c r="D3031" s="325">
        <v>458.5</v>
      </c>
      <c r="E3031" s="325">
        <v>0</v>
      </c>
      <c r="F3031" s="325">
        <v>11.2</v>
      </c>
      <c r="G3031" s="325">
        <v>51</v>
      </c>
      <c r="H3031" s="320">
        <v>1.3</v>
      </c>
      <c r="I3031" s="320">
        <v>225</v>
      </c>
    </row>
    <row r="3032" spans="3:9" x14ac:dyDescent="0.25">
      <c r="C3032" s="482" t="s">
        <v>3458</v>
      </c>
      <c r="D3032" s="325">
        <v>457.9</v>
      </c>
      <c r="E3032" s="325">
        <v>0</v>
      </c>
      <c r="F3032" s="325">
        <v>11.4</v>
      </c>
      <c r="G3032" s="325">
        <v>51</v>
      </c>
      <c r="H3032" s="320">
        <v>0.9</v>
      </c>
      <c r="I3032" s="320">
        <v>90</v>
      </c>
    </row>
    <row r="3033" spans="3:9" x14ac:dyDescent="0.25">
      <c r="C3033" s="482" t="s">
        <v>3459</v>
      </c>
      <c r="D3033" s="325">
        <v>457.7</v>
      </c>
      <c r="E3033" s="325">
        <v>0</v>
      </c>
      <c r="F3033" s="325">
        <v>9.8000000000000007</v>
      </c>
      <c r="G3033" s="325">
        <v>60</v>
      </c>
      <c r="H3033" s="320">
        <v>0.9</v>
      </c>
      <c r="I3033" s="320">
        <v>225</v>
      </c>
    </row>
    <row r="3034" spans="3:9" x14ac:dyDescent="0.25">
      <c r="C3034" s="482" t="s">
        <v>3460</v>
      </c>
      <c r="D3034" s="325">
        <v>457.7</v>
      </c>
      <c r="E3034" s="325">
        <v>0</v>
      </c>
      <c r="F3034" s="325">
        <v>9.6</v>
      </c>
      <c r="G3034" s="325">
        <v>67</v>
      </c>
      <c r="H3034" s="320">
        <v>1.3</v>
      </c>
      <c r="I3034" s="320">
        <v>0</v>
      </c>
    </row>
    <row r="3035" spans="3:9" x14ac:dyDescent="0.25">
      <c r="C3035" s="482" t="s">
        <v>3461</v>
      </c>
      <c r="D3035" s="325">
        <v>458.2</v>
      </c>
      <c r="E3035" s="325">
        <v>0</v>
      </c>
      <c r="F3035" s="325">
        <v>5.2</v>
      </c>
      <c r="G3035" s="325">
        <v>82</v>
      </c>
      <c r="H3035" s="320">
        <v>1.8</v>
      </c>
      <c r="I3035" s="320">
        <v>247.5</v>
      </c>
    </row>
    <row r="3036" spans="3:9" x14ac:dyDescent="0.25">
      <c r="C3036" s="482" t="s">
        <v>3462</v>
      </c>
      <c r="D3036" s="325">
        <v>458.6</v>
      </c>
      <c r="E3036" s="325">
        <v>1.3</v>
      </c>
      <c r="F3036" s="325">
        <v>3.9</v>
      </c>
      <c r="G3036" s="325">
        <v>89</v>
      </c>
      <c r="H3036" s="320">
        <v>1.3</v>
      </c>
      <c r="I3036" s="320">
        <v>247.5</v>
      </c>
    </row>
    <row r="3037" spans="3:9" x14ac:dyDescent="0.25">
      <c r="C3037" s="482" t="s">
        <v>3463</v>
      </c>
      <c r="D3037" s="325">
        <v>458.9</v>
      </c>
      <c r="E3037" s="325">
        <v>0.3</v>
      </c>
      <c r="F3037" s="325">
        <v>3.8</v>
      </c>
      <c r="G3037" s="325">
        <v>89</v>
      </c>
      <c r="H3037" s="320">
        <v>1.8</v>
      </c>
      <c r="I3037" s="320">
        <v>225</v>
      </c>
    </row>
    <row r="3038" spans="3:9" x14ac:dyDescent="0.25">
      <c r="C3038" s="482" t="s">
        <v>3464</v>
      </c>
      <c r="D3038" s="325">
        <v>459.4</v>
      </c>
      <c r="E3038" s="325">
        <v>0</v>
      </c>
      <c r="F3038" s="325">
        <v>3.8</v>
      </c>
      <c r="G3038" s="325">
        <v>88</v>
      </c>
      <c r="H3038" s="320">
        <v>1.3</v>
      </c>
      <c r="I3038" s="320">
        <v>247.5</v>
      </c>
    </row>
    <row r="3039" spans="3:9" x14ac:dyDescent="0.25">
      <c r="C3039" s="482" t="s">
        <v>3465</v>
      </c>
      <c r="D3039" s="325">
        <v>459.3</v>
      </c>
      <c r="E3039" s="325">
        <v>0</v>
      </c>
      <c r="F3039" s="325">
        <v>3.4</v>
      </c>
      <c r="G3039" s="325">
        <v>88</v>
      </c>
      <c r="H3039" s="320">
        <v>0.9</v>
      </c>
      <c r="I3039" s="320">
        <v>180</v>
      </c>
    </row>
    <row r="3040" spans="3:9" x14ac:dyDescent="0.25">
      <c r="C3040" s="482" t="s">
        <v>3466</v>
      </c>
      <c r="D3040" s="325">
        <v>459.4</v>
      </c>
      <c r="E3040" s="325">
        <v>0</v>
      </c>
      <c r="F3040" s="325">
        <v>3.3</v>
      </c>
      <c r="G3040" s="325">
        <v>88</v>
      </c>
      <c r="H3040" s="320">
        <v>0.4</v>
      </c>
      <c r="I3040" s="320">
        <v>270</v>
      </c>
    </row>
    <row r="3041" spans="3:9" x14ac:dyDescent="0.25">
      <c r="C3041" s="482" t="s">
        <v>3467</v>
      </c>
      <c r="D3041" s="325">
        <v>459.4</v>
      </c>
      <c r="E3041" s="325">
        <v>0</v>
      </c>
      <c r="F3041" s="325">
        <v>3.2</v>
      </c>
      <c r="G3041" s="325">
        <v>87</v>
      </c>
      <c r="H3041" s="320">
        <v>0</v>
      </c>
      <c r="I3041" s="320">
        <v>270</v>
      </c>
    </row>
    <row r="3042" spans="3:9" x14ac:dyDescent="0.25">
      <c r="C3042" s="482" t="s">
        <v>3468</v>
      </c>
      <c r="D3042" s="325">
        <v>459.2</v>
      </c>
      <c r="E3042" s="325">
        <v>0</v>
      </c>
      <c r="F3042" s="325">
        <v>2.9</v>
      </c>
      <c r="G3042" s="325">
        <v>87</v>
      </c>
      <c r="H3042" s="320">
        <v>0</v>
      </c>
      <c r="I3042" s="320">
        <v>270</v>
      </c>
    </row>
    <row r="3043" spans="3:9" x14ac:dyDescent="0.25">
      <c r="C3043" s="482" t="s">
        <v>3469</v>
      </c>
      <c r="D3043" s="325">
        <v>459</v>
      </c>
      <c r="E3043" s="325">
        <v>0</v>
      </c>
      <c r="F3043" s="325">
        <v>1.8</v>
      </c>
      <c r="G3043" s="325">
        <v>89</v>
      </c>
      <c r="H3043" s="320">
        <v>0</v>
      </c>
      <c r="I3043" s="320">
        <v>270</v>
      </c>
    </row>
    <row r="3044" spans="3:9" x14ac:dyDescent="0.25">
      <c r="C3044" s="482" t="s">
        <v>3470</v>
      </c>
      <c r="D3044" s="325">
        <v>458.5</v>
      </c>
      <c r="E3044" s="325">
        <v>0</v>
      </c>
      <c r="F3044" s="325">
        <v>1.8</v>
      </c>
      <c r="G3044" s="325">
        <v>92</v>
      </c>
      <c r="H3044" s="320">
        <v>0</v>
      </c>
      <c r="I3044" s="320">
        <v>270</v>
      </c>
    </row>
    <row r="3045" spans="3:9" x14ac:dyDescent="0.25">
      <c r="C3045" s="482" t="s">
        <v>3471</v>
      </c>
      <c r="D3045" s="325">
        <v>458.4</v>
      </c>
      <c r="E3045" s="325">
        <v>0</v>
      </c>
      <c r="F3045" s="325">
        <v>1.8</v>
      </c>
      <c r="G3045" s="325">
        <v>93</v>
      </c>
      <c r="H3045" s="320">
        <v>0</v>
      </c>
      <c r="I3045" s="320">
        <v>225</v>
      </c>
    </row>
    <row r="3046" spans="3:9" x14ac:dyDescent="0.25">
      <c r="C3046" s="482" t="s">
        <v>3472</v>
      </c>
      <c r="D3046" s="325">
        <v>458.3</v>
      </c>
      <c r="E3046" s="325">
        <v>0</v>
      </c>
      <c r="F3046" s="325">
        <v>1.2</v>
      </c>
      <c r="G3046" s="325">
        <v>92</v>
      </c>
      <c r="H3046" s="320">
        <v>0.4</v>
      </c>
      <c r="I3046" s="320">
        <v>225</v>
      </c>
    </row>
    <row r="3047" spans="3:9" x14ac:dyDescent="0.25">
      <c r="C3047" s="482" t="s">
        <v>3473</v>
      </c>
      <c r="D3047" s="325">
        <v>458.7</v>
      </c>
      <c r="E3047" s="325">
        <v>0</v>
      </c>
      <c r="F3047" s="325">
        <v>1.3</v>
      </c>
      <c r="G3047" s="325">
        <v>94</v>
      </c>
      <c r="H3047" s="320">
        <v>0.4</v>
      </c>
      <c r="I3047" s="320">
        <v>225</v>
      </c>
    </row>
    <row r="3048" spans="3:9" x14ac:dyDescent="0.25">
      <c r="C3048" s="482" t="s">
        <v>3474</v>
      </c>
      <c r="D3048" s="325">
        <v>459</v>
      </c>
      <c r="E3048" s="325">
        <v>0</v>
      </c>
      <c r="F3048" s="325">
        <v>1.5</v>
      </c>
      <c r="G3048" s="325">
        <v>94</v>
      </c>
      <c r="H3048" s="320">
        <v>0</v>
      </c>
      <c r="I3048" s="320">
        <v>202.5</v>
      </c>
    </row>
    <row r="3049" spans="3:9" x14ac:dyDescent="0.25">
      <c r="C3049" s="482" t="s">
        <v>3475</v>
      </c>
      <c r="D3049" s="325">
        <v>459.5</v>
      </c>
      <c r="E3049" s="325">
        <v>0</v>
      </c>
      <c r="F3049" s="325">
        <v>2</v>
      </c>
      <c r="G3049" s="325">
        <v>94</v>
      </c>
      <c r="H3049" s="320">
        <v>0</v>
      </c>
      <c r="I3049" s="320">
        <v>292.5</v>
      </c>
    </row>
    <row r="3050" spans="3:9" x14ac:dyDescent="0.25">
      <c r="C3050" s="482" t="s">
        <v>3476</v>
      </c>
      <c r="D3050" s="325">
        <v>459.7</v>
      </c>
      <c r="E3050" s="325">
        <v>0</v>
      </c>
      <c r="F3050" s="325">
        <v>3.3</v>
      </c>
      <c r="G3050" s="325">
        <v>91</v>
      </c>
      <c r="H3050" s="320">
        <v>0</v>
      </c>
      <c r="I3050" s="320">
        <v>292.5</v>
      </c>
    </row>
    <row r="3051" spans="3:9" x14ac:dyDescent="0.25">
      <c r="C3051" s="482" t="s">
        <v>3477</v>
      </c>
      <c r="D3051" s="325">
        <v>460.2</v>
      </c>
      <c r="E3051" s="325">
        <v>0</v>
      </c>
      <c r="F3051" s="325">
        <v>5.2</v>
      </c>
      <c r="G3051" s="325">
        <v>84</v>
      </c>
      <c r="H3051" s="320">
        <v>0.4</v>
      </c>
      <c r="I3051" s="320">
        <v>0</v>
      </c>
    </row>
    <row r="3052" spans="3:9" x14ac:dyDescent="0.25">
      <c r="C3052" s="482" t="s">
        <v>3478</v>
      </c>
      <c r="D3052" s="325">
        <v>460.2</v>
      </c>
      <c r="E3052" s="325">
        <v>0</v>
      </c>
      <c r="F3052" s="325">
        <v>7.7</v>
      </c>
      <c r="G3052" s="325">
        <v>77</v>
      </c>
      <c r="H3052" s="320">
        <v>0.9</v>
      </c>
      <c r="I3052" s="320">
        <v>67.5</v>
      </c>
    </row>
    <row r="3053" spans="3:9" x14ac:dyDescent="0.25">
      <c r="C3053" s="482" t="s">
        <v>3479</v>
      </c>
      <c r="D3053" s="325">
        <v>460.2</v>
      </c>
      <c r="E3053" s="325">
        <v>0</v>
      </c>
      <c r="F3053" s="325">
        <v>10.199999999999999</v>
      </c>
      <c r="G3053" s="325">
        <v>67</v>
      </c>
      <c r="H3053" s="320">
        <v>0.9</v>
      </c>
      <c r="I3053" s="320">
        <v>135</v>
      </c>
    </row>
    <row r="3054" spans="3:9" x14ac:dyDescent="0.25">
      <c r="C3054" s="482" t="s">
        <v>3480</v>
      </c>
      <c r="D3054" s="325">
        <v>459.8</v>
      </c>
      <c r="E3054" s="325">
        <v>0.3</v>
      </c>
      <c r="F3054" s="325">
        <v>11.6</v>
      </c>
      <c r="G3054" s="325">
        <v>55</v>
      </c>
      <c r="H3054" s="320">
        <v>0.9</v>
      </c>
      <c r="I3054" s="320">
        <v>67.5</v>
      </c>
    </row>
    <row r="3055" spans="3:9" x14ac:dyDescent="0.25">
      <c r="C3055" s="482" t="s">
        <v>3481</v>
      </c>
      <c r="D3055" s="325">
        <v>459.3</v>
      </c>
      <c r="E3055" s="325">
        <v>0</v>
      </c>
      <c r="F3055" s="325">
        <v>11</v>
      </c>
      <c r="G3055" s="325">
        <v>57</v>
      </c>
      <c r="H3055" s="320">
        <v>0.9</v>
      </c>
      <c r="I3055" s="320">
        <v>67.5</v>
      </c>
    </row>
    <row r="3056" spans="3:9" x14ac:dyDescent="0.25">
      <c r="C3056" s="482" t="s">
        <v>3482</v>
      </c>
      <c r="D3056" s="325">
        <v>458.6</v>
      </c>
      <c r="E3056" s="325">
        <v>0</v>
      </c>
      <c r="F3056" s="325">
        <v>10.3</v>
      </c>
      <c r="G3056" s="325">
        <v>63</v>
      </c>
      <c r="H3056" s="320">
        <v>1.3</v>
      </c>
      <c r="I3056" s="320">
        <v>157.5</v>
      </c>
    </row>
    <row r="3057" spans="3:9" x14ac:dyDescent="0.25">
      <c r="C3057" s="482" t="s">
        <v>3483</v>
      </c>
      <c r="D3057" s="325">
        <v>458.3</v>
      </c>
      <c r="E3057" s="325">
        <v>0</v>
      </c>
      <c r="F3057" s="325">
        <v>9.1999999999999993</v>
      </c>
      <c r="G3057" s="325">
        <v>64</v>
      </c>
      <c r="H3057" s="320">
        <v>1.8</v>
      </c>
      <c r="I3057" s="320">
        <v>180</v>
      </c>
    </row>
    <row r="3058" spans="3:9" x14ac:dyDescent="0.25">
      <c r="C3058" s="482" t="s">
        <v>3484</v>
      </c>
      <c r="D3058" s="325">
        <v>458.1</v>
      </c>
      <c r="E3058" s="325">
        <v>0.5</v>
      </c>
      <c r="F3058" s="325">
        <v>7.2</v>
      </c>
      <c r="G3058" s="325">
        <v>70</v>
      </c>
      <c r="H3058" s="320">
        <v>1.3</v>
      </c>
      <c r="I3058" s="320">
        <v>157.5</v>
      </c>
    </row>
    <row r="3059" spans="3:9" x14ac:dyDescent="0.25">
      <c r="C3059" s="482" t="s">
        <v>3485</v>
      </c>
      <c r="D3059" s="325">
        <v>458.3</v>
      </c>
      <c r="E3059" s="325">
        <v>0</v>
      </c>
      <c r="F3059" s="325">
        <v>6.8</v>
      </c>
      <c r="G3059" s="325">
        <v>74</v>
      </c>
      <c r="H3059" s="320">
        <v>1.3</v>
      </c>
      <c r="I3059" s="320">
        <v>180</v>
      </c>
    </row>
    <row r="3060" spans="3:9" x14ac:dyDescent="0.25">
      <c r="C3060" s="482" t="s">
        <v>3486</v>
      </c>
      <c r="D3060" s="325">
        <v>458.5</v>
      </c>
      <c r="E3060" s="325">
        <v>0</v>
      </c>
      <c r="F3060" s="325">
        <v>5.8</v>
      </c>
      <c r="G3060" s="325">
        <v>74</v>
      </c>
      <c r="H3060" s="320">
        <v>0.4</v>
      </c>
      <c r="I3060" s="320">
        <v>90</v>
      </c>
    </row>
    <row r="3061" spans="3:9" x14ac:dyDescent="0.25">
      <c r="C3061" s="482" t="s">
        <v>3487</v>
      </c>
      <c r="D3061" s="325">
        <v>458.9</v>
      </c>
      <c r="E3061" s="325">
        <v>0</v>
      </c>
      <c r="F3061" s="325">
        <v>5.3</v>
      </c>
      <c r="G3061" s="325">
        <v>80</v>
      </c>
      <c r="H3061" s="320">
        <v>0</v>
      </c>
      <c r="I3061" s="320">
        <v>90</v>
      </c>
    </row>
    <row r="3062" spans="3:9" x14ac:dyDescent="0.25">
      <c r="C3062" s="482" t="s">
        <v>3488</v>
      </c>
      <c r="D3062" s="325">
        <v>459.5</v>
      </c>
      <c r="E3062" s="325">
        <v>0</v>
      </c>
      <c r="F3062" s="325">
        <v>5.2</v>
      </c>
      <c r="G3062" s="325">
        <v>85</v>
      </c>
      <c r="H3062" s="320">
        <v>0.4</v>
      </c>
      <c r="I3062" s="320">
        <v>225</v>
      </c>
    </row>
    <row r="3063" spans="3:9" x14ac:dyDescent="0.25">
      <c r="C3063" s="482" t="s">
        <v>3489</v>
      </c>
      <c r="D3063" s="325">
        <v>459.9</v>
      </c>
      <c r="E3063" s="325">
        <v>1.8</v>
      </c>
      <c r="F3063" s="325">
        <v>4.8</v>
      </c>
      <c r="G3063" s="325">
        <v>86</v>
      </c>
      <c r="H3063" s="320">
        <v>0.4</v>
      </c>
      <c r="I3063" s="320">
        <v>225</v>
      </c>
    </row>
    <row r="3064" spans="3:9" x14ac:dyDescent="0.25">
      <c r="C3064" s="482" t="s">
        <v>3490</v>
      </c>
      <c r="D3064" s="325">
        <v>460.3</v>
      </c>
      <c r="E3064" s="325">
        <v>3.3</v>
      </c>
      <c r="F3064" s="325">
        <v>3.5</v>
      </c>
      <c r="G3064" s="325">
        <v>87</v>
      </c>
      <c r="H3064" s="320">
        <v>0.4</v>
      </c>
      <c r="I3064" s="320">
        <v>225</v>
      </c>
    </row>
    <row r="3065" spans="3:9" x14ac:dyDescent="0.25">
      <c r="C3065" s="482" t="s">
        <v>3491</v>
      </c>
      <c r="D3065" s="325">
        <v>460.3</v>
      </c>
      <c r="E3065" s="325">
        <v>2</v>
      </c>
      <c r="F3065" s="325">
        <v>3.6</v>
      </c>
      <c r="G3065" s="325">
        <v>88</v>
      </c>
      <c r="H3065" s="320">
        <v>0.4</v>
      </c>
      <c r="I3065" s="320">
        <v>135</v>
      </c>
    </row>
    <row r="3066" spans="3:9" x14ac:dyDescent="0.25">
      <c r="C3066" s="482" t="s">
        <v>3492</v>
      </c>
      <c r="D3066" s="325">
        <v>460.2</v>
      </c>
      <c r="E3066" s="325">
        <v>0</v>
      </c>
      <c r="F3066" s="325">
        <v>3</v>
      </c>
      <c r="G3066" s="325">
        <v>89</v>
      </c>
      <c r="H3066" s="320">
        <v>0.9</v>
      </c>
      <c r="I3066" s="320">
        <v>247.5</v>
      </c>
    </row>
    <row r="3067" spans="3:9" x14ac:dyDescent="0.25">
      <c r="C3067" s="482" t="s">
        <v>3493</v>
      </c>
      <c r="D3067" s="325">
        <v>460</v>
      </c>
      <c r="E3067" s="325">
        <v>0</v>
      </c>
      <c r="F3067" s="325">
        <v>2.4</v>
      </c>
      <c r="G3067" s="325">
        <v>91</v>
      </c>
      <c r="H3067" s="320">
        <v>0.9</v>
      </c>
      <c r="I3067" s="320">
        <v>247.5</v>
      </c>
    </row>
    <row r="3068" spans="3:9" x14ac:dyDescent="0.25">
      <c r="C3068" s="482" t="s">
        <v>3494</v>
      </c>
      <c r="D3068" s="325">
        <v>459.7</v>
      </c>
      <c r="E3068" s="325">
        <v>0</v>
      </c>
      <c r="F3068" s="325">
        <v>2.5</v>
      </c>
      <c r="G3068" s="325">
        <v>91</v>
      </c>
      <c r="H3068" s="320">
        <v>0.4</v>
      </c>
      <c r="I3068" s="320">
        <v>247.5</v>
      </c>
    </row>
    <row r="3069" spans="3:9" x14ac:dyDescent="0.25">
      <c r="C3069" s="482" t="s">
        <v>3495</v>
      </c>
      <c r="D3069" s="325">
        <v>459.3</v>
      </c>
      <c r="E3069" s="325">
        <v>0</v>
      </c>
      <c r="F3069" s="325">
        <v>2.4</v>
      </c>
      <c r="G3069" s="325">
        <v>91</v>
      </c>
      <c r="H3069" s="320">
        <v>0.9</v>
      </c>
      <c r="I3069" s="320">
        <v>247.5</v>
      </c>
    </row>
    <row r="3070" spans="3:9" x14ac:dyDescent="0.25">
      <c r="C3070" s="482" t="s">
        <v>3496</v>
      </c>
      <c r="D3070" s="325">
        <v>459.1</v>
      </c>
      <c r="E3070" s="325">
        <v>0</v>
      </c>
      <c r="F3070" s="325">
        <v>1.8</v>
      </c>
      <c r="G3070" s="325">
        <v>91</v>
      </c>
      <c r="H3070" s="320">
        <v>0.4</v>
      </c>
      <c r="I3070" s="320">
        <v>247.5</v>
      </c>
    </row>
    <row r="3071" spans="3:9" x14ac:dyDescent="0.25">
      <c r="C3071" s="482" t="s">
        <v>3497</v>
      </c>
      <c r="D3071" s="325">
        <v>459</v>
      </c>
      <c r="E3071" s="325">
        <v>0.3</v>
      </c>
      <c r="F3071" s="325">
        <v>2.2000000000000002</v>
      </c>
      <c r="G3071" s="325">
        <v>91</v>
      </c>
      <c r="H3071" s="320">
        <v>0.4</v>
      </c>
      <c r="I3071" s="320">
        <v>247.5</v>
      </c>
    </row>
    <row r="3072" spans="3:9" x14ac:dyDescent="0.25">
      <c r="C3072" s="482" t="s">
        <v>3498</v>
      </c>
      <c r="D3072" s="325">
        <v>459.2</v>
      </c>
      <c r="E3072" s="325">
        <v>0</v>
      </c>
      <c r="F3072" s="325">
        <v>2.4</v>
      </c>
      <c r="G3072" s="325">
        <v>90</v>
      </c>
      <c r="H3072" s="320">
        <v>0.4</v>
      </c>
      <c r="I3072" s="320">
        <v>247.5</v>
      </c>
    </row>
    <row r="3073" spans="3:9" x14ac:dyDescent="0.25">
      <c r="C3073" s="482" t="s">
        <v>3499</v>
      </c>
      <c r="D3073" s="325">
        <v>459.8</v>
      </c>
      <c r="E3073" s="325">
        <v>0</v>
      </c>
      <c r="F3073" s="325">
        <v>2.2000000000000002</v>
      </c>
      <c r="G3073" s="325">
        <v>92</v>
      </c>
      <c r="H3073" s="320">
        <v>0.4</v>
      </c>
      <c r="I3073" s="320">
        <v>247.5</v>
      </c>
    </row>
    <row r="3074" spans="3:9" x14ac:dyDescent="0.25">
      <c r="C3074" s="482" t="s">
        <v>3500</v>
      </c>
      <c r="D3074" s="325">
        <v>460.1</v>
      </c>
      <c r="E3074" s="325">
        <v>0</v>
      </c>
      <c r="F3074" s="325">
        <v>3.8</v>
      </c>
      <c r="G3074" s="325">
        <v>87</v>
      </c>
      <c r="H3074" s="320">
        <v>0.4</v>
      </c>
      <c r="I3074" s="320">
        <v>157.5</v>
      </c>
    </row>
    <row r="3075" spans="3:9" x14ac:dyDescent="0.25">
      <c r="C3075" s="482" t="s">
        <v>3501</v>
      </c>
      <c r="D3075" s="325">
        <v>460.3</v>
      </c>
      <c r="E3075" s="325">
        <v>0</v>
      </c>
      <c r="F3075" s="325">
        <v>6.1</v>
      </c>
      <c r="G3075" s="325">
        <v>79</v>
      </c>
      <c r="H3075" s="320">
        <v>0.9</v>
      </c>
      <c r="I3075" s="320">
        <v>180</v>
      </c>
    </row>
    <row r="3076" spans="3:9" x14ac:dyDescent="0.25">
      <c r="C3076" s="482" t="s">
        <v>3502</v>
      </c>
      <c r="D3076" s="325">
        <v>460.5</v>
      </c>
      <c r="E3076" s="325">
        <v>0</v>
      </c>
      <c r="F3076" s="325">
        <v>7.3</v>
      </c>
      <c r="G3076" s="325">
        <v>73</v>
      </c>
      <c r="H3076" s="320">
        <v>0.9</v>
      </c>
      <c r="I3076" s="320">
        <v>247.5</v>
      </c>
    </row>
    <row r="3077" spans="3:9" x14ac:dyDescent="0.25">
      <c r="C3077" s="482" t="s">
        <v>3503</v>
      </c>
      <c r="D3077" s="325">
        <v>460.2</v>
      </c>
      <c r="E3077" s="325">
        <v>0</v>
      </c>
      <c r="F3077" s="325">
        <v>8.8000000000000007</v>
      </c>
      <c r="G3077" s="325">
        <v>69</v>
      </c>
      <c r="H3077" s="320">
        <v>0.9</v>
      </c>
      <c r="I3077" s="320">
        <v>180</v>
      </c>
    </row>
    <row r="3078" spans="3:9" x14ac:dyDescent="0.25">
      <c r="C3078" s="482" t="s">
        <v>3504</v>
      </c>
      <c r="D3078" s="325">
        <v>460</v>
      </c>
      <c r="E3078" s="325">
        <v>0</v>
      </c>
      <c r="F3078" s="325">
        <v>10.5</v>
      </c>
      <c r="G3078" s="325">
        <v>63</v>
      </c>
      <c r="H3078" s="320">
        <v>0.9</v>
      </c>
      <c r="I3078" s="320">
        <v>67.5</v>
      </c>
    </row>
    <row r="3079" spans="3:9" x14ac:dyDescent="0.25">
      <c r="C3079" s="482" t="s">
        <v>3505</v>
      </c>
      <c r="D3079" s="325">
        <v>459.5</v>
      </c>
      <c r="E3079" s="325">
        <v>0</v>
      </c>
      <c r="F3079" s="325">
        <v>10.9</v>
      </c>
      <c r="G3079" s="325">
        <v>66</v>
      </c>
      <c r="H3079" s="320">
        <v>0.9</v>
      </c>
      <c r="I3079" s="320">
        <v>45</v>
      </c>
    </row>
    <row r="3080" spans="3:9" x14ac:dyDescent="0.25">
      <c r="C3080" s="482" t="s">
        <v>3506</v>
      </c>
      <c r="D3080" s="325">
        <v>458.9</v>
      </c>
      <c r="E3080" s="325">
        <v>0</v>
      </c>
      <c r="F3080" s="325">
        <v>11.4</v>
      </c>
      <c r="G3080" s="325">
        <v>65</v>
      </c>
      <c r="H3080" s="320">
        <v>1.3</v>
      </c>
      <c r="I3080" s="320">
        <v>0</v>
      </c>
    </row>
    <row r="3081" spans="3:9" x14ac:dyDescent="0.25">
      <c r="C3081" s="482" t="s">
        <v>3507</v>
      </c>
      <c r="D3081" s="325">
        <v>458.6</v>
      </c>
      <c r="E3081" s="325">
        <v>0</v>
      </c>
      <c r="F3081" s="325">
        <v>10.199999999999999</v>
      </c>
      <c r="G3081" s="325">
        <v>71</v>
      </c>
      <c r="H3081" s="320">
        <v>0.9</v>
      </c>
      <c r="I3081" s="320">
        <v>67.5</v>
      </c>
    </row>
    <row r="3082" spans="3:9" x14ac:dyDescent="0.25">
      <c r="C3082" s="482" t="s">
        <v>3508</v>
      </c>
      <c r="D3082" s="325">
        <v>458.9</v>
      </c>
      <c r="E3082" s="325">
        <v>0</v>
      </c>
      <c r="F3082" s="325">
        <v>4.7</v>
      </c>
      <c r="G3082" s="325">
        <v>84</v>
      </c>
      <c r="H3082" s="320">
        <v>2.2000000000000002</v>
      </c>
      <c r="I3082" s="320">
        <v>67.5</v>
      </c>
    </row>
    <row r="3083" spans="3:9" x14ac:dyDescent="0.25">
      <c r="C3083" s="482" t="s">
        <v>3509</v>
      </c>
      <c r="D3083" s="325">
        <v>459.2</v>
      </c>
      <c r="E3083" s="325">
        <v>1.8</v>
      </c>
      <c r="F3083" s="325">
        <v>3.9</v>
      </c>
      <c r="G3083" s="325">
        <v>87</v>
      </c>
      <c r="H3083" s="320">
        <v>1.3</v>
      </c>
      <c r="I3083" s="320">
        <v>67.5</v>
      </c>
    </row>
    <row r="3084" spans="3:9" x14ac:dyDescent="0.25">
      <c r="C3084" s="482" t="s">
        <v>3510</v>
      </c>
      <c r="D3084" s="325">
        <v>459.4</v>
      </c>
      <c r="E3084" s="325">
        <v>0.5</v>
      </c>
      <c r="F3084" s="325">
        <v>4.0999999999999996</v>
      </c>
      <c r="G3084" s="325">
        <v>88</v>
      </c>
      <c r="H3084" s="320">
        <v>0.9</v>
      </c>
      <c r="I3084" s="320">
        <v>67.5</v>
      </c>
    </row>
    <row r="3085" spans="3:9" x14ac:dyDescent="0.25">
      <c r="C3085" s="482" t="s">
        <v>3511</v>
      </c>
      <c r="D3085" s="325">
        <v>459.8</v>
      </c>
      <c r="E3085" s="325">
        <v>0.5</v>
      </c>
      <c r="F3085" s="325">
        <v>3.9</v>
      </c>
      <c r="G3085" s="325">
        <v>89</v>
      </c>
      <c r="H3085" s="320">
        <v>0.4</v>
      </c>
      <c r="I3085" s="320">
        <v>67.5</v>
      </c>
    </row>
    <row r="3086" spans="3:9" x14ac:dyDescent="0.25">
      <c r="C3086" s="482" t="s">
        <v>3512</v>
      </c>
      <c r="D3086" s="325">
        <v>460.2</v>
      </c>
      <c r="E3086" s="325">
        <v>0.8</v>
      </c>
      <c r="F3086" s="325">
        <v>3.7</v>
      </c>
      <c r="G3086" s="325">
        <v>89</v>
      </c>
      <c r="H3086" s="320">
        <v>0.4</v>
      </c>
      <c r="I3086" s="320">
        <v>112.5</v>
      </c>
    </row>
    <row r="3087" spans="3:9" x14ac:dyDescent="0.25">
      <c r="C3087" s="482" t="s">
        <v>3513</v>
      </c>
      <c r="D3087" s="325">
        <v>460.7</v>
      </c>
      <c r="E3087" s="325">
        <v>1.8</v>
      </c>
      <c r="F3087" s="325">
        <v>3.6</v>
      </c>
      <c r="G3087" s="325">
        <v>90</v>
      </c>
      <c r="H3087" s="320">
        <v>0.9</v>
      </c>
      <c r="I3087" s="320">
        <v>180</v>
      </c>
    </row>
    <row r="3088" spans="3:9" x14ac:dyDescent="0.25">
      <c r="C3088" s="482" t="s">
        <v>3514</v>
      </c>
      <c r="D3088" s="325">
        <v>460.9</v>
      </c>
      <c r="E3088" s="325">
        <v>1.8</v>
      </c>
      <c r="F3088" s="325">
        <v>2.7</v>
      </c>
      <c r="G3088" s="325">
        <v>90</v>
      </c>
      <c r="H3088" s="320">
        <v>0.9</v>
      </c>
      <c r="I3088" s="320">
        <v>270</v>
      </c>
    </row>
    <row r="3089" spans="3:9" x14ac:dyDescent="0.25">
      <c r="C3089" s="482" t="s">
        <v>3515</v>
      </c>
      <c r="D3089" s="325">
        <v>460.8</v>
      </c>
      <c r="E3089" s="325">
        <v>0.3</v>
      </c>
      <c r="F3089" s="325">
        <v>2.2999999999999998</v>
      </c>
      <c r="G3089" s="325">
        <v>92</v>
      </c>
      <c r="H3089" s="320">
        <v>0.9</v>
      </c>
      <c r="I3089" s="320">
        <v>247.5</v>
      </c>
    </row>
    <row r="3090" spans="3:9" x14ac:dyDescent="0.25">
      <c r="C3090" s="482" t="s">
        <v>3516</v>
      </c>
      <c r="D3090" s="325">
        <v>460.8</v>
      </c>
      <c r="E3090" s="325">
        <v>0.3</v>
      </c>
      <c r="F3090" s="325">
        <v>2.6</v>
      </c>
      <c r="G3090" s="325">
        <v>92</v>
      </c>
      <c r="H3090" s="320">
        <v>0.9</v>
      </c>
      <c r="I3090" s="320">
        <v>247.5</v>
      </c>
    </row>
    <row r="3091" spans="3:9" x14ac:dyDescent="0.25">
      <c r="C3091" s="482" t="s">
        <v>3517</v>
      </c>
      <c r="D3091" s="325">
        <v>460.6</v>
      </c>
      <c r="E3091" s="325">
        <v>0.3</v>
      </c>
      <c r="F3091" s="325">
        <v>2.8</v>
      </c>
      <c r="G3091" s="325">
        <v>91</v>
      </c>
      <c r="H3091" s="320">
        <v>0.9</v>
      </c>
      <c r="I3091" s="320">
        <v>180</v>
      </c>
    </row>
    <row r="3092" spans="3:9" x14ac:dyDescent="0.25">
      <c r="C3092" s="482" t="s">
        <v>3518</v>
      </c>
      <c r="D3092" s="325">
        <v>460.2</v>
      </c>
      <c r="E3092" s="325">
        <v>0.3</v>
      </c>
      <c r="F3092" s="325">
        <v>2.5</v>
      </c>
      <c r="G3092" s="325">
        <v>91</v>
      </c>
      <c r="H3092" s="320">
        <v>0.4</v>
      </c>
      <c r="I3092" s="320">
        <v>180</v>
      </c>
    </row>
    <row r="3093" spans="3:9" x14ac:dyDescent="0.25">
      <c r="C3093" s="482" t="s">
        <v>3519</v>
      </c>
      <c r="D3093" s="325">
        <v>459.9</v>
      </c>
      <c r="E3093" s="325">
        <v>0</v>
      </c>
      <c r="F3093" s="325">
        <v>2.8</v>
      </c>
      <c r="G3093" s="325">
        <v>91</v>
      </c>
      <c r="H3093" s="320">
        <v>0.4</v>
      </c>
      <c r="I3093" s="320">
        <v>202.5</v>
      </c>
    </row>
    <row r="3094" spans="3:9" x14ac:dyDescent="0.25">
      <c r="C3094" s="482" t="s">
        <v>3520</v>
      </c>
      <c r="D3094" s="325">
        <v>459.6</v>
      </c>
      <c r="E3094" s="325">
        <v>0</v>
      </c>
      <c r="F3094" s="325">
        <v>2.7</v>
      </c>
      <c r="G3094" s="325">
        <v>91</v>
      </c>
      <c r="H3094" s="320">
        <v>0.9</v>
      </c>
      <c r="I3094" s="320">
        <v>180</v>
      </c>
    </row>
    <row r="3095" spans="3:9" x14ac:dyDescent="0.25">
      <c r="C3095" s="482" t="s">
        <v>3521</v>
      </c>
      <c r="D3095" s="325">
        <v>459.7</v>
      </c>
      <c r="E3095" s="325">
        <v>0</v>
      </c>
      <c r="F3095" s="325">
        <v>2.6</v>
      </c>
      <c r="G3095" s="325">
        <v>92</v>
      </c>
      <c r="H3095" s="320">
        <v>0.9</v>
      </c>
      <c r="I3095" s="320">
        <v>225</v>
      </c>
    </row>
    <row r="3096" spans="3:9" x14ac:dyDescent="0.25">
      <c r="C3096" s="482" t="s">
        <v>3522</v>
      </c>
      <c r="D3096" s="325">
        <v>460</v>
      </c>
      <c r="E3096" s="325">
        <v>0</v>
      </c>
      <c r="F3096" s="325">
        <v>2.6</v>
      </c>
      <c r="G3096" s="325">
        <v>93</v>
      </c>
      <c r="H3096" s="320">
        <v>0.9</v>
      </c>
      <c r="I3096" s="320">
        <v>180</v>
      </c>
    </row>
    <row r="3097" spans="3:9" x14ac:dyDescent="0.25">
      <c r="C3097" s="482" t="s">
        <v>3523</v>
      </c>
      <c r="D3097" s="325">
        <v>460.3</v>
      </c>
      <c r="E3097" s="325">
        <v>0</v>
      </c>
      <c r="F3097" s="325">
        <v>2.9</v>
      </c>
      <c r="G3097" s="325">
        <v>92</v>
      </c>
      <c r="H3097" s="320">
        <v>0.4</v>
      </c>
      <c r="I3097" s="320">
        <v>180</v>
      </c>
    </row>
    <row r="3098" spans="3:9" x14ac:dyDescent="0.25">
      <c r="C3098" s="482" t="s">
        <v>3524</v>
      </c>
      <c r="D3098" s="325">
        <v>460.6</v>
      </c>
      <c r="E3098" s="325">
        <v>0</v>
      </c>
      <c r="F3098" s="325">
        <v>4</v>
      </c>
      <c r="G3098" s="325">
        <v>90</v>
      </c>
      <c r="H3098" s="320">
        <v>0.4</v>
      </c>
      <c r="I3098" s="320">
        <v>247.5</v>
      </c>
    </row>
    <row r="3099" spans="3:9" x14ac:dyDescent="0.25">
      <c r="C3099" s="482" t="s">
        <v>3525</v>
      </c>
      <c r="D3099" s="325">
        <v>460.8</v>
      </c>
      <c r="E3099" s="325">
        <v>0</v>
      </c>
      <c r="F3099" s="325">
        <v>6.2</v>
      </c>
      <c r="G3099" s="325">
        <v>85</v>
      </c>
      <c r="H3099" s="320">
        <v>0.4</v>
      </c>
      <c r="I3099" s="320">
        <v>292.5</v>
      </c>
    </row>
    <row r="3100" spans="3:9" x14ac:dyDescent="0.25">
      <c r="C3100" s="482" t="s">
        <v>3526</v>
      </c>
      <c r="D3100" s="325">
        <v>460.8</v>
      </c>
      <c r="E3100" s="325">
        <v>0</v>
      </c>
      <c r="F3100" s="325">
        <v>7.7</v>
      </c>
      <c r="G3100" s="325">
        <v>78</v>
      </c>
      <c r="H3100" s="320">
        <v>0.4</v>
      </c>
      <c r="I3100" s="320">
        <v>157.5</v>
      </c>
    </row>
    <row r="3101" spans="3:9" x14ac:dyDescent="0.25">
      <c r="C3101" s="482" t="s">
        <v>3527</v>
      </c>
      <c r="D3101" s="325">
        <v>460.6</v>
      </c>
      <c r="E3101" s="325">
        <v>0</v>
      </c>
      <c r="F3101" s="325">
        <v>10.7</v>
      </c>
      <c r="G3101" s="325">
        <v>65</v>
      </c>
      <c r="H3101" s="320">
        <v>0.9</v>
      </c>
      <c r="I3101" s="320">
        <v>135</v>
      </c>
    </row>
    <row r="3102" spans="3:9" x14ac:dyDescent="0.25">
      <c r="C3102" s="482" t="s">
        <v>3528</v>
      </c>
      <c r="D3102" s="325">
        <v>460.1</v>
      </c>
      <c r="E3102" s="325">
        <v>0</v>
      </c>
      <c r="F3102" s="325">
        <v>10.3</v>
      </c>
      <c r="G3102" s="325">
        <v>67</v>
      </c>
      <c r="H3102" s="320">
        <v>0.9</v>
      </c>
      <c r="I3102" s="320">
        <v>157.5</v>
      </c>
    </row>
    <row r="3103" spans="3:9" x14ac:dyDescent="0.25">
      <c r="C3103" s="482" t="s">
        <v>3529</v>
      </c>
      <c r="D3103" s="325">
        <v>459.6</v>
      </c>
      <c r="E3103" s="325">
        <v>0</v>
      </c>
      <c r="F3103" s="325">
        <v>11.2</v>
      </c>
      <c r="G3103" s="325">
        <v>63</v>
      </c>
      <c r="H3103" s="320">
        <v>0.4</v>
      </c>
      <c r="I3103" s="320">
        <v>337.5</v>
      </c>
    </row>
    <row r="3104" spans="3:9" x14ac:dyDescent="0.25">
      <c r="C3104" s="482" t="s">
        <v>3530</v>
      </c>
      <c r="D3104" s="325">
        <v>459.1</v>
      </c>
      <c r="E3104" s="325">
        <v>0</v>
      </c>
      <c r="F3104" s="325">
        <v>13.2</v>
      </c>
      <c r="G3104" s="325">
        <v>57</v>
      </c>
      <c r="H3104" s="320">
        <v>1.3</v>
      </c>
      <c r="I3104" s="320">
        <v>45</v>
      </c>
    </row>
    <row r="3105" spans="3:9" x14ac:dyDescent="0.25">
      <c r="C3105" s="482" t="s">
        <v>3531</v>
      </c>
      <c r="D3105" s="325">
        <v>458.9</v>
      </c>
      <c r="E3105" s="325">
        <v>0</v>
      </c>
      <c r="F3105" s="325">
        <v>13</v>
      </c>
      <c r="G3105" s="325">
        <v>60</v>
      </c>
      <c r="H3105" s="320">
        <v>1.8</v>
      </c>
      <c r="I3105" s="320">
        <v>0</v>
      </c>
    </row>
    <row r="3106" spans="3:9" x14ac:dyDescent="0.25">
      <c r="C3106" s="482" t="s">
        <v>3532</v>
      </c>
      <c r="D3106" s="325">
        <v>458.7</v>
      </c>
      <c r="E3106" s="325">
        <v>0</v>
      </c>
      <c r="F3106" s="325">
        <v>12.1</v>
      </c>
      <c r="G3106" s="325">
        <v>63</v>
      </c>
      <c r="H3106" s="320">
        <v>2.2000000000000002</v>
      </c>
      <c r="I3106" s="320">
        <v>45</v>
      </c>
    </row>
    <row r="3107" spans="3:9" x14ac:dyDescent="0.25">
      <c r="C3107" s="482" t="s">
        <v>3533</v>
      </c>
      <c r="D3107" s="325">
        <v>459</v>
      </c>
      <c r="E3107" s="325">
        <v>0</v>
      </c>
      <c r="F3107" s="325">
        <v>9.6</v>
      </c>
      <c r="G3107" s="325">
        <v>72</v>
      </c>
      <c r="H3107" s="320">
        <v>1.8</v>
      </c>
      <c r="I3107" s="320">
        <v>22.5</v>
      </c>
    </row>
    <row r="3108" spans="3:9" x14ac:dyDescent="0.25">
      <c r="C3108" s="482" t="s">
        <v>3534</v>
      </c>
      <c r="D3108" s="325">
        <v>459.2</v>
      </c>
      <c r="E3108" s="325">
        <v>0</v>
      </c>
      <c r="F3108" s="325">
        <v>7</v>
      </c>
      <c r="G3108" s="325">
        <v>83</v>
      </c>
      <c r="H3108" s="320">
        <v>1.8</v>
      </c>
      <c r="I3108" s="320">
        <v>45</v>
      </c>
    </row>
    <row r="3109" spans="3:9" x14ac:dyDescent="0.25">
      <c r="C3109" s="482" t="s">
        <v>3535</v>
      </c>
      <c r="D3109" s="325">
        <v>459.6</v>
      </c>
      <c r="E3109" s="325">
        <v>0</v>
      </c>
      <c r="F3109" s="325">
        <v>6.6</v>
      </c>
      <c r="G3109" s="325">
        <v>86</v>
      </c>
      <c r="H3109" s="320">
        <v>1.8</v>
      </c>
      <c r="I3109" s="320">
        <v>45</v>
      </c>
    </row>
    <row r="3110" spans="3:9" x14ac:dyDescent="0.25">
      <c r="C3110" s="482" t="s">
        <v>3536</v>
      </c>
      <c r="D3110" s="325">
        <v>460</v>
      </c>
      <c r="E3110" s="325">
        <v>0</v>
      </c>
      <c r="F3110" s="325">
        <v>6.3</v>
      </c>
      <c r="G3110" s="325">
        <v>87</v>
      </c>
      <c r="H3110" s="320">
        <v>1.3</v>
      </c>
      <c r="I3110" s="320">
        <v>45</v>
      </c>
    </row>
    <row r="3111" spans="3:9" x14ac:dyDescent="0.25">
      <c r="C3111" s="482" t="s">
        <v>3537</v>
      </c>
      <c r="D3111" s="325">
        <v>460.3</v>
      </c>
      <c r="E3111" s="325">
        <v>0</v>
      </c>
      <c r="F3111" s="325">
        <v>6.1</v>
      </c>
      <c r="G3111" s="325">
        <v>88</v>
      </c>
      <c r="H3111" s="320">
        <v>0.9</v>
      </c>
      <c r="I3111" s="320">
        <v>45</v>
      </c>
    </row>
    <row r="3112" spans="3:9" x14ac:dyDescent="0.25">
      <c r="C3112" s="482" t="s">
        <v>3538</v>
      </c>
      <c r="D3112" s="325">
        <v>460.4</v>
      </c>
      <c r="E3112" s="325">
        <v>0</v>
      </c>
      <c r="F3112" s="325">
        <v>5.8</v>
      </c>
      <c r="G3112" s="325">
        <v>88</v>
      </c>
      <c r="H3112" s="320">
        <v>1.3</v>
      </c>
      <c r="I3112" s="320">
        <v>45</v>
      </c>
    </row>
    <row r="3113" spans="3:9" x14ac:dyDescent="0.25">
      <c r="C3113" s="482" t="s">
        <v>3539</v>
      </c>
      <c r="D3113" s="325">
        <v>460.3</v>
      </c>
      <c r="E3113" s="325">
        <v>0</v>
      </c>
      <c r="F3113" s="325">
        <v>5.8</v>
      </c>
      <c r="G3113" s="325">
        <v>87</v>
      </c>
      <c r="H3113" s="320">
        <v>1.3</v>
      </c>
      <c r="I3113" s="320">
        <v>45</v>
      </c>
    </row>
    <row r="3114" spans="3:9" x14ac:dyDescent="0.25">
      <c r="C3114" s="482" t="s">
        <v>3540</v>
      </c>
      <c r="D3114" s="325">
        <v>460.2</v>
      </c>
      <c r="E3114" s="325">
        <v>0</v>
      </c>
      <c r="F3114" s="325">
        <v>5.4</v>
      </c>
      <c r="G3114" s="325">
        <v>87</v>
      </c>
      <c r="H3114" s="320">
        <v>1.3</v>
      </c>
      <c r="I3114" s="320">
        <v>45</v>
      </c>
    </row>
    <row r="3115" spans="3:9" x14ac:dyDescent="0.25">
      <c r="C3115" s="482" t="s">
        <v>3541</v>
      </c>
      <c r="D3115" s="325">
        <v>459.8</v>
      </c>
      <c r="E3115" s="325">
        <v>0</v>
      </c>
      <c r="F3115" s="325">
        <v>4.8</v>
      </c>
      <c r="G3115" s="325">
        <v>88</v>
      </c>
      <c r="H3115" s="320">
        <v>0.9</v>
      </c>
      <c r="I3115" s="320">
        <v>45</v>
      </c>
    </row>
    <row r="3116" spans="3:9" x14ac:dyDescent="0.25">
      <c r="C3116" s="482" t="s">
        <v>3542</v>
      </c>
      <c r="D3116" s="325">
        <v>459.9</v>
      </c>
      <c r="E3116" s="325">
        <v>0</v>
      </c>
      <c r="F3116" s="325">
        <v>4.9000000000000004</v>
      </c>
      <c r="G3116" s="325">
        <v>88</v>
      </c>
      <c r="H3116" s="320">
        <v>0.4</v>
      </c>
      <c r="I3116" s="320">
        <v>337.5</v>
      </c>
    </row>
    <row r="3117" spans="3:9" x14ac:dyDescent="0.25">
      <c r="C3117" s="482" t="s">
        <v>3543</v>
      </c>
      <c r="D3117" s="325">
        <v>459.7</v>
      </c>
      <c r="E3117" s="325">
        <v>0</v>
      </c>
      <c r="F3117" s="325">
        <v>4.7</v>
      </c>
      <c r="G3117" s="325">
        <v>90</v>
      </c>
      <c r="H3117" s="320">
        <v>0</v>
      </c>
      <c r="I3117" s="320">
        <v>337.5</v>
      </c>
    </row>
    <row r="3118" spans="3:9" x14ac:dyDescent="0.25">
      <c r="C3118" s="482" t="s">
        <v>3544</v>
      </c>
      <c r="D3118" s="325">
        <v>459.5</v>
      </c>
      <c r="E3118" s="325">
        <v>0</v>
      </c>
      <c r="F3118" s="325">
        <v>4.5999999999999996</v>
      </c>
      <c r="G3118" s="325">
        <v>89</v>
      </c>
      <c r="H3118" s="320">
        <v>0</v>
      </c>
      <c r="I3118" s="320">
        <v>337.5</v>
      </c>
    </row>
    <row r="3119" spans="3:9" x14ac:dyDescent="0.25">
      <c r="C3119" s="482" t="s">
        <v>3545</v>
      </c>
      <c r="D3119" s="325">
        <v>459.5</v>
      </c>
      <c r="E3119" s="325">
        <v>0</v>
      </c>
      <c r="F3119" s="325">
        <v>4.3</v>
      </c>
      <c r="G3119" s="325">
        <v>87</v>
      </c>
      <c r="H3119" s="320">
        <v>0</v>
      </c>
      <c r="I3119" s="320">
        <v>337.5</v>
      </c>
    </row>
    <row r="3120" spans="3:9" x14ac:dyDescent="0.25">
      <c r="C3120" s="482" t="s">
        <v>3546</v>
      </c>
      <c r="D3120" s="325">
        <v>459.7</v>
      </c>
      <c r="E3120" s="325">
        <v>0</v>
      </c>
      <c r="F3120" s="325">
        <v>4</v>
      </c>
      <c r="G3120" s="325">
        <v>90</v>
      </c>
      <c r="H3120" s="320">
        <v>0</v>
      </c>
      <c r="I3120" s="320">
        <v>337.5</v>
      </c>
    </row>
    <row r="3121" spans="3:9" x14ac:dyDescent="0.25">
      <c r="C3121" s="482" t="s">
        <v>3547</v>
      </c>
      <c r="D3121" s="325">
        <v>460.1</v>
      </c>
      <c r="E3121" s="325">
        <v>0</v>
      </c>
      <c r="F3121" s="325">
        <v>4.2</v>
      </c>
      <c r="G3121" s="325">
        <v>93</v>
      </c>
      <c r="H3121" s="320">
        <v>0.4</v>
      </c>
      <c r="I3121" s="320">
        <v>67.5</v>
      </c>
    </row>
    <row r="3122" spans="3:9" x14ac:dyDescent="0.25">
      <c r="C3122" s="482" t="s">
        <v>3548</v>
      </c>
      <c r="D3122" s="325">
        <v>460.3</v>
      </c>
      <c r="E3122" s="325">
        <v>0</v>
      </c>
      <c r="F3122" s="325">
        <v>6.8</v>
      </c>
      <c r="G3122" s="325">
        <v>82</v>
      </c>
      <c r="H3122" s="320">
        <v>0.4</v>
      </c>
      <c r="I3122" s="320">
        <v>67.5</v>
      </c>
    </row>
    <row r="3123" spans="3:9" x14ac:dyDescent="0.25">
      <c r="C3123" s="482" t="s">
        <v>3549</v>
      </c>
      <c r="D3123" s="325">
        <v>460.8</v>
      </c>
      <c r="E3123" s="325">
        <v>0</v>
      </c>
      <c r="F3123" s="325">
        <v>9.6</v>
      </c>
      <c r="G3123" s="325">
        <v>72</v>
      </c>
      <c r="H3123" s="320">
        <v>0.9</v>
      </c>
      <c r="I3123" s="320">
        <v>90</v>
      </c>
    </row>
    <row r="3124" spans="3:9" x14ac:dyDescent="0.25">
      <c r="C3124" s="482" t="s">
        <v>3550</v>
      </c>
      <c r="D3124" s="325">
        <v>460.7</v>
      </c>
      <c r="E3124" s="325">
        <v>0</v>
      </c>
      <c r="F3124" s="325">
        <v>9.8000000000000007</v>
      </c>
      <c r="G3124" s="325">
        <v>70</v>
      </c>
      <c r="H3124" s="320">
        <v>0.9</v>
      </c>
      <c r="I3124" s="320">
        <v>45</v>
      </c>
    </row>
    <row r="3125" spans="3:9" x14ac:dyDescent="0.25">
      <c r="C3125" s="482" t="s">
        <v>3551</v>
      </c>
      <c r="D3125" s="325">
        <v>460.5</v>
      </c>
      <c r="E3125" s="325">
        <v>0</v>
      </c>
      <c r="F3125" s="325">
        <v>10.1</v>
      </c>
      <c r="G3125" s="325">
        <v>68</v>
      </c>
      <c r="H3125" s="320">
        <v>0.9</v>
      </c>
      <c r="I3125" s="320">
        <v>45</v>
      </c>
    </row>
    <row r="3126" spans="3:9" x14ac:dyDescent="0.25">
      <c r="C3126" s="482" t="s">
        <v>3552</v>
      </c>
      <c r="D3126" s="325">
        <v>460</v>
      </c>
      <c r="E3126" s="325">
        <v>0</v>
      </c>
      <c r="F3126" s="325">
        <v>12.3</v>
      </c>
      <c r="G3126" s="325">
        <v>62</v>
      </c>
      <c r="H3126" s="320">
        <v>0.9</v>
      </c>
      <c r="I3126" s="320">
        <v>67.5</v>
      </c>
    </row>
    <row r="3127" spans="3:9" x14ac:dyDescent="0.25">
      <c r="C3127" s="482" t="s">
        <v>3553</v>
      </c>
      <c r="D3127" s="325">
        <v>459.5</v>
      </c>
      <c r="E3127" s="325">
        <v>0</v>
      </c>
      <c r="F3127" s="325">
        <v>13.5</v>
      </c>
      <c r="G3127" s="325">
        <v>57</v>
      </c>
      <c r="H3127" s="320">
        <v>1.8</v>
      </c>
      <c r="I3127" s="320">
        <v>67.5</v>
      </c>
    </row>
    <row r="3128" spans="3:9" x14ac:dyDescent="0.25">
      <c r="C3128" s="482" t="s">
        <v>3554</v>
      </c>
      <c r="D3128" s="325">
        <v>459.1</v>
      </c>
      <c r="E3128" s="325">
        <v>0</v>
      </c>
      <c r="F3128" s="325">
        <v>14.8</v>
      </c>
      <c r="G3128" s="325">
        <v>53</v>
      </c>
      <c r="H3128" s="320">
        <v>1.8</v>
      </c>
      <c r="I3128" s="320">
        <v>45</v>
      </c>
    </row>
    <row r="3129" spans="3:9" x14ac:dyDescent="0.25">
      <c r="C3129" s="482" t="s">
        <v>3555</v>
      </c>
      <c r="D3129" s="325">
        <v>458.7</v>
      </c>
      <c r="E3129" s="325">
        <v>0</v>
      </c>
      <c r="F3129" s="325">
        <v>13.1</v>
      </c>
      <c r="G3129" s="325">
        <v>61</v>
      </c>
      <c r="H3129" s="320">
        <v>2.7</v>
      </c>
      <c r="I3129" s="320">
        <v>0</v>
      </c>
    </row>
    <row r="3130" spans="3:9" x14ac:dyDescent="0.25">
      <c r="C3130" s="482" t="s">
        <v>3556</v>
      </c>
      <c r="D3130" s="325">
        <v>458.6</v>
      </c>
      <c r="E3130" s="325">
        <v>0</v>
      </c>
      <c r="F3130" s="325">
        <v>11.9</v>
      </c>
      <c r="G3130" s="325">
        <v>66</v>
      </c>
      <c r="H3130" s="320">
        <v>2.2000000000000002</v>
      </c>
      <c r="I3130" s="320">
        <v>22.5</v>
      </c>
    </row>
    <row r="3131" spans="3:9" x14ac:dyDescent="0.25">
      <c r="C3131" s="482" t="s">
        <v>3557</v>
      </c>
      <c r="D3131" s="325">
        <v>458.7</v>
      </c>
      <c r="E3131" s="325">
        <v>0</v>
      </c>
      <c r="F3131" s="325">
        <v>11.1</v>
      </c>
      <c r="G3131" s="325">
        <v>69</v>
      </c>
      <c r="H3131" s="320">
        <v>1.8</v>
      </c>
      <c r="I3131" s="320">
        <v>22.5</v>
      </c>
    </row>
    <row r="3132" spans="3:9" x14ac:dyDescent="0.25">
      <c r="C3132" s="482" t="s">
        <v>3558</v>
      </c>
      <c r="D3132" s="325">
        <v>459.1</v>
      </c>
      <c r="E3132" s="325">
        <v>0</v>
      </c>
      <c r="F3132" s="325">
        <v>8.1999999999999993</v>
      </c>
      <c r="G3132" s="325">
        <v>80</v>
      </c>
      <c r="H3132" s="320">
        <v>1.8</v>
      </c>
      <c r="I3132" s="320">
        <v>22.5</v>
      </c>
    </row>
    <row r="3133" spans="3:9" x14ac:dyDescent="0.25">
      <c r="C3133" s="482" t="s">
        <v>3559</v>
      </c>
      <c r="D3133" s="325">
        <v>459.4</v>
      </c>
      <c r="E3133" s="325">
        <v>0</v>
      </c>
      <c r="F3133" s="325">
        <v>7.3</v>
      </c>
      <c r="G3133" s="325">
        <v>85</v>
      </c>
      <c r="H3133" s="320">
        <v>1.3</v>
      </c>
      <c r="I3133" s="320">
        <v>45</v>
      </c>
    </row>
    <row r="3134" spans="3:9" x14ac:dyDescent="0.25">
      <c r="C3134" s="482" t="s">
        <v>3560</v>
      </c>
      <c r="D3134" s="325">
        <v>459.6</v>
      </c>
      <c r="E3134" s="325">
        <v>0</v>
      </c>
      <c r="F3134" s="325">
        <v>6.6</v>
      </c>
      <c r="G3134" s="325">
        <v>86</v>
      </c>
      <c r="H3134" s="320">
        <v>1.3</v>
      </c>
      <c r="I3134" s="320">
        <v>45</v>
      </c>
    </row>
    <row r="3135" spans="3:9" x14ac:dyDescent="0.25">
      <c r="C3135" s="482" t="s">
        <v>3561</v>
      </c>
      <c r="D3135" s="325">
        <v>459.9</v>
      </c>
      <c r="E3135" s="325">
        <v>0</v>
      </c>
      <c r="F3135" s="325">
        <v>6.4</v>
      </c>
      <c r="G3135" s="325">
        <v>87</v>
      </c>
      <c r="H3135" s="320">
        <v>1.3</v>
      </c>
      <c r="I3135" s="320">
        <v>45</v>
      </c>
    </row>
    <row r="3136" spans="3:9" x14ac:dyDescent="0.25">
      <c r="C3136" s="482" t="s">
        <v>3562</v>
      </c>
      <c r="D3136" s="325">
        <v>460.1</v>
      </c>
      <c r="E3136" s="325">
        <v>0</v>
      </c>
      <c r="F3136" s="325">
        <v>6.1</v>
      </c>
      <c r="G3136" s="325">
        <v>86</v>
      </c>
      <c r="H3136" s="320">
        <v>0.9</v>
      </c>
      <c r="I3136" s="320">
        <v>45</v>
      </c>
    </row>
    <row r="3137" spans="3:9" x14ac:dyDescent="0.25">
      <c r="C3137" s="482" t="s">
        <v>3563</v>
      </c>
      <c r="D3137" s="325">
        <v>460.1</v>
      </c>
      <c r="E3137" s="325">
        <v>0</v>
      </c>
      <c r="F3137" s="325">
        <v>5.7</v>
      </c>
      <c r="G3137" s="325">
        <v>87</v>
      </c>
      <c r="H3137" s="320">
        <v>0.9</v>
      </c>
      <c r="I3137" s="320">
        <v>337.5</v>
      </c>
    </row>
    <row r="3138" spans="3:9" x14ac:dyDescent="0.25">
      <c r="C3138" s="482" t="s">
        <v>3564</v>
      </c>
      <c r="D3138" s="325">
        <v>459.9</v>
      </c>
      <c r="E3138" s="325">
        <v>0</v>
      </c>
      <c r="F3138" s="325">
        <v>5.8</v>
      </c>
      <c r="G3138" s="325">
        <v>87</v>
      </c>
      <c r="H3138" s="320">
        <v>0.4</v>
      </c>
      <c r="I3138" s="320">
        <v>45</v>
      </c>
    </row>
    <row r="3139" spans="3:9" x14ac:dyDescent="0.25">
      <c r="C3139" s="482" t="s">
        <v>3565</v>
      </c>
      <c r="D3139" s="325">
        <v>459.8</v>
      </c>
      <c r="E3139" s="325">
        <v>0</v>
      </c>
      <c r="F3139" s="325">
        <v>5.3</v>
      </c>
      <c r="G3139" s="325">
        <v>88</v>
      </c>
      <c r="H3139" s="320">
        <v>0.4</v>
      </c>
      <c r="I3139" s="320">
        <v>45</v>
      </c>
    </row>
    <row r="3140" spans="3:9" x14ac:dyDescent="0.25">
      <c r="C3140" s="482" t="s">
        <v>3566</v>
      </c>
      <c r="D3140" s="325">
        <v>459.4</v>
      </c>
      <c r="E3140" s="325">
        <v>0</v>
      </c>
      <c r="F3140" s="325">
        <v>4.4000000000000004</v>
      </c>
      <c r="G3140" s="325">
        <v>90</v>
      </c>
      <c r="H3140" s="320">
        <v>0.4</v>
      </c>
      <c r="I3140" s="320">
        <v>45</v>
      </c>
    </row>
    <row r="3141" spans="3:9" x14ac:dyDescent="0.25">
      <c r="C3141" s="482" t="s">
        <v>3567</v>
      </c>
      <c r="D3141" s="325">
        <v>459.1</v>
      </c>
      <c r="E3141" s="325">
        <v>0</v>
      </c>
      <c r="F3141" s="325">
        <v>4</v>
      </c>
      <c r="G3141" s="325">
        <v>91</v>
      </c>
      <c r="H3141" s="320">
        <v>0</v>
      </c>
      <c r="I3141" s="320">
        <v>337.5</v>
      </c>
    </row>
    <row r="3142" spans="3:9" x14ac:dyDescent="0.25">
      <c r="C3142" s="482" t="s">
        <v>3568</v>
      </c>
      <c r="D3142" s="325">
        <v>459.2</v>
      </c>
      <c r="E3142" s="325">
        <v>0</v>
      </c>
      <c r="F3142" s="325">
        <v>3.5</v>
      </c>
      <c r="G3142" s="325">
        <v>92</v>
      </c>
      <c r="H3142" s="320">
        <v>0</v>
      </c>
      <c r="I3142" s="320">
        <v>90</v>
      </c>
    </row>
    <row r="3143" spans="3:9" x14ac:dyDescent="0.25">
      <c r="C3143" s="482" t="s">
        <v>3569</v>
      </c>
      <c r="D3143" s="325">
        <v>459.3</v>
      </c>
      <c r="E3143" s="325">
        <v>0</v>
      </c>
      <c r="F3143" s="325">
        <v>2.6</v>
      </c>
      <c r="G3143" s="325">
        <v>93</v>
      </c>
      <c r="H3143" s="320">
        <v>0</v>
      </c>
      <c r="I3143" s="320">
        <v>315</v>
      </c>
    </row>
    <row r="3144" spans="3:9" x14ac:dyDescent="0.25">
      <c r="C3144" s="482" t="s">
        <v>3570</v>
      </c>
      <c r="D3144" s="325">
        <v>459.4</v>
      </c>
      <c r="E3144" s="325">
        <v>0</v>
      </c>
      <c r="F3144" s="325">
        <v>2.8</v>
      </c>
      <c r="G3144" s="325">
        <v>94</v>
      </c>
      <c r="H3144" s="320">
        <v>0</v>
      </c>
      <c r="I3144" s="320">
        <v>247.5</v>
      </c>
    </row>
    <row r="3145" spans="3:9" x14ac:dyDescent="0.25">
      <c r="C3145" s="482" t="s">
        <v>3571</v>
      </c>
      <c r="D3145" s="325">
        <v>459.6</v>
      </c>
      <c r="E3145" s="325">
        <v>0</v>
      </c>
      <c r="F3145" s="325">
        <v>3.1</v>
      </c>
      <c r="G3145" s="325">
        <v>94</v>
      </c>
      <c r="H3145" s="320">
        <v>0</v>
      </c>
      <c r="I3145" s="320">
        <v>247.5</v>
      </c>
    </row>
    <row r="3146" spans="3:9" x14ac:dyDescent="0.25">
      <c r="C3146" s="482" t="s">
        <v>3572</v>
      </c>
      <c r="D3146" s="325">
        <v>460</v>
      </c>
      <c r="E3146" s="325">
        <v>0</v>
      </c>
      <c r="F3146" s="325">
        <v>3.6</v>
      </c>
      <c r="G3146" s="325">
        <v>95</v>
      </c>
      <c r="H3146" s="320">
        <v>0.4</v>
      </c>
      <c r="I3146" s="320">
        <v>157.5</v>
      </c>
    </row>
    <row r="3147" spans="3:9" x14ac:dyDescent="0.25">
      <c r="C3147" s="482" t="s">
        <v>3573</v>
      </c>
      <c r="D3147" s="325">
        <v>460.4</v>
      </c>
      <c r="E3147" s="325">
        <v>0</v>
      </c>
      <c r="F3147" s="325">
        <v>4.3</v>
      </c>
      <c r="G3147" s="325">
        <v>95</v>
      </c>
      <c r="H3147" s="320">
        <v>0.4</v>
      </c>
      <c r="I3147" s="320">
        <v>225</v>
      </c>
    </row>
    <row r="3148" spans="3:9" x14ac:dyDescent="0.25">
      <c r="C3148" s="482" t="s">
        <v>3574</v>
      </c>
      <c r="D3148" s="325">
        <v>460.6</v>
      </c>
      <c r="E3148" s="325">
        <v>0</v>
      </c>
      <c r="F3148" s="325">
        <v>7.4</v>
      </c>
      <c r="G3148" s="325">
        <v>80</v>
      </c>
      <c r="H3148" s="320">
        <v>0.4</v>
      </c>
      <c r="I3148" s="320">
        <v>0</v>
      </c>
    </row>
    <row r="3149" spans="3:9" x14ac:dyDescent="0.25">
      <c r="C3149" s="482" t="s">
        <v>3575</v>
      </c>
      <c r="D3149" s="325">
        <v>460.3</v>
      </c>
      <c r="E3149" s="325">
        <v>0</v>
      </c>
      <c r="F3149" s="325">
        <v>9.3000000000000007</v>
      </c>
      <c r="G3149" s="325">
        <v>74</v>
      </c>
      <c r="H3149" s="320">
        <v>0.4</v>
      </c>
      <c r="I3149" s="320">
        <v>315</v>
      </c>
    </row>
    <row r="3150" spans="3:9" x14ac:dyDescent="0.25">
      <c r="C3150" s="482" t="s">
        <v>3576</v>
      </c>
      <c r="D3150" s="325">
        <v>460</v>
      </c>
      <c r="E3150" s="325">
        <v>0</v>
      </c>
      <c r="F3150" s="325">
        <v>11.7</v>
      </c>
      <c r="G3150" s="325">
        <v>64</v>
      </c>
      <c r="H3150" s="320">
        <v>1.3</v>
      </c>
      <c r="I3150" s="320">
        <v>45</v>
      </c>
    </row>
    <row r="3151" spans="3:9" x14ac:dyDescent="0.25">
      <c r="C3151" s="482" t="s">
        <v>3577</v>
      </c>
      <c r="D3151" s="325">
        <v>459.4</v>
      </c>
      <c r="E3151" s="325">
        <v>0</v>
      </c>
      <c r="F3151" s="325">
        <v>13.7</v>
      </c>
      <c r="G3151" s="325">
        <v>52</v>
      </c>
      <c r="H3151" s="320">
        <v>1.8</v>
      </c>
      <c r="I3151" s="320">
        <v>0</v>
      </c>
    </row>
    <row r="3152" spans="3:9" x14ac:dyDescent="0.25">
      <c r="C3152" s="482" t="s">
        <v>3578</v>
      </c>
      <c r="D3152" s="325">
        <v>458.9</v>
      </c>
      <c r="E3152" s="325">
        <v>0</v>
      </c>
      <c r="F3152" s="325">
        <v>12.9</v>
      </c>
      <c r="G3152" s="325">
        <v>54</v>
      </c>
      <c r="H3152" s="320">
        <v>2.2000000000000002</v>
      </c>
      <c r="I3152" s="320">
        <v>0</v>
      </c>
    </row>
    <row r="3153" spans="3:9" x14ac:dyDescent="0.25">
      <c r="C3153" s="482" t="s">
        <v>3579</v>
      </c>
      <c r="D3153" s="325">
        <v>458.4</v>
      </c>
      <c r="E3153" s="325">
        <v>0</v>
      </c>
      <c r="F3153" s="325">
        <v>13.2</v>
      </c>
      <c r="G3153" s="325">
        <v>49</v>
      </c>
      <c r="H3153" s="320">
        <v>2.2000000000000002</v>
      </c>
      <c r="I3153" s="320">
        <v>0</v>
      </c>
    </row>
    <row r="3154" spans="3:9" x14ac:dyDescent="0.25">
      <c r="C3154" s="482" t="s">
        <v>3580</v>
      </c>
      <c r="D3154" s="325">
        <v>458.3</v>
      </c>
      <c r="E3154" s="325">
        <v>0</v>
      </c>
      <c r="F3154" s="325">
        <v>11.5</v>
      </c>
      <c r="G3154" s="325">
        <v>63</v>
      </c>
      <c r="H3154" s="320">
        <v>2.2000000000000002</v>
      </c>
      <c r="I3154" s="320">
        <v>22.5</v>
      </c>
    </row>
    <row r="3155" spans="3:9" x14ac:dyDescent="0.25">
      <c r="C3155" s="482" t="s">
        <v>3581</v>
      </c>
      <c r="D3155" s="325">
        <v>458.4</v>
      </c>
      <c r="E3155" s="325">
        <v>0</v>
      </c>
      <c r="F3155" s="325">
        <v>12.3</v>
      </c>
      <c r="G3155" s="325">
        <v>61</v>
      </c>
      <c r="H3155" s="320">
        <v>1.3</v>
      </c>
      <c r="I3155" s="320">
        <v>45</v>
      </c>
    </row>
    <row r="3156" spans="3:9" x14ac:dyDescent="0.25">
      <c r="C3156" s="482" t="s">
        <v>3582</v>
      </c>
      <c r="D3156" s="325">
        <v>458.5</v>
      </c>
      <c r="E3156" s="325">
        <v>0</v>
      </c>
      <c r="F3156" s="325">
        <v>9.1</v>
      </c>
      <c r="G3156" s="325">
        <v>71</v>
      </c>
      <c r="H3156" s="320">
        <v>1.8</v>
      </c>
      <c r="I3156" s="320">
        <v>22.5</v>
      </c>
    </row>
    <row r="3157" spans="3:9" x14ac:dyDescent="0.25">
      <c r="C3157" s="482" t="s">
        <v>3583</v>
      </c>
      <c r="D3157" s="325">
        <v>459.2</v>
      </c>
      <c r="E3157" s="325">
        <v>0</v>
      </c>
      <c r="F3157" s="325">
        <v>7.5</v>
      </c>
      <c r="G3157" s="325">
        <v>83</v>
      </c>
      <c r="H3157" s="320">
        <v>1.3</v>
      </c>
      <c r="I3157" s="320">
        <v>22.5</v>
      </c>
    </row>
    <row r="3158" spans="3:9" x14ac:dyDescent="0.25">
      <c r="C3158" s="482" t="s">
        <v>3584</v>
      </c>
      <c r="D3158" s="325">
        <v>459.3</v>
      </c>
      <c r="E3158" s="325">
        <v>0</v>
      </c>
      <c r="F3158" s="325">
        <v>7.2</v>
      </c>
      <c r="G3158" s="325">
        <v>84</v>
      </c>
      <c r="H3158" s="320">
        <v>1.3</v>
      </c>
      <c r="I3158" s="320">
        <v>22.5</v>
      </c>
    </row>
    <row r="3159" spans="3:9" x14ac:dyDescent="0.25">
      <c r="C3159" s="482" t="s">
        <v>3585</v>
      </c>
      <c r="D3159" s="325">
        <v>459.7</v>
      </c>
      <c r="E3159" s="325">
        <v>0</v>
      </c>
      <c r="F3159" s="325">
        <v>6.4</v>
      </c>
      <c r="G3159" s="325">
        <v>86</v>
      </c>
      <c r="H3159" s="320">
        <v>1.3</v>
      </c>
      <c r="I3159" s="320">
        <v>22.5</v>
      </c>
    </row>
    <row r="3160" spans="3:9" x14ac:dyDescent="0.25">
      <c r="C3160" s="482" t="s">
        <v>3586</v>
      </c>
      <c r="D3160" s="325">
        <v>459.6</v>
      </c>
      <c r="E3160" s="325">
        <v>0</v>
      </c>
      <c r="F3160" s="325">
        <v>6.4</v>
      </c>
      <c r="G3160" s="325">
        <v>86</v>
      </c>
      <c r="H3160" s="320">
        <v>0.4</v>
      </c>
      <c r="I3160" s="320">
        <v>22.5</v>
      </c>
    </row>
    <row r="3161" spans="3:9" x14ac:dyDescent="0.25">
      <c r="C3161" s="482" t="s">
        <v>3587</v>
      </c>
      <c r="D3161" s="325">
        <v>459.5</v>
      </c>
      <c r="E3161" s="325">
        <v>0</v>
      </c>
      <c r="F3161" s="325">
        <v>6.6</v>
      </c>
      <c r="G3161" s="325">
        <v>85</v>
      </c>
      <c r="H3161" s="320">
        <v>0.4</v>
      </c>
      <c r="I3161" s="320">
        <v>315</v>
      </c>
    </row>
    <row r="3162" spans="3:9" x14ac:dyDescent="0.25">
      <c r="C3162" s="482" t="s">
        <v>3588</v>
      </c>
      <c r="D3162" s="325">
        <v>459.6</v>
      </c>
      <c r="E3162" s="325">
        <v>0</v>
      </c>
      <c r="F3162" s="325">
        <v>6.3</v>
      </c>
      <c r="G3162" s="325">
        <v>84</v>
      </c>
      <c r="H3162" s="320">
        <v>0.9</v>
      </c>
      <c r="I3162" s="320">
        <v>337.5</v>
      </c>
    </row>
    <row r="3163" spans="3:9" x14ac:dyDescent="0.25">
      <c r="C3163" s="482" t="s">
        <v>3589</v>
      </c>
      <c r="D3163" s="325">
        <v>459.3</v>
      </c>
      <c r="E3163" s="325">
        <v>0</v>
      </c>
      <c r="F3163" s="325">
        <v>5.4</v>
      </c>
      <c r="G3163" s="325">
        <v>87</v>
      </c>
      <c r="H3163" s="320">
        <v>0.9</v>
      </c>
      <c r="I3163" s="320">
        <v>202.5</v>
      </c>
    </row>
    <row r="3164" spans="3:9" x14ac:dyDescent="0.25">
      <c r="C3164" s="482" t="s">
        <v>3590</v>
      </c>
      <c r="D3164" s="325">
        <v>459</v>
      </c>
      <c r="E3164" s="325">
        <v>0</v>
      </c>
      <c r="F3164" s="325">
        <v>5.6</v>
      </c>
      <c r="G3164" s="325">
        <v>85</v>
      </c>
      <c r="H3164" s="320">
        <v>0.9</v>
      </c>
      <c r="I3164" s="320">
        <v>337.5</v>
      </c>
    </row>
    <row r="3165" spans="3:9" x14ac:dyDescent="0.25">
      <c r="C3165" s="482" t="s">
        <v>3591</v>
      </c>
      <c r="D3165" s="325">
        <v>458.8</v>
      </c>
      <c r="E3165" s="325">
        <v>0</v>
      </c>
      <c r="F3165" s="325">
        <v>4.8</v>
      </c>
      <c r="G3165" s="325">
        <v>85</v>
      </c>
      <c r="H3165" s="320">
        <v>0.4</v>
      </c>
      <c r="I3165" s="320">
        <v>225</v>
      </c>
    </row>
    <row r="3166" spans="3:9" x14ac:dyDescent="0.25">
      <c r="C3166" s="482" t="s">
        <v>3592</v>
      </c>
      <c r="D3166" s="325">
        <v>458.7</v>
      </c>
      <c r="E3166" s="325">
        <v>0</v>
      </c>
      <c r="F3166" s="325">
        <v>3.8</v>
      </c>
      <c r="G3166" s="325">
        <v>92</v>
      </c>
      <c r="H3166" s="320">
        <v>0.4</v>
      </c>
      <c r="I3166" s="320">
        <v>292.5</v>
      </c>
    </row>
    <row r="3167" spans="3:9" x14ac:dyDescent="0.25">
      <c r="C3167" s="482" t="s">
        <v>3593</v>
      </c>
      <c r="D3167" s="325">
        <v>458.7</v>
      </c>
      <c r="E3167" s="325">
        <v>0</v>
      </c>
      <c r="F3167" s="325">
        <v>4.5</v>
      </c>
      <c r="G3167" s="325">
        <v>90</v>
      </c>
      <c r="H3167" s="320">
        <v>0</v>
      </c>
      <c r="I3167" s="320">
        <v>0</v>
      </c>
    </row>
    <row r="3168" spans="3:9" x14ac:dyDescent="0.25">
      <c r="C3168" s="482" t="s">
        <v>3594</v>
      </c>
      <c r="D3168" s="325">
        <v>459.1</v>
      </c>
      <c r="E3168" s="325">
        <v>0</v>
      </c>
      <c r="F3168" s="325">
        <v>4.8</v>
      </c>
      <c r="G3168" s="325">
        <v>88</v>
      </c>
      <c r="H3168" s="320">
        <v>0.4</v>
      </c>
      <c r="I3168" s="320">
        <v>90</v>
      </c>
    </row>
    <row r="3169" spans="3:9" x14ac:dyDescent="0.25">
      <c r="C3169" s="482" t="s">
        <v>3595</v>
      </c>
      <c r="D3169" s="325">
        <v>459.5</v>
      </c>
      <c r="E3169" s="325">
        <v>0</v>
      </c>
      <c r="F3169" s="325">
        <v>5.3</v>
      </c>
      <c r="G3169" s="325">
        <v>87</v>
      </c>
      <c r="H3169" s="320">
        <v>0</v>
      </c>
      <c r="I3169" s="320">
        <v>90</v>
      </c>
    </row>
    <row r="3170" spans="3:9" x14ac:dyDescent="0.25">
      <c r="C3170" s="482" t="s">
        <v>3596</v>
      </c>
      <c r="D3170" s="325">
        <v>459.9</v>
      </c>
      <c r="E3170" s="325">
        <v>0</v>
      </c>
      <c r="F3170" s="325">
        <v>6.8</v>
      </c>
      <c r="G3170" s="325">
        <v>85</v>
      </c>
      <c r="H3170" s="320">
        <v>0.4</v>
      </c>
      <c r="I3170" s="320">
        <v>225</v>
      </c>
    </row>
    <row r="3171" spans="3:9" x14ac:dyDescent="0.25">
      <c r="C3171" s="482" t="s">
        <v>3597</v>
      </c>
      <c r="D3171" s="325">
        <v>460.1</v>
      </c>
      <c r="E3171" s="325">
        <v>0</v>
      </c>
      <c r="F3171" s="325">
        <v>9.8000000000000007</v>
      </c>
      <c r="G3171" s="325">
        <v>69</v>
      </c>
      <c r="H3171" s="320">
        <v>0.9</v>
      </c>
      <c r="I3171" s="320">
        <v>45</v>
      </c>
    </row>
    <row r="3172" spans="3:9" x14ac:dyDescent="0.25">
      <c r="C3172" s="482" t="s">
        <v>3598</v>
      </c>
      <c r="D3172" s="325">
        <v>460.2</v>
      </c>
      <c r="E3172" s="325">
        <v>0</v>
      </c>
      <c r="F3172" s="325">
        <v>11.3</v>
      </c>
      <c r="G3172" s="325">
        <v>58</v>
      </c>
      <c r="H3172" s="320">
        <v>0.9</v>
      </c>
      <c r="I3172" s="320">
        <v>90</v>
      </c>
    </row>
    <row r="3173" spans="3:9" x14ac:dyDescent="0.25">
      <c r="C3173" s="482" t="s">
        <v>3599</v>
      </c>
      <c r="D3173" s="325">
        <v>459.8</v>
      </c>
      <c r="E3173" s="325">
        <v>0</v>
      </c>
      <c r="F3173" s="325">
        <v>12.2</v>
      </c>
      <c r="G3173" s="325">
        <v>56</v>
      </c>
      <c r="H3173" s="320">
        <v>0.9</v>
      </c>
      <c r="I3173" s="320">
        <v>0</v>
      </c>
    </row>
    <row r="3174" spans="3:9" x14ac:dyDescent="0.25">
      <c r="C3174" s="482" t="s">
        <v>3600</v>
      </c>
      <c r="D3174" s="325">
        <v>459.6</v>
      </c>
      <c r="E3174" s="325">
        <v>0</v>
      </c>
      <c r="F3174" s="325">
        <v>15.2</v>
      </c>
      <c r="G3174" s="325">
        <v>45</v>
      </c>
      <c r="H3174" s="320">
        <v>1.3</v>
      </c>
      <c r="I3174" s="320">
        <v>67.5</v>
      </c>
    </row>
    <row r="3175" spans="3:9" x14ac:dyDescent="0.25">
      <c r="C3175" s="482" t="s">
        <v>3601</v>
      </c>
      <c r="D3175" s="325">
        <v>459.1</v>
      </c>
      <c r="E3175" s="325">
        <v>0</v>
      </c>
      <c r="F3175" s="325">
        <v>12.5</v>
      </c>
      <c r="G3175" s="325">
        <v>55</v>
      </c>
      <c r="H3175" s="320">
        <v>2.2000000000000002</v>
      </c>
      <c r="I3175" s="320">
        <v>0</v>
      </c>
    </row>
    <row r="3176" spans="3:9" x14ac:dyDescent="0.25">
      <c r="C3176" s="482" t="s">
        <v>3602</v>
      </c>
      <c r="D3176" s="325">
        <v>458.5</v>
      </c>
      <c r="E3176" s="325">
        <v>0</v>
      </c>
      <c r="F3176" s="325">
        <v>14.2</v>
      </c>
      <c r="G3176" s="325">
        <v>51</v>
      </c>
      <c r="H3176" s="320">
        <v>2.2000000000000002</v>
      </c>
      <c r="I3176" s="320">
        <v>0</v>
      </c>
    </row>
    <row r="3177" spans="3:9" x14ac:dyDescent="0.25">
      <c r="C3177" s="482" t="s">
        <v>3603</v>
      </c>
      <c r="D3177" s="325">
        <v>458.1</v>
      </c>
      <c r="E3177" s="325">
        <v>0</v>
      </c>
      <c r="F3177" s="325">
        <v>14.1</v>
      </c>
      <c r="G3177" s="325">
        <v>55</v>
      </c>
      <c r="H3177" s="320">
        <v>1.8</v>
      </c>
      <c r="I3177" s="320">
        <v>45</v>
      </c>
    </row>
    <row r="3178" spans="3:9" x14ac:dyDescent="0.25">
      <c r="C3178" s="482" t="s">
        <v>3604</v>
      </c>
      <c r="D3178" s="325">
        <v>457.8</v>
      </c>
      <c r="E3178" s="325">
        <v>0</v>
      </c>
      <c r="F3178" s="325">
        <v>12.7</v>
      </c>
      <c r="G3178" s="325">
        <v>59</v>
      </c>
      <c r="H3178" s="320">
        <v>2.2000000000000002</v>
      </c>
      <c r="I3178" s="320">
        <v>45</v>
      </c>
    </row>
    <row r="3179" spans="3:9" x14ac:dyDescent="0.25">
      <c r="C3179" s="482" t="s">
        <v>3605</v>
      </c>
      <c r="D3179" s="325">
        <v>458.1</v>
      </c>
      <c r="E3179" s="325">
        <v>0</v>
      </c>
      <c r="F3179" s="325">
        <v>9.6</v>
      </c>
      <c r="G3179" s="325">
        <v>72</v>
      </c>
      <c r="H3179" s="320">
        <v>2.2000000000000002</v>
      </c>
      <c r="I3179" s="320">
        <v>45</v>
      </c>
    </row>
    <row r="3180" spans="3:9" x14ac:dyDescent="0.25">
      <c r="C3180" s="482" t="s">
        <v>3606</v>
      </c>
      <c r="D3180" s="325">
        <v>458.7</v>
      </c>
      <c r="E3180" s="325">
        <v>0</v>
      </c>
      <c r="F3180" s="325">
        <v>7.9</v>
      </c>
      <c r="G3180" s="325">
        <v>80</v>
      </c>
      <c r="H3180" s="320">
        <v>2.2000000000000002</v>
      </c>
      <c r="I3180" s="320">
        <v>45</v>
      </c>
    </row>
    <row r="3181" spans="3:9" x14ac:dyDescent="0.25">
      <c r="C3181" s="482" t="s">
        <v>3607</v>
      </c>
      <c r="D3181" s="325">
        <v>459.3</v>
      </c>
      <c r="E3181" s="325">
        <v>0</v>
      </c>
      <c r="F3181" s="325">
        <v>6.5</v>
      </c>
      <c r="G3181" s="325">
        <v>77</v>
      </c>
      <c r="H3181" s="320">
        <v>1.3</v>
      </c>
      <c r="I3181" s="320">
        <v>45</v>
      </c>
    </row>
    <row r="3182" spans="3:9" x14ac:dyDescent="0.25">
      <c r="C3182" s="482" t="s">
        <v>3608</v>
      </c>
      <c r="D3182" s="325">
        <v>459.8</v>
      </c>
      <c r="E3182" s="325">
        <v>0.8</v>
      </c>
      <c r="F3182" s="325">
        <v>3.9</v>
      </c>
      <c r="G3182" s="325">
        <v>90</v>
      </c>
      <c r="H3182" s="320">
        <v>1.3</v>
      </c>
      <c r="I3182" s="320">
        <v>270</v>
      </c>
    </row>
    <row r="3183" spans="3:9" x14ac:dyDescent="0.25">
      <c r="C3183" s="482" t="s">
        <v>3609</v>
      </c>
      <c r="D3183" s="325">
        <v>460.1</v>
      </c>
      <c r="E3183" s="325">
        <v>2</v>
      </c>
      <c r="F3183" s="325">
        <v>4.3</v>
      </c>
      <c r="G3183" s="325">
        <v>88</v>
      </c>
      <c r="H3183" s="320">
        <v>1.3</v>
      </c>
      <c r="I3183" s="320">
        <v>0</v>
      </c>
    </row>
    <row r="3184" spans="3:9" x14ac:dyDescent="0.25">
      <c r="C3184" s="482" t="s">
        <v>3610</v>
      </c>
      <c r="D3184" s="325">
        <v>459.9</v>
      </c>
      <c r="E3184" s="325">
        <v>0.3</v>
      </c>
      <c r="F3184" s="325">
        <v>4.3</v>
      </c>
      <c r="G3184" s="325">
        <v>86</v>
      </c>
      <c r="H3184" s="320">
        <v>0.9</v>
      </c>
      <c r="I3184" s="320">
        <v>292.5</v>
      </c>
    </row>
    <row r="3185" spans="3:9" x14ac:dyDescent="0.25">
      <c r="C3185" s="482" t="s">
        <v>3611</v>
      </c>
      <c r="D3185" s="325">
        <v>459.6</v>
      </c>
      <c r="E3185" s="325">
        <v>0</v>
      </c>
      <c r="F3185" s="325">
        <v>4</v>
      </c>
      <c r="G3185" s="325">
        <v>87</v>
      </c>
      <c r="H3185" s="320">
        <v>0.4</v>
      </c>
      <c r="I3185" s="320">
        <v>225</v>
      </c>
    </row>
    <row r="3186" spans="3:9" x14ac:dyDescent="0.25">
      <c r="C3186" s="482" t="s">
        <v>3612</v>
      </c>
      <c r="D3186" s="325">
        <v>459.7</v>
      </c>
      <c r="E3186" s="325">
        <v>0</v>
      </c>
      <c r="F3186" s="325">
        <v>4</v>
      </c>
      <c r="G3186" s="325">
        <v>86</v>
      </c>
      <c r="H3186" s="320">
        <v>0.4</v>
      </c>
      <c r="I3186" s="320">
        <v>270</v>
      </c>
    </row>
    <row r="3187" spans="3:9" x14ac:dyDescent="0.25">
      <c r="C3187" s="482" t="s">
        <v>3613</v>
      </c>
      <c r="D3187" s="325">
        <v>459.5</v>
      </c>
      <c r="E3187" s="325">
        <v>0</v>
      </c>
      <c r="F3187" s="325">
        <v>4.0999999999999996</v>
      </c>
      <c r="G3187" s="325">
        <v>87</v>
      </c>
      <c r="H3187" s="320">
        <v>0</v>
      </c>
      <c r="I3187" s="320">
        <v>247.5</v>
      </c>
    </row>
    <row r="3188" spans="3:9" x14ac:dyDescent="0.25">
      <c r="C3188" s="482" t="s">
        <v>3614</v>
      </c>
      <c r="D3188" s="325">
        <v>459.2</v>
      </c>
      <c r="E3188" s="325">
        <v>0</v>
      </c>
      <c r="F3188" s="325">
        <v>4.4000000000000004</v>
      </c>
      <c r="G3188" s="325">
        <v>85</v>
      </c>
      <c r="H3188" s="320">
        <v>0.4</v>
      </c>
      <c r="I3188" s="320">
        <v>67.5</v>
      </c>
    </row>
    <row r="3189" spans="3:9" x14ac:dyDescent="0.25">
      <c r="C3189" s="482" t="s">
        <v>3615</v>
      </c>
      <c r="D3189" s="325">
        <v>459</v>
      </c>
      <c r="E3189" s="325">
        <v>0</v>
      </c>
      <c r="F3189" s="325">
        <v>4.3</v>
      </c>
      <c r="G3189" s="325">
        <v>86</v>
      </c>
      <c r="H3189" s="320">
        <v>0.4</v>
      </c>
      <c r="I3189" s="320">
        <v>112.5</v>
      </c>
    </row>
    <row r="3190" spans="3:9" x14ac:dyDescent="0.25">
      <c r="C3190" s="482" t="s">
        <v>3616</v>
      </c>
      <c r="D3190" s="325">
        <v>458.9</v>
      </c>
      <c r="E3190" s="325">
        <v>0</v>
      </c>
      <c r="F3190" s="325">
        <v>4.2</v>
      </c>
      <c r="G3190" s="325">
        <v>86</v>
      </c>
      <c r="H3190" s="320">
        <v>0.9</v>
      </c>
      <c r="I3190" s="320">
        <v>247.5</v>
      </c>
    </row>
    <row r="3191" spans="3:9" x14ac:dyDescent="0.25">
      <c r="C3191" s="482" t="s">
        <v>3617</v>
      </c>
      <c r="D3191" s="325">
        <v>459.1</v>
      </c>
      <c r="E3191" s="325">
        <v>0</v>
      </c>
      <c r="F3191" s="325">
        <v>4.2</v>
      </c>
      <c r="G3191" s="325">
        <v>86</v>
      </c>
      <c r="H3191" s="320">
        <v>0.4</v>
      </c>
      <c r="I3191" s="320">
        <v>247.5</v>
      </c>
    </row>
    <row r="3192" spans="3:9" x14ac:dyDescent="0.25">
      <c r="C3192" s="482" t="s">
        <v>3618</v>
      </c>
      <c r="D3192" s="325">
        <v>459.2</v>
      </c>
      <c r="E3192" s="325">
        <v>0</v>
      </c>
      <c r="F3192" s="325">
        <v>4.4000000000000004</v>
      </c>
      <c r="G3192" s="325">
        <v>86</v>
      </c>
      <c r="H3192" s="320">
        <v>0.4</v>
      </c>
      <c r="I3192" s="320">
        <v>247.5</v>
      </c>
    </row>
    <row r="3193" spans="3:9" x14ac:dyDescent="0.25">
      <c r="C3193" s="482" t="s">
        <v>3619</v>
      </c>
      <c r="D3193" s="325">
        <v>459.4</v>
      </c>
      <c r="E3193" s="325">
        <v>0</v>
      </c>
      <c r="F3193" s="325">
        <v>4.4000000000000004</v>
      </c>
      <c r="G3193" s="325">
        <v>88</v>
      </c>
      <c r="H3193" s="320">
        <v>0.4</v>
      </c>
      <c r="I3193" s="320">
        <v>225</v>
      </c>
    </row>
    <row r="3194" spans="3:9" x14ac:dyDescent="0.25">
      <c r="C3194" s="482" t="s">
        <v>3620</v>
      </c>
      <c r="D3194" s="325">
        <v>459.8</v>
      </c>
      <c r="E3194" s="325">
        <v>0</v>
      </c>
      <c r="F3194" s="325">
        <v>5.4</v>
      </c>
      <c r="G3194" s="325">
        <v>84</v>
      </c>
      <c r="H3194" s="320">
        <v>0.4</v>
      </c>
      <c r="I3194" s="320">
        <v>225</v>
      </c>
    </row>
    <row r="3195" spans="3:9" x14ac:dyDescent="0.25">
      <c r="C3195" s="482" t="s">
        <v>3621</v>
      </c>
      <c r="D3195" s="325">
        <v>460.1</v>
      </c>
      <c r="E3195" s="325">
        <v>0</v>
      </c>
      <c r="F3195" s="325">
        <v>7.9</v>
      </c>
      <c r="G3195" s="325">
        <v>73</v>
      </c>
      <c r="H3195" s="320">
        <v>0.9</v>
      </c>
      <c r="I3195" s="320">
        <v>270</v>
      </c>
    </row>
    <row r="3196" spans="3:9" x14ac:dyDescent="0.25">
      <c r="C3196" s="482" t="s">
        <v>3622</v>
      </c>
      <c r="D3196" s="325">
        <v>460.2</v>
      </c>
      <c r="E3196" s="325">
        <v>0</v>
      </c>
      <c r="F3196" s="325">
        <v>8.1999999999999993</v>
      </c>
      <c r="G3196" s="325">
        <v>67</v>
      </c>
      <c r="H3196" s="320">
        <v>0.9</v>
      </c>
      <c r="I3196" s="320">
        <v>225</v>
      </c>
    </row>
    <row r="3197" spans="3:9" x14ac:dyDescent="0.25">
      <c r="C3197" s="482" t="s">
        <v>3623</v>
      </c>
      <c r="D3197" s="325">
        <v>459.9</v>
      </c>
      <c r="E3197" s="325">
        <v>0</v>
      </c>
      <c r="F3197" s="325">
        <v>11</v>
      </c>
      <c r="G3197" s="325">
        <v>55</v>
      </c>
      <c r="H3197" s="320">
        <v>0.9</v>
      </c>
      <c r="I3197" s="320">
        <v>225</v>
      </c>
    </row>
    <row r="3198" spans="3:9" x14ac:dyDescent="0.25">
      <c r="C3198" s="482" t="s">
        <v>3624</v>
      </c>
      <c r="D3198" s="325">
        <v>459.5</v>
      </c>
      <c r="E3198" s="325">
        <v>0</v>
      </c>
      <c r="F3198" s="325">
        <v>10.7</v>
      </c>
      <c r="G3198" s="325">
        <v>57</v>
      </c>
      <c r="H3198" s="320">
        <v>1.3</v>
      </c>
      <c r="I3198" s="320">
        <v>225</v>
      </c>
    </row>
    <row r="3199" spans="3:9" x14ac:dyDescent="0.25">
      <c r="C3199" s="482" t="s">
        <v>3625</v>
      </c>
      <c r="D3199" s="325">
        <v>458.9</v>
      </c>
      <c r="E3199" s="325">
        <v>0</v>
      </c>
      <c r="F3199" s="325">
        <v>12</v>
      </c>
      <c r="G3199" s="325">
        <v>50</v>
      </c>
      <c r="H3199" s="320">
        <v>1.3</v>
      </c>
      <c r="I3199" s="320">
        <v>180</v>
      </c>
    </row>
    <row r="3200" spans="3:9" x14ac:dyDescent="0.25">
      <c r="C3200" s="482" t="s">
        <v>3626</v>
      </c>
      <c r="D3200" s="325">
        <v>458.3</v>
      </c>
      <c r="E3200" s="325">
        <v>0</v>
      </c>
      <c r="F3200" s="325">
        <v>12.4</v>
      </c>
      <c r="G3200" s="325">
        <v>52</v>
      </c>
      <c r="H3200" s="320">
        <v>1.8</v>
      </c>
      <c r="I3200" s="320">
        <v>22.5</v>
      </c>
    </row>
    <row r="3201" spans="3:9" x14ac:dyDescent="0.25">
      <c r="C3201" s="482" t="s">
        <v>3627</v>
      </c>
      <c r="D3201" s="325">
        <v>458.1</v>
      </c>
      <c r="E3201" s="325">
        <v>0</v>
      </c>
      <c r="F3201" s="325">
        <v>9.1</v>
      </c>
      <c r="G3201" s="325">
        <v>63</v>
      </c>
      <c r="H3201" s="320">
        <v>2.7</v>
      </c>
      <c r="I3201" s="320">
        <v>0</v>
      </c>
    </row>
    <row r="3202" spans="3:9" x14ac:dyDescent="0.25">
      <c r="C3202" s="482" t="s">
        <v>3628</v>
      </c>
      <c r="D3202" s="325">
        <v>458</v>
      </c>
      <c r="E3202" s="325">
        <v>0</v>
      </c>
      <c r="F3202" s="325">
        <v>7.9</v>
      </c>
      <c r="G3202" s="325">
        <v>71</v>
      </c>
      <c r="H3202" s="320">
        <v>2.7</v>
      </c>
      <c r="I3202" s="320">
        <v>0</v>
      </c>
    </row>
    <row r="3203" spans="3:9" x14ac:dyDescent="0.25">
      <c r="C3203" s="482" t="s">
        <v>3629</v>
      </c>
      <c r="D3203" s="325">
        <v>458.1</v>
      </c>
      <c r="E3203" s="325">
        <v>0</v>
      </c>
      <c r="F3203" s="325">
        <v>10.9</v>
      </c>
      <c r="G3203" s="325">
        <v>61</v>
      </c>
      <c r="H3203" s="320">
        <v>0.4</v>
      </c>
      <c r="I3203" s="320">
        <v>157.5</v>
      </c>
    </row>
    <row r="3204" spans="3:9" x14ac:dyDescent="0.25">
      <c r="C3204" s="482" t="s">
        <v>3630</v>
      </c>
      <c r="D3204" s="325">
        <v>458.5</v>
      </c>
      <c r="E3204" s="325">
        <v>0.8</v>
      </c>
      <c r="F3204" s="325">
        <v>6.1</v>
      </c>
      <c r="G3204" s="325">
        <v>79</v>
      </c>
      <c r="H3204" s="320">
        <v>1.3</v>
      </c>
      <c r="I3204" s="320">
        <v>247.5</v>
      </c>
    </row>
    <row r="3205" spans="3:9" x14ac:dyDescent="0.25">
      <c r="C3205" s="482" t="s">
        <v>3631</v>
      </c>
      <c r="D3205" s="325">
        <v>458.8</v>
      </c>
      <c r="E3205" s="325">
        <v>0.3</v>
      </c>
      <c r="F3205" s="325">
        <v>6.3</v>
      </c>
      <c r="G3205" s="325">
        <v>74</v>
      </c>
      <c r="H3205" s="320">
        <v>0.9</v>
      </c>
      <c r="I3205" s="320">
        <v>225</v>
      </c>
    </row>
    <row r="3206" spans="3:9" x14ac:dyDescent="0.25">
      <c r="C3206" s="482" t="s">
        <v>3632</v>
      </c>
      <c r="D3206" s="325">
        <v>459.2</v>
      </c>
      <c r="E3206" s="325">
        <v>0</v>
      </c>
      <c r="F3206" s="325">
        <v>5.3</v>
      </c>
      <c r="G3206" s="325">
        <v>72</v>
      </c>
      <c r="H3206" s="320">
        <v>0.4</v>
      </c>
      <c r="I3206" s="320">
        <v>247.5</v>
      </c>
    </row>
    <row r="3207" spans="3:9" x14ac:dyDescent="0.25">
      <c r="C3207" s="482" t="s">
        <v>3633</v>
      </c>
      <c r="D3207" s="325">
        <v>459.6</v>
      </c>
      <c r="E3207" s="325">
        <v>0</v>
      </c>
      <c r="F3207" s="325">
        <v>4.7</v>
      </c>
      <c r="G3207" s="325">
        <v>66</v>
      </c>
      <c r="H3207" s="320">
        <v>0.9</v>
      </c>
      <c r="I3207" s="320">
        <v>247.5</v>
      </c>
    </row>
    <row r="3208" spans="3:9" x14ac:dyDescent="0.25">
      <c r="C3208" s="482" t="s">
        <v>3634</v>
      </c>
      <c r="D3208" s="325">
        <v>459.6</v>
      </c>
      <c r="E3208" s="325">
        <v>0</v>
      </c>
      <c r="F3208" s="325">
        <v>4.4000000000000004</v>
      </c>
      <c r="G3208" s="325">
        <v>66</v>
      </c>
      <c r="H3208" s="320">
        <v>0.9</v>
      </c>
      <c r="I3208" s="320">
        <v>247.5</v>
      </c>
    </row>
    <row r="3209" spans="3:9" x14ac:dyDescent="0.25">
      <c r="C3209" s="482" t="s">
        <v>3635</v>
      </c>
      <c r="D3209" s="325">
        <v>459.7</v>
      </c>
      <c r="E3209" s="325">
        <v>0</v>
      </c>
      <c r="F3209" s="325">
        <v>4.3</v>
      </c>
      <c r="G3209" s="325">
        <v>63</v>
      </c>
      <c r="H3209" s="320">
        <v>0.9</v>
      </c>
      <c r="I3209" s="320">
        <v>247.5</v>
      </c>
    </row>
    <row r="3210" spans="3:9" x14ac:dyDescent="0.25">
      <c r="C3210" s="482" t="s">
        <v>3636</v>
      </c>
      <c r="D3210" s="325">
        <v>459.3</v>
      </c>
      <c r="E3210" s="325">
        <v>0</v>
      </c>
      <c r="F3210" s="325">
        <v>3.2</v>
      </c>
      <c r="G3210" s="325">
        <v>68</v>
      </c>
      <c r="H3210" s="320">
        <v>0.4</v>
      </c>
      <c r="I3210" s="320">
        <v>247.5</v>
      </c>
    </row>
    <row r="3211" spans="3:9" x14ac:dyDescent="0.25">
      <c r="C3211" s="482" t="s">
        <v>3637</v>
      </c>
      <c r="D3211" s="325">
        <v>459.1</v>
      </c>
      <c r="E3211" s="325">
        <v>0</v>
      </c>
      <c r="F3211" s="325">
        <v>2.9</v>
      </c>
      <c r="G3211" s="325">
        <v>68</v>
      </c>
      <c r="H3211" s="320">
        <v>0.4</v>
      </c>
      <c r="I3211" s="320">
        <v>270</v>
      </c>
    </row>
    <row r="3212" spans="3:9" x14ac:dyDescent="0.25">
      <c r="C3212" s="482" t="s">
        <v>3638</v>
      </c>
      <c r="D3212" s="325">
        <v>458.9</v>
      </c>
      <c r="E3212" s="325">
        <v>0</v>
      </c>
      <c r="F3212" s="325">
        <v>1.6</v>
      </c>
      <c r="G3212" s="325">
        <v>75</v>
      </c>
      <c r="H3212" s="320">
        <v>0.4</v>
      </c>
      <c r="I3212" s="320">
        <v>247.5</v>
      </c>
    </row>
    <row r="3213" spans="3:9" x14ac:dyDescent="0.25">
      <c r="C3213" s="482" t="s">
        <v>3639</v>
      </c>
      <c r="D3213" s="325">
        <v>458.4</v>
      </c>
      <c r="E3213" s="325">
        <v>0</v>
      </c>
      <c r="F3213" s="325">
        <v>0.3</v>
      </c>
      <c r="G3213" s="325">
        <v>85</v>
      </c>
      <c r="H3213" s="320">
        <v>0</v>
      </c>
      <c r="I3213" s="320">
        <v>247.5</v>
      </c>
    </row>
    <row r="3214" spans="3:9" x14ac:dyDescent="0.25">
      <c r="C3214" s="482" t="s">
        <v>3640</v>
      </c>
      <c r="D3214" s="325">
        <v>458.7</v>
      </c>
      <c r="E3214" s="325">
        <v>0</v>
      </c>
      <c r="F3214" s="325">
        <v>-0.1</v>
      </c>
      <c r="G3214" s="325">
        <v>86</v>
      </c>
      <c r="H3214" s="320">
        <v>0</v>
      </c>
      <c r="I3214" s="320">
        <v>247.5</v>
      </c>
    </row>
    <row r="3215" spans="3:9" x14ac:dyDescent="0.25">
      <c r="C3215" s="482" t="s">
        <v>3641</v>
      </c>
      <c r="D3215" s="325">
        <v>459</v>
      </c>
      <c r="E3215" s="325">
        <v>0</v>
      </c>
      <c r="F3215" s="325">
        <v>-0.6</v>
      </c>
      <c r="G3215" s="325">
        <v>87</v>
      </c>
      <c r="H3215" s="320">
        <v>0</v>
      </c>
      <c r="I3215" s="320">
        <v>247.5</v>
      </c>
    </row>
    <row r="3216" spans="3:9" x14ac:dyDescent="0.25">
      <c r="C3216" s="482" t="s">
        <v>3642</v>
      </c>
      <c r="D3216" s="325">
        <v>459.2</v>
      </c>
      <c r="E3216" s="325">
        <v>0</v>
      </c>
      <c r="F3216" s="325">
        <v>-0.9</v>
      </c>
      <c r="G3216" s="325">
        <v>90</v>
      </c>
      <c r="H3216" s="320">
        <v>0</v>
      </c>
      <c r="I3216" s="320">
        <v>247.5</v>
      </c>
    </row>
    <row r="3217" spans="3:9" x14ac:dyDescent="0.25">
      <c r="C3217" s="482" t="s">
        <v>3643</v>
      </c>
      <c r="D3217" s="325">
        <v>459.6</v>
      </c>
      <c r="E3217" s="325">
        <v>0</v>
      </c>
      <c r="F3217" s="325">
        <v>-0.8</v>
      </c>
      <c r="G3217" s="325">
        <v>88</v>
      </c>
      <c r="H3217" s="320">
        <v>0</v>
      </c>
      <c r="I3217" s="320">
        <v>247.5</v>
      </c>
    </row>
    <row r="3218" spans="3:9" x14ac:dyDescent="0.25">
      <c r="C3218" s="482" t="s">
        <v>3644</v>
      </c>
      <c r="D3218" s="325">
        <v>459.8</v>
      </c>
      <c r="E3218" s="325">
        <v>0</v>
      </c>
      <c r="F3218" s="325">
        <v>4.3</v>
      </c>
      <c r="G3218" s="325">
        <v>73</v>
      </c>
      <c r="H3218" s="320">
        <v>0</v>
      </c>
      <c r="I3218" s="320">
        <v>247.5</v>
      </c>
    </row>
    <row r="3219" spans="3:9" x14ac:dyDescent="0.25">
      <c r="C3219" s="482" t="s">
        <v>3645</v>
      </c>
      <c r="D3219" s="325">
        <v>460.1</v>
      </c>
      <c r="E3219" s="325">
        <v>0</v>
      </c>
      <c r="F3219" s="325">
        <v>6.4</v>
      </c>
      <c r="G3219" s="325">
        <v>59</v>
      </c>
      <c r="H3219" s="320">
        <v>0.9</v>
      </c>
      <c r="I3219" s="320">
        <v>202.5</v>
      </c>
    </row>
    <row r="3220" spans="3:9" x14ac:dyDescent="0.25">
      <c r="C3220" s="482" t="s">
        <v>3646</v>
      </c>
      <c r="D3220" s="325">
        <v>460.1</v>
      </c>
      <c r="E3220" s="325">
        <v>0</v>
      </c>
      <c r="F3220" s="325">
        <v>8.6999999999999993</v>
      </c>
      <c r="G3220" s="325">
        <v>45</v>
      </c>
      <c r="H3220" s="320">
        <v>0.9</v>
      </c>
      <c r="I3220" s="320">
        <v>270</v>
      </c>
    </row>
    <row r="3221" spans="3:9" x14ac:dyDescent="0.25">
      <c r="C3221" s="482" t="s">
        <v>3647</v>
      </c>
      <c r="D3221" s="325">
        <v>460</v>
      </c>
      <c r="E3221" s="325">
        <v>0</v>
      </c>
      <c r="F3221" s="325">
        <v>9.3000000000000007</v>
      </c>
      <c r="G3221" s="325">
        <v>42</v>
      </c>
      <c r="H3221" s="320">
        <v>0.9</v>
      </c>
      <c r="I3221" s="320">
        <v>225</v>
      </c>
    </row>
    <row r="3222" spans="3:9" x14ac:dyDescent="0.25">
      <c r="C3222" s="482" t="s">
        <v>3648</v>
      </c>
      <c r="D3222" s="325">
        <v>459.5</v>
      </c>
      <c r="E3222" s="325">
        <v>0</v>
      </c>
      <c r="F3222" s="325">
        <v>10.9</v>
      </c>
      <c r="G3222" s="325">
        <v>37</v>
      </c>
      <c r="H3222" s="320">
        <v>0.9</v>
      </c>
      <c r="I3222" s="320">
        <v>247.5</v>
      </c>
    </row>
    <row r="3223" spans="3:9" x14ac:dyDescent="0.25">
      <c r="C3223" s="482" t="s">
        <v>3649</v>
      </c>
      <c r="D3223" s="325">
        <v>459</v>
      </c>
      <c r="E3223" s="325">
        <v>0</v>
      </c>
      <c r="F3223" s="325">
        <v>12.6</v>
      </c>
      <c r="G3223" s="325">
        <v>34</v>
      </c>
      <c r="H3223" s="320">
        <v>1.3</v>
      </c>
      <c r="I3223" s="320">
        <v>202.5</v>
      </c>
    </row>
    <row r="3224" spans="3:9" x14ac:dyDescent="0.25">
      <c r="C3224" s="482" t="s">
        <v>3650</v>
      </c>
      <c r="D3224" s="325">
        <v>458.3</v>
      </c>
      <c r="E3224" s="325">
        <v>0</v>
      </c>
      <c r="F3224" s="325">
        <v>12.8</v>
      </c>
      <c r="G3224" s="325">
        <v>29</v>
      </c>
      <c r="H3224" s="320">
        <v>0.9</v>
      </c>
      <c r="I3224" s="320">
        <v>292.5</v>
      </c>
    </row>
    <row r="3225" spans="3:9" x14ac:dyDescent="0.25">
      <c r="C3225" s="482" t="s">
        <v>3651</v>
      </c>
      <c r="D3225" s="325">
        <v>457.8</v>
      </c>
      <c r="E3225" s="325">
        <v>0</v>
      </c>
      <c r="F3225" s="325">
        <v>13</v>
      </c>
      <c r="G3225" s="325">
        <v>33</v>
      </c>
      <c r="H3225" s="320">
        <v>0.9</v>
      </c>
      <c r="I3225" s="320">
        <v>270</v>
      </c>
    </row>
    <row r="3226" spans="3:9" x14ac:dyDescent="0.25">
      <c r="C3226" s="482" t="s">
        <v>3652</v>
      </c>
      <c r="D3226" s="325">
        <v>457.8</v>
      </c>
      <c r="E3226" s="325">
        <v>0</v>
      </c>
      <c r="F3226" s="325">
        <v>12.4</v>
      </c>
      <c r="G3226" s="325">
        <v>35</v>
      </c>
      <c r="H3226" s="320">
        <v>0.9</v>
      </c>
      <c r="I3226" s="320">
        <v>225</v>
      </c>
    </row>
    <row r="3227" spans="3:9" x14ac:dyDescent="0.25">
      <c r="C3227" s="482" t="s">
        <v>3653</v>
      </c>
      <c r="D3227" s="325">
        <v>457.9</v>
      </c>
      <c r="E3227" s="325">
        <v>0</v>
      </c>
      <c r="F3227" s="325">
        <v>11.2</v>
      </c>
      <c r="G3227" s="325">
        <v>32</v>
      </c>
      <c r="H3227" s="320">
        <v>2.2000000000000002</v>
      </c>
      <c r="I3227" s="320">
        <v>225</v>
      </c>
    </row>
    <row r="3228" spans="3:9" x14ac:dyDescent="0.25">
      <c r="C3228" s="482" t="s">
        <v>3654</v>
      </c>
      <c r="D3228" s="325">
        <v>458.2</v>
      </c>
      <c r="E3228" s="325">
        <v>0</v>
      </c>
      <c r="F3228" s="325">
        <v>9.8000000000000007</v>
      </c>
      <c r="G3228" s="325">
        <v>31</v>
      </c>
      <c r="H3228" s="320">
        <v>1.8</v>
      </c>
      <c r="I3228" s="320">
        <v>247.5</v>
      </c>
    </row>
    <row r="3229" spans="3:9" x14ac:dyDescent="0.25">
      <c r="C3229" s="482" t="s">
        <v>3655</v>
      </c>
      <c r="D3229" s="325">
        <v>458.7</v>
      </c>
      <c r="E3229" s="325">
        <v>0</v>
      </c>
      <c r="F3229" s="325">
        <v>6.7</v>
      </c>
      <c r="G3229" s="325">
        <v>78</v>
      </c>
      <c r="H3229" s="320">
        <v>0.9</v>
      </c>
      <c r="I3229" s="320">
        <v>67.5</v>
      </c>
    </row>
    <row r="3230" spans="3:9" x14ac:dyDescent="0.25">
      <c r="C3230" s="482" t="s">
        <v>3656</v>
      </c>
      <c r="D3230" s="325">
        <v>459.2</v>
      </c>
      <c r="E3230" s="325">
        <v>0</v>
      </c>
      <c r="F3230" s="325">
        <v>5.4</v>
      </c>
      <c r="G3230" s="325">
        <v>85</v>
      </c>
      <c r="H3230" s="320">
        <v>0.4</v>
      </c>
      <c r="I3230" s="320">
        <v>22.5</v>
      </c>
    </row>
    <row r="3231" spans="3:9" x14ac:dyDescent="0.25">
      <c r="C3231" s="482" t="s">
        <v>3657</v>
      </c>
      <c r="D3231" s="325">
        <v>459.5</v>
      </c>
      <c r="E3231" s="325">
        <v>0</v>
      </c>
      <c r="F3231" s="325">
        <v>4.9000000000000004</v>
      </c>
      <c r="G3231" s="325">
        <v>89</v>
      </c>
      <c r="H3231" s="320">
        <v>0.4</v>
      </c>
      <c r="I3231" s="320">
        <v>67.5</v>
      </c>
    </row>
    <row r="3232" spans="3:9" x14ac:dyDescent="0.25">
      <c r="C3232" s="482" t="s">
        <v>3658</v>
      </c>
      <c r="D3232" s="325">
        <v>459.6</v>
      </c>
      <c r="E3232" s="325">
        <v>0</v>
      </c>
      <c r="F3232" s="325">
        <v>5</v>
      </c>
      <c r="G3232" s="325">
        <v>88</v>
      </c>
      <c r="H3232" s="320">
        <v>0.4</v>
      </c>
      <c r="I3232" s="320">
        <v>22.5</v>
      </c>
    </row>
    <row r="3233" spans="3:9" x14ac:dyDescent="0.25">
      <c r="C3233" s="482" t="s">
        <v>3659</v>
      </c>
      <c r="D3233" s="325">
        <v>459.3</v>
      </c>
      <c r="E3233" s="325">
        <v>0</v>
      </c>
      <c r="F3233" s="325">
        <v>4.8</v>
      </c>
      <c r="G3233" s="325">
        <v>89</v>
      </c>
      <c r="H3233" s="320">
        <v>0.4</v>
      </c>
      <c r="I3233" s="320">
        <v>22.5</v>
      </c>
    </row>
    <row r="3234" spans="3:9" x14ac:dyDescent="0.25">
      <c r="C3234" s="482" t="s">
        <v>3660</v>
      </c>
      <c r="D3234" s="325">
        <v>459.2</v>
      </c>
      <c r="E3234" s="325">
        <v>0</v>
      </c>
      <c r="F3234" s="325">
        <v>4.5</v>
      </c>
      <c r="G3234" s="325">
        <v>87</v>
      </c>
      <c r="H3234" s="320">
        <v>0.4</v>
      </c>
      <c r="I3234" s="320">
        <v>22.5</v>
      </c>
    </row>
    <row r="3235" spans="3:9" x14ac:dyDescent="0.25">
      <c r="C3235" s="482" t="s">
        <v>3661</v>
      </c>
      <c r="D3235" s="325">
        <v>459</v>
      </c>
      <c r="E3235" s="325">
        <v>0</v>
      </c>
      <c r="F3235" s="325">
        <v>3.8</v>
      </c>
      <c r="G3235" s="325">
        <v>89</v>
      </c>
      <c r="H3235" s="320">
        <v>0.4</v>
      </c>
      <c r="I3235" s="320">
        <v>22.5</v>
      </c>
    </row>
    <row r="3236" spans="3:9" x14ac:dyDescent="0.25">
      <c r="C3236" s="482" t="s">
        <v>3662</v>
      </c>
      <c r="D3236" s="325">
        <v>458.9</v>
      </c>
      <c r="E3236" s="325">
        <v>0</v>
      </c>
      <c r="F3236" s="325">
        <v>3.6</v>
      </c>
      <c r="G3236" s="325">
        <v>89</v>
      </c>
      <c r="H3236" s="320">
        <v>0</v>
      </c>
      <c r="I3236" s="320">
        <v>22.5</v>
      </c>
    </row>
    <row r="3237" spans="3:9" x14ac:dyDescent="0.25">
      <c r="C3237" s="482" t="s">
        <v>3663</v>
      </c>
      <c r="D3237" s="325">
        <v>458.6</v>
      </c>
      <c r="E3237" s="325">
        <v>0</v>
      </c>
      <c r="F3237" s="325">
        <v>2.2000000000000002</v>
      </c>
      <c r="G3237" s="325">
        <v>91</v>
      </c>
      <c r="H3237" s="320">
        <v>0.4</v>
      </c>
      <c r="I3237" s="320">
        <v>247.5</v>
      </c>
    </row>
    <row r="3238" spans="3:9" x14ac:dyDescent="0.25">
      <c r="C3238" s="482" t="s">
        <v>3664</v>
      </c>
      <c r="D3238" s="325">
        <v>458.6</v>
      </c>
      <c r="E3238" s="325">
        <v>0</v>
      </c>
      <c r="F3238" s="325">
        <v>1.4</v>
      </c>
      <c r="G3238" s="325">
        <v>93</v>
      </c>
      <c r="H3238" s="320">
        <v>0</v>
      </c>
      <c r="I3238" s="320">
        <v>247.5</v>
      </c>
    </row>
    <row r="3239" spans="3:9" x14ac:dyDescent="0.25">
      <c r="C3239" s="482" t="s">
        <v>3665</v>
      </c>
      <c r="D3239" s="325">
        <v>458.8</v>
      </c>
      <c r="E3239" s="325">
        <v>0</v>
      </c>
      <c r="F3239" s="325">
        <v>1.6</v>
      </c>
      <c r="G3239" s="325">
        <v>94</v>
      </c>
      <c r="H3239" s="320">
        <v>0</v>
      </c>
      <c r="I3239" s="320">
        <v>247.5</v>
      </c>
    </row>
    <row r="3240" spans="3:9" x14ac:dyDescent="0.25">
      <c r="C3240" s="482" t="s">
        <v>3666</v>
      </c>
      <c r="D3240" s="325">
        <v>459.1</v>
      </c>
      <c r="E3240" s="325">
        <v>0</v>
      </c>
      <c r="F3240" s="325">
        <v>1.2</v>
      </c>
      <c r="G3240" s="325">
        <v>94</v>
      </c>
      <c r="H3240" s="320">
        <v>0.4</v>
      </c>
      <c r="I3240" s="320">
        <v>247.5</v>
      </c>
    </row>
    <row r="3241" spans="3:9" x14ac:dyDescent="0.25">
      <c r="C3241" s="482" t="s">
        <v>3667</v>
      </c>
      <c r="D3241" s="325">
        <v>459.3</v>
      </c>
      <c r="E3241" s="325">
        <v>0</v>
      </c>
      <c r="F3241" s="325">
        <v>1.3</v>
      </c>
      <c r="G3241" s="325">
        <v>94</v>
      </c>
      <c r="H3241" s="320">
        <v>0.4</v>
      </c>
      <c r="I3241" s="320">
        <v>247.5</v>
      </c>
    </row>
    <row r="3242" spans="3:9" x14ac:dyDescent="0.25">
      <c r="C3242" s="482" t="s">
        <v>3668</v>
      </c>
      <c r="D3242" s="325">
        <v>459.6</v>
      </c>
      <c r="E3242" s="325">
        <v>0</v>
      </c>
      <c r="F3242" s="325">
        <v>1.1000000000000001</v>
      </c>
      <c r="G3242" s="325">
        <v>94</v>
      </c>
      <c r="H3242" s="320">
        <v>0.4</v>
      </c>
      <c r="I3242" s="320">
        <v>225</v>
      </c>
    </row>
    <row r="3243" spans="3:9" x14ac:dyDescent="0.25">
      <c r="C3243" s="482" t="s">
        <v>3669</v>
      </c>
      <c r="D3243" s="325">
        <v>459.8</v>
      </c>
      <c r="E3243" s="325">
        <v>0</v>
      </c>
      <c r="F3243" s="325">
        <v>3.2</v>
      </c>
      <c r="G3243" s="325">
        <v>93</v>
      </c>
      <c r="H3243" s="320">
        <v>0.4</v>
      </c>
      <c r="I3243" s="320">
        <v>225</v>
      </c>
    </row>
    <row r="3244" spans="3:9" x14ac:dyDescent="0.25">
      <c r="C3244" s="482" t="s">
        <v>3670</v>
      </c>
      <c r="D3244" s="325">
        <v>459.9</v>
      </c>
      <c r="E3244" s="325">
        <v>0</v>
      </c>
      <c r="F3244" s="325">
        <v>6.1</v>
      </c>
      <c r="G3244" s="325">
        <v>79</v>
      </c>
      <c r="H3244" s="320">
        <v>1.3</v>
      </c>
      <c r="I3244" s="320">
        <v>225</v>
      </c>
    </row>
    <row r="3245" spans="3:9" x14ac:dyDescent="0.25">
      <c r="C3245" s="482" t="s">
        <v>3671</v>
      </c>
      <c r="D3245" s="325">
        <v>459.8</v>
      </c>
      <c r="E3245" s="325">
        <v>0</v>
      </c>
      <c r="F3245" s="325">
        <v>8</v>
      </c>
      <c r="G3245" s="325">
        <v>66</v>
      </c>
      <c r="H3245" s="320">
        <v>0.9</v>
      </c>
      <c r="I3245" s="320">
        <v>225</v>
      </c>
    </row>
    <row r="3246" spans="3:9" x14ac:dyDescent="0.25">
      <c r="C3246" s="482" t="s">
        <v>3672</v>
      </c>
      <c r="D3246" s="325">
        <v>459.3</v>
      </c>
      <c r="E3246" s="325">
        <v>0</v>
      </c>
      <c r="F3246" s="325">
        <v>11.8</v>
      </c>
      <c r="G3246" s="325">
        <v>50</v>
      </c>
      <c r="H3246" s="320">
        <v>1.3</v>
      </c>
      <c r="I3246" s="320">
        <v>0</v>
      </c>
    </row>
    <row r="3247" spans="3:9" x14ac:dyDescent="0.25">
      <c r="C3247" s="482" t="s">
        <v>3673</v>
      </c>
      <c r="D3247" s="325">
        <v>458.8</v>
      </c>
      <c r="E3247" s="325">
        <v>0</v>
      </c>
      <c r="F3247" s="325">
        <v>13.9</v>
      </c>
      <c r="G3247" s="325">
        <v>42</v>
      </c>
      <c r="H3247" s="320">
        <v>1.8</v>
      </c>
      <c r="I3247" s="320">
        <v>0</v>
      </c>
    </row>
    <row r="3248" spans="3:9" x14ac:dyDescent="0.25">
      <c r="C3248" s="482" t="s">
        <v>3674</v>
      </c>
      <c r="D3248" s="325">
        <v>458.3</v>
      </c>
      <c r="E3248" s="325">
        <v>0</v>
      </c>
      <c r="F3248" s="325">
        <v>11.9</v>
      </c>
      <c r="G3248" s="325">
        <v>51</v>
      </c>
      <c r="H3248" s="320">
        <v>2.2000000000000002</v>
      </c>
      <c r="I3248" s="320">
        <v>0</v>
      </c>
    </row>
    <row r="3249" spans="3:9" x14ac:dyDescent="0.25">
      <c r="C3249" s="482" t="s">
        <v>3675</v>
      </c>
      <c r="D3249" s="325">
        <v>458</v>
      </c>
      <c r="E3249" s="325">
        <v>0</v>
      </c>
      <c r="F3249" s="325">
        <v>10.9</v>
      </c>
      <c r="G3249" s="325">
        <v>51</v>
      </c>
      <c r="H3249" s="320">
        <v>2.2000000000000002</v>
      </c>
      <c r="I3249" s="320">
        <v>22.5</v>
      </c>
    </row>
    <row r="3250" spans="3:9" x14ac:dyDescent="0.25">
      <c r="C3250" s="482" t="s">
        <v>3676</v>
      </c>
      <c r="D3250" s="325">
        <v>457.8</v>
      </c>
      <c r="E3250" s="325">
        <v>0</v>
      </c>
      <c r="F3250" s="325">
        <v>11.1</v>
      </c>
      <c r="G3250" s="325">
        <v>65</v>
      </c>
      <c r="H3250" s="320">
        <v>1.8</v>
      </c>
      <c r="I3250" s="320">
        <v>45</v>
      </c>
    </row>
    <row r="3251" spans="3:9" x14ac:dyDescent="0.25">
      <c r="C3251" s="482" t="s">
        <v>3677</v>
      </c>
      <c r="D3251" s="325">
        <v>458.3</v>
      </c>
      <c r="E3251" s="325">
        <v>0.5</v>
      </c>
      <c r="F3251" s="325">
        <v>6.8</v>
      </c>
      <c r="G3251" s="325">
        <v>81</v>
      </c>
      <c r="H3251" s="320">
        <v>2.7</v>
      </c>
      <c r="I3251" s="320">
        <v>22.5</v>
      </c>
    </row>
    <row r="3252" spans="3:9" x14ac:dyDescent="0.25">
      <c r="C3252" s="482" t="s">
        <v>3678</v>
      </c>
      <c r="D3252" s="325">
        <v>458.6</v>
      </c>
      <c r="E3252" s="325">
        <v>1</v>
      </c>
      <c r="F3252" s="325">
        <v>6.2</v>
      </c>
      <c r="G3252" s="325">
        <v>86</v>
      </c>
      <c r="H3252" s="320">
        <v>1.3</v>
      </c>
      <c r="I3252" s="320">
        <v>22.5</v>
      </c>
    </row>
    <row r="3253" spans="3:9" x14ac:dyDescent="0.25">
      <c r="C3253" s="482" t="s">
        <v>3679</v>
      </c>
      <c r="D3253" s="325">
        <v>459</v>
      </c>
      <c r="E3253" s="325">
        <v>0</v>
      </c>
      <c r="F3253" s="325">
        <v>5.8</v>
      </c>
      <c r="G3253" s="325">
        <v>86</v>
      </c>
      <c r="H3253" s="320">
        <v>1.3</v>
      </c>
      <c r="I3253" s="320">
        <v>45</v>
      </c>
    </row>
    <row r="3254" spans="3:9" x14ac:dyDescent="0.25">
      <c r="C3254" s="482" t="s">
        <v>3680</v>
      </c>
      <c r="D3254" s="325">
        <v>459.5</v>
      </c>
      <c r="E3254" s="325">
        <v>1.5</v>
      </c>
      <c r="F3254" s="325">
        <v>4.5999999999999996</v>
      </c>
      <c r="G3254" s="325">
        <v>85</v>
      </c>
      <c r="H3254" s="320">
        <v>1.3</v>
      </c>
      <c r="I3254" s="320">
        <v>45</v>
      </c>
    </row>
    <row r="3255" spans="3:9" x14ac:dyDescent="0.25">
      <c r="C3255" s="482" t="s">
        <v>3681</v>
      </c>
      <c r="D3255" s="325">
        <v>459.6</v>
      </c>
      <c r="E3255" s="325">
        <v>2.2999999999999998</v>
      </c>
      <c r="F3255" s="325">
        <v>4.4000000000000004</v>
      </c>
      <c r="G3255" s="325">
        <v>90</v>
      </c>
      <c r="H3255" s="320">
        <v>0.4</v>
      </c>
      <c r="I3255" s="320">
        <v>180</v>
      </c>
    </row>
    <row r="3256" spans="3:9" x14ac:dyDescent="0.25">
      <c r="C3256" s="482" t="s">
        <v>3682</v>
      </c>
      <c r="D3256" s="325">
        <v>459.8</v>
      </c>
      <c r="E3256" s="325">
        <v>1.8</v>
      </c>
      <c r="F3256" s="325">
        <v>3.9</v>
      </c>
      <c r="G3256" s="325">
        <v>86</v>
      </c>
      <c r="H3256" s="320">
        <v>0.4</v>
      </c>
      <c r="I3256" s="320">
        <v>157.5</v>
      </c>
    </row>
    <row r="3257" spans="3:9" x14ac:dyDescent="0.25">
      <c r="C3257" s="482" t="s">
        <v>3683</v>
      </c>
      <c r="D3257" s="325">
        <v>459.7</v>
      </c>
      <c r="E3257" s="325">
        <v>3.8</v>
      </c>
      <c r="F3257" s="325">
        <v>2.8</v>
      </c>
      <c r="G3257" s="325">
        <v>91</v>
      </c>
      <c r="H3257" s="320">
        <v>0.4</v>
      </c>
      <c r="I3257" s="320">
        <v>225</v>
      </c>
    </row>
    <row r="3258" spans="3:9" x14ac:dyDescent="0.25">
      <c r="C3258" s="482" t="s">
        <v>3684</v>
      </c>
      <c r="D3258" s="325">
        <v>459.6</v>
      </c>
      <c r="E3258" s="325">
        <v>1.5</v>
      </c>
      <c r="F3258" s="325">
        <v>2.8</v>
      </c>
      <c r="G3258" s="325">
        <v>91</v>
      </c>
      <c r="H3258" s="320">
        <v>0</v>
      </c>
      <c r="I3258" s="320">
        <v>202.5</v>
      </c>
    </row>
    <row r="3259" spans="3:9" x14ac:dyDescent="0.25">
      <c r="C3259" s="482" t="s">
        <v>3685</v>
      </c>
      <c r="D3259" s="325">
        <v>459.3</v>
      </c>
      <c r="E3259" s="325">
        <v>0.8</v>
      </c>
      <c r="F3259" s="325">
        <v>2.9</v>
      </c>
      <c r="G3259" s="325">
        <v>91</v>
      </c>
      <c r="H3259" s="320">
        <v>0</v>
      </c>
      <c r="I3259" s="320">
        <v>157.5</v>
      </c>
    </row>
    <row r="3260" spans="3:9" x14ac:dyDescent="0.25">
      <c r="C3260" s="482" t="s">
        <v>3686</v>
      </c>
      <c r="D3260" s="325">
        <v>458.9</v>
      </c>
      <c r="E3260" s="325">
        <v>0.8</v>
      </c>
      <c r="F3260" s="325">
        <v>2.8</v>
      </c>
      <c r="G3260" s="325">
        <v>90</v>
      </c>
      <c r="H3260" s="320">
        <v>0</v>
      </c>
      <c r="I3260" s="320">
        <v>112.5</v>
      </c>
    </row>
    <row r="3261" spans="3:9" x14ac:dyDescent="0.25">
      <c r="C3261" s="482" t="s">
        <v>3687</v>
      </c>
      <c r="D3261" s="325">
        <v>458.7</v>
      </c>
      <c r="E3261" s="325">
        <v>0</v>
      </c>
      <c r="F3261" s="325">
        <v>3.3</v>
      </c>
      <c r="G3261" s="325">
        <v>88</v>
      </c>
      <c r="H3261" s="320">
        <v>0</v>
      </c>
      <c r="I3261" s="320">
        <v>112.5</v>
      </c>
    </row>
    <row r="3262" spans="3:9" x14ac:dyDescent="0.25">
      <c r="C3262" s="482" t="s">
        <v>3688</v>
      </c>
      <c r="D3262" s="325">
        <v>458.7</v>
      </c>
      <c r="E3262" s="325">
        <v>0</v>
      </c>
      <c r="F3262" s="325">
        <v>2.8</v>
      </c>
      <c r="G3262" s="325">
        <v>88</v>
      </c>
      <c r="H3262" s="320">
        <v>0.9</v>
      </c>
      <c r="I3262" s="320">
        <v>0</v>
      </c>
    </row>
    <row r="3263" spans="3:9" x14ac:dyDescent="0.25">
      <c r="C3263" s="482" t="s">
        <v>3689</v>
      </c>
      <c r="D3263" s="325">
        <v>458.7</v>
      </c>
      <c r="E3263" s="325">
        <v>0</v>
      </c>
      <c r="F3263" s="325">
        <v>2.8</v>
      </c>
      <c r="G3263" s="325">
        <v>88</v>
      </c>
      <c r="H3263" s="320">
        <v>0</v>
      </c>
      <c r="I3263" s="320">
        <v>0</v>
      </c>
    </row>
    <row r="3264" spans="3:9" x14ac:dyDescent="0.25">
      <c r="C3264" s="482" t="s">
        <v>3690</v>
      </c>
      <c r="D3264" s="325">
        <v>458.8</v>
      </c>
      <c r="E3264" s="325">
        <v>0</v>
      </c>
      <c r="F3264" s="325">
        <v>3.1</v>
      </c>
      <c r="G3264" s="325">
        <v>89</v>
      </c>
      <c r="H3264" s="320">
        <v>0</v>
      </c>
      <c r="I3264" s="320">
        <v>247.5</v>
      </c>
    </row>
    <row r="3265" spans="3:9" x14ac:dyDescent="0.25">
      <c r="C3265" s="482" t="s">
        <v>3691</v>
      </c>
      <c r="D3265" s="325">
        <v>459.1</v>
      </c>
      <c r="E3265" s="325">
        <v>0</v>
      </c>
      <c r="F3265" s="325">
        <v>3.7</v>
      </c>
      <c r="G3265" s="325">
        <v>89</v>
      </c>
      <c r="H3265" s="320">
        <v>0</v>
      </c>
      <c r="I3265" s="320">
        <v>157.5</v>
      </c>
    </row>
    <row r="3266" spans="3:9" x14ac:dyDescent="0.25">
      <c r="C3266" s="482" t="s">
        <v>3692</v>
      </c>
      <c r="D3266" s="325">
        <v>459.5</v>
      </c>
      <c r="E3266" s="325">
        <v>0</v>
      </c>
      <c r="F3266" s="325">
        <v>4.9000000000000004</v>
      </c>
      <c r="G3266" s="325">
        <v>85</v>
      </c>
      <c r="H3266" s="320">
        <v>0.4</v>
      </c>
      <c r="I3266" s="320">
        <v>67.5</v>
      </c>
    </row>
    <row r="3267" spans="3:9" x14ac:dyDescent="0.25">
      <c r="C3267" s="482" t="s">
        <v>3693</v>
      </c>
      <c r="D3267" s="325">
        <v>459.7</v>
      </c>
      <c r="E3267" s="325">
        <v>0</v>
      </c>
      <c r="F3267" s="325">
        <v>7.7</v>
      </c>
      <c r="G3267" s="325">
        <v>77</v>
      </c>
      <c r="H3267" s="320">
        <v>0.9</v>
      </c>
      <c r="I3267" s="320">
        <v>90</v>
      </c>
    </row>
    <row r="3268" spans="3:9" x14ac:dyDescent="0.25">
      <c r="C3268" s="482" t="s">
        <v>3694</v>
      </c>
      <c r="D3268" s="325">
        <v>459.7</v>
      </c>
      <c r="E3268" s="325">
        <v>0</v>
      </c>
      <c r="F3268" s="325">
        <v>8.5</v>
      </c>
      <c r="G3268" s="325">
        <v>73</v>
      </c>
      <c r="H3268" s="320">
        <v>1.3</v>
      </c>
      <c r="I3268" s="320">
        <v>45</v>
      </c>
    </row>
    <row r="3269" spans="3:9" x14ac:dyDescent="0.25">
      <c r="C3269" s="482" t="s">
        <v>3695</v>
      </c>
      <c r="D3269" s="325">
        <v>459.6</v>
      </c>
      <c r="E3269" s="325">
        <v>0</v>
      </c>
      <c r="F3269" s="325">
        <v>9.6999999999999993</v>
      </c>
      <c r="G3269" s="325">
        <v>64</v>
      </c>
      <c r="H3269" s="320">
        <v>1.3</v>
      </c>
      <c r="I3269" s="320">
        <v>45</v>
      </c>
    </row>
    <row r="3270" spans="3:9" x14ac:dyDescent="0.25">
      <c r="C3270" s="482" t="s">
        <v>3696</v>
      </c>
      <c r="D3270" s="325">
        <v>459.4</v>
      </c>
      <c r="E3270" s="325">
        <v>0</v>
      </c>
      <c r="F3270" s="325">
        <v>10</v>
      </c>
      <c r="G3270" s="325">
        <v>68</v>
      </c>
      <c r="H3270" s="320">
        <v>1.8</v>
      </c>
      <c r="I3270" s="320">
        <v>45</v>
      </c>
    </row>
    <row r="3271" spans="3:9" x14ac:dyDescent="0.25">
      <c r="C3271" s="482" t="s">
        <v>3697</v>
      </c>
      <c r="D3271" s="325">
        <v>458.7</v>
      </c>
      <c r="E3271" s="325">
        <v>0</v>
      </c>
      <c r="F3271" s="325">
        <v>12.8</v>
      </c>
      <c r="G3271" s="325">
        <v>60</v>
      </c>
      <c r="H3271" s="320">
        <v>1.3</v>
      </c>
      <c r="I3271" s="320">
        <v>67.5</v>
      </c>
    </row>
    <row r="3272" spans="3:9" x14ac:dyDescent="0.25">
      <c r="C3272" s="482" t="s">
        <v>3698</v>
      </c>
      <c r="D3272" s="325">
        <v>458.3</v>
      </c>
      <c r="E3272" s="325">
        <v>0</v>
      </c>
      <c r="F3272" s="325">
        <v>10.8</v>
      </c>
      <c r="G3272" s="325">
        <v>65</v>
      </c>
      <c r="H3272" s="320">
        <v>1.8</v>
      </c>
      <c r="I3272" s="320">
        <v>22.5</v>
      </c>
    </row>
    <row r="3273" spans="3:9" x14ac:dyDescent="0.25">
      <c r="C3273" s="482" t="s">
        <v>3699</v>
      </c>
      <c r="D3273" s="325">
        <v>458</v>
      </c>
      <c r="E3273" s="325">
        <v>0</v>
      </c>
      <c r="F3273" s="325">
        <v>9.8000000000000007</v>
      </c>
      <c r="G3273" s="325">
        <v>71</v>
      </c>
      <c r="H3273" s="320">
        <v>1.3</v>
      </c>
      <c r="I3273" s="320">
        <v>45</v>
      </c>
    </row>
    <row r="3274" spans="3:9" x14ac:dyDescent="0.25">
      <c r="C3274" s="482" t="s">
        <v>3700</v>
      </c>
      <c r="D3274" s="325">
        <v>457.8</v>
      </c>
      <c r="E3274" s="325">
        <v>0</v>
      </c>
      <c r="F3274" s="325">
        <v>8.5</v>
      </c>
      <c r="G3274" s="325">
        <v>74</v>
      </c>
      <c r="H3274" s="320">
        <v>1.8</v>
      </c>
      <c r="I3274" s="320">
        <v>45</v>
      </c>
    </row>
    <row r="3275" spans="3:9" x14ac:dyDescent="0.25">
      <c r="C3275" s="482" t="s">
        <v>3701</v>
      </c>
      <c r="D3275" s="325">
        <v>458.1</v>
      </c>
      <c r="E3275" s="325">
        <v>0</v>
      </c>
      <c r="F3275" s="325">
        <v>8.6999999999999993</v>
      </c>
      <c r="G3275" s="325">
        <v>74</v>
      </c>
      <c r="H3275" s="320">
        <v>1.8</v>
      </c>
      <c r="I3275" s="320">
        <v>45</v>
      </c>
    </row>
    <row r="3276" spans="3:9" x14ac:dyDescent="0.25">
      <c r="C3276" s="482" t="s">
        <v>3702</v>
      </c>
      <c r="D3276" s="325">
        <v>458.2</v>
      </c>
      <c r="E3276" s="325">
        <v>0</v>
      </c>
      <c r="F3276" s="325">
        <v>6.2</v>
      </c>
      <c r="G3276" s="325">
        <v>82</v>
      </c>
      <c r="H3276" s="320">
        <v>1.8</v>
      </c>
      <c r="I3276" s="320">
        <v>45</v>
      </c>
    </row>
    <row r="3277" spans="3:9" x14ac:dyDescent="0.25">
      <c r="C3277" s="482" t="s">
        <v>3703</v>
      </c>
      <c r="D3277" s="325">
        <v>458.8</v>
      </c>
      <c r="E3277" s="325">
        <v>0</v>
      </c>
      <c r="F3277" s="325">
        <v>5.4</v>
      </c>
      <c r="G3277" s="325">
        <v>86</v>
      </c>
      <c r="H3277" s="320">
        <v>1.3</v>
      </c>
      <c r="I3277" s="320">
        <v>45</v>
      </c>
    </row>
    <row r="3278" spans="3:9" x14ac:dyDescent="0.25">
      <c r="C3278" s="482" t="s">
        <v>3704</v>
      </c>
      <c r="D3278" s="325">
        <v>459.2</v>
      </c>
      <c r="E3278" s="325">
        <v>0</v>
      </c>
      <c r="F3278" s="325">
        <v>5.6</v>
      </c>
      <c r="G3278" s="325">
        <v>86</v>
      </c>
      <c r="H3278" s="320">
        <v>1.3</v>
      </c>
      <c r="I3278" s="320">
        <v>45</v>
      </c>
    </row>
    <row r="3279" spans="3:9" x14ac:dyDescent="0.25">
      <c r="C3279" s="482" t="s">
        <v>3705</v>
      </c>
      <c r="D3279" s="325">
        <v>459.4</v>
      </c>
      <c r="E3279" s="325">
        <v>0</v>
      </c>
      <c r="F3279" s="325">
        <v>5.4</v>
      </c>
      <c r="G3279" s="325">
        <v>86</v>
      </c>
      <c r="H3279" s="320">
        <v>0.9</v>
      </c>
      <c r="I3279" s="320">
        <v>67.5</v>
      </c>
    </row>
    <row r="3280" spans="3:9" x14ac:dyDescent="0.25">
      <c r="C3280" s="482" t="s">
        <v>3706</v>
      </c>
      <c r="D3280" s="325">
        <v>459.6</v>
      </c>
      <c r="E3280" s="325">
        <v>0</v>
      </c>
      <c r="F3280" s="325">
        <v>5.4</v>
      </c>
      <c r="G3280" s="325">
        <v>88</v>
      </c>
      <c r="H3280" s="320">
        <v>0.9</v>
      </c>
      <c r="I3280" s="320">
        <v>67.5</v>
      </c>
    </row>
    <row r="3281" spans="3:9" x14ac:dyDescent="0.25">
      <c r="C3281" s="482" t="s">
        <v>3707</v>
      </c>
      <c r="D3281" s="325">
        <v>459.6</v>
      </c>
      <c r="E3281" s="325">
        <v>0</v>
      </c>
      <c r="F3281" s="325">
        <v>5.0999999999999996</v>
      </c>
      <c r="G3281" s="325">
        <v>90</v>
      </c>
      <c r="H3281" s="320">
        <v>0.4</v>
      </c>
      <c r="I3281" s="320">
        <v>90</v>
      </c>
    </row>
    <row r="3282" spans="3:9" x14ac:dyDescent="0.25">
      <c r="C3282" s="482" t="s">
        <v>3708</v>
      </c>
      <c r="D3282" s="325">
        <v>459.5</v>
      </c>
      <c r="E3282" s="325">
        <v>0</v>
      </c>
      <c r="F3282" s="325">
        <v>4.8</v>
      </c>
      <c r="G3282" s="325">
        <v>90</v>
      </c>
      <c r="H3282" s="320">
        <v>0.9</v>
      </c>
      <c r="I3282" s="320">
        <v>67.5</v>
      </c>
    </row>
    <row r="3283" spans="3:9" x14ac:dyDescent="0.25">
      <c r="C3283" s="482" t="s">
        <v>3709</v>
      </c>
      <c r="D3283" s="325">
        <v>459.2</v>
      </c>
      <c r="E3283" s="325">
        <v>0</v>
      </c>
      <c r="F3283" s="325">
        <v>4.8</v>
      </c>
      <c r="G3283" s="325">
        <v>88</v>
      </c>
      <c r="H3283" s="320">
        <v>0.9</v>
      </c>
      <c r="I3283" s="320">
        <v>45</v>
      </c>
    </row>
    <row r="3284" spans="3:9" x14ac:dyDescent="0.25">
      <c r="C3284" s="482" t="s">
        <v>3710</v>
      </c>
      <c r="D3284" s="325">
        <v>458.9</v>
      </c>
      <c r="E3284" s="325">
        <v>0</v>
      </c>
      <c r="F3284" s="325">
        <v>4.3</v>
      </c>
      <c r="G3284" s="325">
        <v>89</v>
      </c>
      <c r="H3284" s="320">
        <v>1.3</v>
      </c>
      <c r="I3284" s="320">
        <v>45</v>
      </c>
    </row>
    <row r="3285" spans="3:9" x14ac:dyDescent="0.25">
      <c r="C3285" s="482" t="s">
        <v>3711</v>
      </c>
      <c r="D3285" s="325">
        <v>458.7</v>
      </c>
      <c r="E3285" s="325">
        <v>0</v>
      </c>
      <c r="F3285" s="325">
        <v>3.9</v>
      </c>
      <c r="G3285" s="325">
        <v>88</v>
      </c>
      <c r="H3285" s="320">
        <v>1.3</v>
      </c>
      <c r="I3285" s="320">
        <v>45</v>
      </c>
    </row>
    <row r="3286" spans="3:9" x14ac:dyDescent="0.25">
      <c r="C3286" s="482" t="s">
        <v>3712</v>
      </c>
      <c r="D3286" s="325">
        <v>458.6</v>
      </c>
      <c r="E3286" s="325">
        <v>0</v>
      </c>
      <c r="F3286" s="325">
        <v>3.7</v>
      </c>
      <c r="G3286" s="325">
        <v>89</v>
      </c>
      <c r="H3286" s="320">
        <v>0.4</v>
      </c>
      <c r="I3286" s="320">
        <v>22.5</v>
      </c>
    </row>
    <row r="3287" spans="3:9" x14ac:dyDescent="0.25">
      <c r="C3287" s="482" t="s">
        <v>3713</v>
      </c>
      <c r="D3287" s="325">
        <v>458.8</v>
      </c>
      <c r="E3287" s="325">
        <v>0</v>
      </c>
      <c r="F3287" s="325">
        <v>3.8</v>
      </c>
      <c r="G3287" s="325">
        <v>89</v>
      </c>
      <c r="H3287" s="320">
        <v>0.4</v>
      </c>
      <c r="I3287" s="320">
        <v>45</v>
      </c>
    </row>
    <row r="3288" spans="3:9" x14ac:dyDescent="0.25">
      <c r="C3288" s="482" t="s">
        <v>3714</v>
      </c>
      <c r="D3288" s="325">
        <v>459.1</v>
      </c>
      <c r="E3288" s="325">
        <v>0</v>
      </c>
      <c r="F3288" s="325">
        <v>3.9</v>
      </c>
      <c r="G3288" s="325">
        <v>89</v>
      </c>
      <c r="H3288" s="320">
        <v>0.4</v>
      </c>
      <c r="I3288" s="320">
        <v>67.5</v>
      </c>
    </row>
    <row r="3289" spans="3:9" x14ac:dyDescent="0.25">
      <c r="C3289" s="482" t="s">
        <v>3715</v>
      </c>
      <c r="D3289" s="325">
        <v>459.3</v>
      </c>
      <c r="E3289" s="325">
        <v>0</v>
      </c>
      <c r="F3289" s="325">
        <v>4.7</v>
      </c>
      <c r="G3289" s="325">
        <v>86</v>
      </c>
      <c r="H3289" s="320">
        <v>0.4</v>
      </c>
      <c r="I3289" s="320">
        <v>22.5</v>
      </c>
    </row>
    <row r="3290" spans="3:9" x14ac:dyDescent="0.25">
      <c r="C3290" s="482" t="s">
        <v>3716</v>
      </c>
      <c r="D3290" s="325">
        <v>459.7</v>
      </c>
      <c r="E3290" s="325">
        <v>0</v>
      </c>
      <c r="F3290" s="325">
        <v>4.5999999999999996</v>
      </c>
      <c r="G3290" s="325">
        <v>85</v>
      </c>
      <c r="H3290" s="320">
        <v>0.9</v>
      </c>
      <c r="I3290" s="320">
        <v>337.5</v>
      </c>
    </row>
    <row r="3291" spans="3:9" x14ac:dyDescent="0.25">
      <c r="C3291" s="482" t="s">
        <v>3717</v>
      </c>
      <c r="D3291" s="325">
        <v>460</v>
      </c>
      <c r="E3291" s="325">
        <v>0</v>
      </c>
      <c r="F3291" s="325">
        <v>7</v>
      </c>
      <c r="G3291" s="325">
        <v>78</v>
      </c>
      <c r="H3291" s="320">
        <v>0.9</v>
      </c>
      <c r="I3291" s="320">
        <v>67.5</v>
      </c>
    </row>
    <row r="3292" spans="3:9" x14ac:dyDescent="0.25">
      <c r="C3292" s="482" t="s">
        <v>3718</v>
      </c>
      <c r="D3292" s="325">
        <v>460</v>
      </c>
      <c r="E3292" s="325">
        <v>0.3</v>
      </c>
      <c r="F3292" s="325">
        <v>6.3</v>
      </c>
      <c r="G3292" s="325">
        <v>82</v>
      </c>
      <c r="H3292" s="320">
        <v>1.3</v>
      </c>
      <c r="I3292" s="320">
        <v>45</v>
      </c>
    </row>
    <row r="3293" spans="3:9" x14ac:dyDescent="0.25">
      <c r="C3293" s="482" t="s">
        <v>3719</v>
      </c>
      <c r="D3293" s="325">
        <v>460.1</v>
      </c>
      <c r="E3293" s="325">
        <v>0</v>
      </c>
      <c r="F3293" s="325">
        <v>9.1</v>
      </c>
      <c r="G3293" s="325">
        <v>70</v>
      </c>
      <c r="H3293" s="320">
        <v>1.3</v>
      </c>
      <c r="I3293" s="320">
        <v>45</v>
      </c>
    </row>
    <row r="3294" spans="3:9" x14ac:dyDescent="0.25">
      <c r="C3294" s="482" t="s">
        <v>3720</v>
      </c>
      <c r="D3294" s="325">
        <v>459.7</v>
      </c>
      <c r="E3294" s="325">
        <v>0</v>
      </c>
      <c r="F3294" s="325">
        <v>9.9</v>
      </c>
      <c r="G3294" s="325">
        <v>67</v>
      </c>
      <c r="H3294" s="320">
        <v>1.8</v>
      </c>
      <c r="I3294" s="320">
        <v>67.5</v>
      </c>
    </row>
    <row r="3295" spans="3:9" x14ac:dyDescent="0.25">
      <c r="C3295" s="482" t="s">
        <v>3721</v>
      </c>
      <c r="D3295" s="325">
        <v>459.3</v>
      </c>
      <c r="E3295" s="325">
        <v>0</v>
      </c>
      <c r="F3295" s="325">
        <v>12.1</v>
      </c>
      <c r="G3295" s="325">
        <v>61</v>
      </c>
      <c r="H3295" s="320">
        <v>1.8</v>
      </c>
      <c r="I3295" s="320">
        <v>45</v>
      </c>
    </row>
    <row r="3296" spans="3:9" x14ac:dyDescent="0.25">
      <c r="C3296" s="482" t="s">
        <v>3722</v>
      </c>
      <c r="D3296" s="325">
        <v>458.9</v>
      </c>
      <c r="E3296" s="325">
        <v>0</v>
      </c>
      <c r="F3296" s="325">
        <v>11.9</v>
      </c>
      <c r="G3296" s="325">
        <v>62</v>
      </c>
      <c r="H3296" s="320">
        <v>2.2000000000000002</v>
      </c>
      <c r="I3296" s="320">
        <v>45</v>
      </c>
    </row>
    <row r="3297" spans="3:9" x14ac:dyDescent="0.25">
      <c r="C3297" s="482" t="s">
        <v>3723</v>
      </c>
      <c r="D3297" s="325">
        <v>459</v>
      </c>
      <c r="E3297" s="325">
        <v>0</v>
      </c>
      <c r="F3297" s="325">
        <v>7.1</v>
      </c>
      <c r="G3297" s="325">
        <v>77</v>
      </c>
      <c r="H3297" s="320">
        <v>2.7</v>
      </c>
      <c r="I3297" s="320">
        <v>22.5</v>
      </c>
    </row>
    <row r="3298" spans="3:9" x14ac:dyDescent="0.25">
      <c r="C3298" s="482" t="s">
        <v>3724</v>
      </c>
      <c r="D3298" s="325">
        <v>458.9</v>
      </c>
      <c r="E3298" s="325">
        <v>0.5</v>
      </c>
      <c r="F3298" s="325">
        <v>5.2</v>
      </c>
      <c r="G3298" s="325">
        <v>84</v>
      </c>
      <c r="H3298" s="320">
        <v>2.2000000000000002</v>
      </c>
      <c r="I3298" s="320">
        <v>0</v>
      </c>
    </row>
    <row r="3299" spans="3:9" x14ac:dyDescent="0.25">
      <c r="C3299" s="482" t="s">
        <v>3725</v>
      </c>
      <c r="D3299" s="325">
        <v>458.9</v>
      </c>
      <c r="E3299" s="325">
        <v>0.3</v>
      </c>
      <c r="F3299" s="325">
        <v>4.9000000000000004</v>
      </c>
      <c r="G3299" s="325">
        <v>86</v>
      </c>
      <c r="H3299" s="320">
        <v>1.3</v>
      </c>
      <c r="I3299" s="320">
        <v>0</v>
      </c>
    </row>
    <row r="3300" spans="3:9" x14ac:dyDescent="0.25">
      <c r="C3300" s="482" t="s">
        <v>3726</v>
      </c>
      <c r="D3300" s="325">
        <v>459.1</v>
      </c>
      <c r="E3300" s="325">
        <v>0.3</v>
      </c>
      <c r="F3300" s="325">
        <v>4.5</v>
      </c>
      <c r="G3300" s="325">
        <v>85</v>
      </c>
      <c r="H3300" s="320">
        <v>0.9</v>
      </c>
      <c r="I3300" s="320">
        <v>67.5</v>
      </c>
    </row>
    <row r="3301" spans="3:9" x14ac:dyDescent="0.25">
      <c r="C3301" s="482" t="s">
        <v>3727</v>
      </c>
      <c r="D3301" s="325">
        <v>459.3</v>
      </c>
      <c r="E3301" s="325">
        <v>0</v>
      </c>
      <c r="F3301" s="325">
        <v>4</v>
      </c>
      <c r="G3301" s="325">
        <v>88</v>
      </c>
      <c r="H3301" s="320">
        <v>0.9</v>
      </c>
      <c r="I3301" s="320">
        <v>45</v>
      </c>
    </row>
    <row r="3302" spans="3:9" x14ac:dyDescent="0.25">
      <c r="C3302" s="482" t="s">
        <v>3728</v>
      </c>
      <c r="D3302" s="325">
        <v>459.6</v>
      </c>
      <c r="E3302" s="325">
        <v>0</v>
      </c>
      <c r="F3302" s="325">
        <v>4.2</v>
      </c>
      <c r="G3302" s="325">
        <v>88</v>
      </c>
      <c r="H3302" s="320">
        <v>0.4</v>
      </c>
      <c r="I3302" s="320">
        <v>45</v>
      </c>
    </row>
    <row r="3303" spans="3:9" x14ac:dyDescent="0.25">
      <c r="C3303" s="482" t="s">
        <v>3729</v>
      </c>
      <c r="D3303" s="325">
        <v>459.7</v>
      </c>
      <c r="E3303" s="325">
        <v>0</v>
      </c>
      <c r="F3303" s="325">
        <v>4.4000000000000004</v>
      </c>
      <c r="G3303" s="325">
        <v>89</v>
      </c>
      <c r="H3303" s="320">
        <v>0.4</v>
      </c>
      <c r="I3303" s="320">
        <v>112.5</v>
      </c>
    </row>
    <row r="3304" spans="3:9" x14ac:dyDescent="0.25">
      <c r="C3304" s="482" t="s">
        <v>3730</v>
      </c>
      <c r="D3304" s="325">
        <v>459.7</v>
      </c>
      <c r="E3304" s="325">
        <v>0</v>
      </c>
      <c r="F3304" s="325">
        <v>4.3</v>
      </c>
      <c r="G3304" s="325">
        <v>89</v>
      </c>
      <c r="H3304" s="320">
        <v>0.9</v>
      </c>
      <c r="I3304" s="320">
        <v>45</v>
      </c>
    </row>
    <row r="3305" spans="3:9" x14ac:dyDescent="0.25">
      <c r="C3305" s="482" t="s">
        <v>3731</v>
      </c>
      <c r="D3305" s="325">
        <v>459.7</v>
      </c>
      <c r="E3305" s="325">
        <v>0</v>
      </c>
      <c r="F3305" s="325">
        <v>4</v>
      </c>
      <c r="G3305" s="325">
        <v>88</v>
      </c>
      <c r="H3305" s="320">
        <v>0.9</v>
      </c>
      <c r="I3305" s="320">
        <v>45</v>
      </c>
    </row>
    <row r="3306" spans="3:9" x14ac:dyDescent="0.25">
      <c r="C3306" s="482" t="s">
        <v>3732</v>
      </c>
      <c r="D3306" s="325">
        <v>459.5</v>
      </c>
      <c r="E3306" s="325">
        <v>0</v>
      </c>
      <c r="F3306" s="325">
        <v>4.0999999999999996</v>
      </c>
      <c r="G3306" s="325">
        <v>87</v>
      </c>
      <c r="H3306" s="320">
        <v>0.4</v>
      </c>
      <c r="I3306" s="320">
        <v>22.5</v>
      </c>
    </row>
    <row r="3307" spans="3:9" x14ac:dyDescent="0.25">
      <c r="C3307" s="482" t="s">
        <v>3733</v>
      </c>
      <c r="D3307" s="325">
        <v>459.3</v>
      </c>
      <c r="E3307" s="325">
        <v>0</v>
      </c>
      <c r="F3307" s="325">
        <v>4</v>
      </c>
      <c r="G3307" s="325">
        <v>88</v>
      </c>
      <c r="H3307" s="320">
        <v>0.4</v>
      </c>
      <c r="I3307" s="320">
        <v>0</v>
      </c>
    </row>
    <row r="3308" spans="3:9" x14ac:dyDescent="0.25">
      <c r="C3308" s="482" t="s">
        <v>3734</v>
      </c>
      <c r="D3308" s="325">
        <v>459</v>
      </c>
      <c r="E3308" s="325">
        <v>0</v>
      </c>
      <c r="F3308" s="325">
        <v>3.9</v>
      </c>
      <c r="G3308" s="325">
        <v>87</v>
      </c>
      <c r="H3308" s="320">
        <v>0.4</v>
      </c>
      <c r="I3308" s="320">
        <v>337.5</v>
      </c>
    </row>
    <row r="3309" spans="3:9" x14ac:dyDescent="0.25">
      <c r="C3309" s="482" t="s">
        <v>3735</v>
      </c>
      <c r="D3309" s="325">
        <v>458.9</v>
      </c>
      <c r="E3309" s="325">
        <v>0</v>
      </c>
      <c r="F3309" s="325">
        <v>3.7</v>
      </c>
      <c r="G3309" s="325">
        <v>89</v>
      </c>
      <c r="H3309" s="320">
        <v>0.4</v>
      </c>
      <c r="I3309" s="320">
        <v>45</v>
      </c>
    </row>
    <row r="3310" spans="3:9" x14ac:dyDescent="0.25">
      <c r="C3310" s="482" t="s">
        <v>3736</v>
      </c>
      <c r="D3310" s="325">
        <v>458.9</v>
      </c>
      <c r="E3310" s="325">
        <v>0</v>
      </c>
      <c r="F3310" s="325">
        <v>3.4</v>
      </c>
      <c r="G3310" s="325">
        <v>89</v>
      </c>
      <c r="H3310" s="320">
        <v>0.4</v>
      </c>
      <c r="I3310" s="320">
        <v>0</v>
      </c>
    </row>
    <row r="3311" spans="3:9" x14ac:dyDescent="0.25">
      <c r="C3311" s="482" t="s">
        <v>3737</v>
      </c>
      <c r="D3311" s="325">
        <v>459</v>
      </c>
      <c r="E3311" s="325">
        <v>0</v>
      </c>
      <c r="F3311" s="325">
        <v>3.6</v>
      </c>
      <c r="G3311" s="325">
        <v>90</v>
      </c>
      <c r="H3311" s="320">
        <v>0.4</v>
      </c>
      <c r="I3311" s="320">
        <v>22.5</v>
      </c>
    </row>
    <row r="3312" spans="3:9" x14ac:dyDescent="0.25">
      <c r="C3312" s="482" t="s">
        <v>3738</v>
      </c>
      <c r="D3312" s="325">
        <v>459.2</v>
      </c>
      <c r="E3312" s="325">
        <v>0</v>
      </c>
      <c r="F3312" s="325">
        <v>3.2</v>
      </c>
      <c r="G3312" s="325">
        <v>90</v>
      </c>
      <c r="H3312" s="320">
        <v>0.4</v>
      </c>
      <c r="I3312" s="320">
        <v>67.5</v>
      </c>
    </row>
    <row r="3313" spans="3:9" x14ac:dyDescent="0.25">
      <c r="C3313" s="482" t="s">
        <v>3739</v>
      </c>
      <c r="D3313" s="325">
        <v>459.4</v>
      </c>
      <c r="E3313" s="325">
        <v>0</v>
      </c>
      <c r="F3313" s="325">
        <v>3.4</v>
      </c>
      <c r="G3313" s="325">
        <v>89</v>
      </c>
      <c r="H3313" s="320">
        <v>0.4</v>
      </c>
      <c r="I3313" s="320">
        <v>67.5</v>
      </c>
    </row>
    <row r="3314" spans="3:9" x14ac:dyDescent="0.25">
      <c r="C3314" s="482" t="s">
        <v>3740</v>
      </c>
      <c r="D3314" s="325">
        <v>459.7</v>
      </c>
      <c r="E3314" s="325">
        <v>0</v>
      </c>
      <c r="F3314" s="325">
        <v>6</v>
      </c>
      <c r="G3314" s="325">
        <v>78</v>
      </c>
      <c r="H3314" s="320">
        <v>0.4</v>
      </c>
      <c r="I3314" s="320">
        <v>67.5</v>
      </c>
    </row>
    <row r="3315" spans="3:9" x14ac:dyDescent="0.25">
      <c r="C3315" s="482" t="s">
        <v>3741</v>
      </c>
      <c r="D3315" s="325">
        <v>459.9</v>
      </c>
      <c r="E3315" s="325">
        <v>0</v>
      </c>
      <c r="F3315" s="325">
        <v>8.1</v>
      </c>
      <c r="G3315" s="325">
        <v>68</v>
      </c>
      <c r="H3315" s="320">
        <v>0.9</v>
      </c>
      <c r="I3315" s="320">
        <v>67.5</v>
      </c>
    </row>
    <row r="3316" spans="3:9" x14ac:dyDescent="0.25">
      <c r="C3316" s="482" t="s">
        <v>3742</v>
      </c>
      <c r="D3316" s="325">
        <v>460</v>
      </c>
      <c r="E3316" s="325">
        <v>0</v>
      </c>
      <c r="F3316" s="325">
        <v>11.8</v>
      </c>
      <c r="G3316" s="325">
        <v>55</v>
      </c>
      <c r="H3316" s="320">
        <v>0.9</v>
      </c>
      <c r="I3316" s="320">
        <v>67.5</v>
      </c>
    </row>
    <row r="3317" spans="3:9" x14ac:dyDescent="0.25">
      <c r="C3317" s="482" t="s">
        <v>3743</v>
      </c>
      <c r="D3317" s="325">
        <v>459.9</v>
      </c>
      <c r="E3317" s="325">
        <v>0</v>
      </c>
      <c r="F3317" s="325">
        <v>11.2</v>
      </c>
      <c r="G3317" s="325">
        <v>56</v>
      </c>
      <c r="H3317" s="320">
        <v>1.3</v>
      </c>
      <c r="I3317" s="320">
        <v>45</v>
      </c>
    </row>
    <row r="3318" spans="3:9" x14ac:dyDescent="0.25">
      <c r="C3318" s="482" t="s">
        <v>3744</v>
      </c>
      <c r="D3318" s="325">
        <v>459.6</v>
      </c>
      <c r="E3318" s="325">
        <v>0</v>
      </c>
      <c r="F3318" s="325">
        <v>11.8</v>
      </c>
      <c r="G3318" s="325">
        <v>58</v>
      </c>
      <c r="H3318" s="320">
        <v>1.8</v>
      </c>
      <c r="I3318" s="320">
        <v>0</v>
      </c>
    </row>
    <row r="3319" spans="3:9" x14ac:dyDescent="0.25">
      <c r="C3319" s="482" t="s">
        <v>3745</v>
      </c>
      <c r="D3319" s="325">
        <v>459</v>
      </c>
      <c r="E3319" s="325">
        <v>0</v>
      </c>
      <c r="F3319" s="325">
        <v>13.8</v>
      </c>
      <c r="G3319" s="325">
        <v>51</v>
      </c>
      <c r="H3319" s="320">
        <v>1.8</v>
      </c>
      <c r="I3319" s="320">
        <v>45</v>
      </c>
    </row>
    <row r="3320" spans="3:9" x14ac:dyDescent="0.25">
      <c r="C3320" s="482" t="s">
        <v>3746</v>
      </c>
      <c r="D3320" s="325">
        <v>458.7</v>
      </c>
      <c r="E3320" s="325">
        <v>0</v>
      </c>
      <c r="F3320" s="325">
        <v>13.4</v>
      </c>
      <c r="G3320" s="325">
        <v>52</v>
      </c>
      <c r="H3320" s="320">
        <v>2.2000000000000002</v>
      </c>
      <c r="I3320" s="320">
        <v>22.5</v>
      </c>
    </row>
    <row r="3321" spans="3:9" x14ac:dyDescent="0.25">
      <c r="C3321" s="482" t="s">
        <v>3747</v>
      </c>
      <c r="D3321" s="325">
        <v>458.2</v>
      </c>
      <c r="E3321" s="325">
        <v>0</v>
      </c>
      <c r="F3321" s="325">
        <v>12.3</v>
      </c>
      <c r="G3321" s="325">
        <v>53</v>
      </c>
      <c r="H3321" s="320">
        <v>2.2000000000000002</v>
      </c>
      <c r="I3321" s="320">
        <v>45</v>
      </c>
    </row>
    <row r="3322" spans="3:9" x14ac:dyDescent="0.25">
      <c r="C3322" s="482" t="s">
        <v>3748</v>
      </c>
      <c r="D3322" s="325">
        <v>458.1</v>
      </c>
      <c r="E3322" s="325">
        <v>0</v>
      </c>
      <c r="F3322" s="325">
        <v>10.8</v>
      </c>
      <c r="G3322" s="325">
        <v>60</v>
      </c>
      <c r="H3322" s="320">
        <v>2.2000000000000002</v>
      </c>
      <c r="I3322" s="320">
        <v>22.5</v>
      </c>
    </row>
    <row r="3323" spans="3:9" x14ac:dyDescent="0.25">
      <c r="C3323" s="482" t="s">
        <v>3749</v>
      </c>
      <c r="D3323" s="325">
        <v>458.3</v>
      </c>
      <c r="E3323" s="325">
        <v>0</v>
      </c>
      <c r="F3323" s="325">
        <v>9.3000000000000007</v>
      </c>
      <c r="G3323" s="325">
        <v>67</v>
      </c>
      <c r="H3323" s="320">
        <v>1.8</v>
      </c>
      <c r="I3323" s="320">
        <v>22.5</v>
      </c>
    </row>
    <row r="3324" spans="3:9" x14ac:dyDescent="0.25">
      <c r="C3324" s="482" t="s">
        <v>3750</v>
      </c>
      <c r="D3324" s="325">
        <v>458.6</v>
      </c>
      <c r="E3324" s="325">
        <v>0</v>
      </c>
      <c r="F3324" s="325">
        <v>7.1</v>
      </c>
      <c r="G3324" s="325">
        <v>78</v>
      </c>
      <c r="H3324" s="320">
        <v>1.8</v>
      </c>
      <c r="I3324" s="320">
        <v>22.5</v>
      </c>
    </row>
    <row r="3325" spans="3:9" x14ac:dyDescent="0.25">
      <c r="C3325" s="482" t="s">
        <v>3751</v>
      </c>
      <c r="D3325" s="325">
        <v>459</v>
      </c>
      <c r="E3325" s="325">
        <v>0</v>
      </c>
      <c r="F3325" s="325">
        <v>5.8</v>
      </c>
      <c r="G3325" s="325">
        <v>85</v>
      </c>
      <c r="H3325" s="320">
        <v>1.3</v>
      </c>
      <c r="I3325" s="320">
        <v>45</v>
      </c>
    </row>
    <row r="3326" spans="3:9" x14ac:dyDescent="0.25">
      <c r="C3326" s="482" t="s">
        <v>3752</v>
      </c>
      <c r="D3326" s="325">
        <v>459.4</v>
      </c>
      <c r="E3326" s="325">
        <v>0</v>
      </c>
      <c r="F3326" s="325">
        <v>5.4</v>
      </c>
      <c r="G3326" s="325">
        <v>86</v>
      </c>
      <c r="H3326" s="320">
        <v>1.3</v>
      </c>
      <c r="I3326" s="320">
        <v>45</v>
      </c>
    </row>
    <row r="3327" spans="3:9" x14ac:dyDescent="0.25">
      <c r="C3327" s="482" t="s">
        <v>3753</v>
      </c>
      <c r="D3327" s="325">
        <v>459.8</v>
      </c>
      <c r="E3327" s="325">
        <v>0</v>
      </c>
      <c r="F3327" s="325">
        <v>5.3</v>
      </c>
      <c r="G3327" s="325">
        <v>87</v>
      </c>
      <c r="H3327" s="320">
        <v>0.9</v>
      </c>
      <c r="I3327" s="320">
        <v>45</v>
      </c>
    </row>
    <row r="3328" spans="3:9" x14ac:dyDescent="0.25">
      <c r="C3328" s="482" t="s">
        <v>3754</v>
      </c>
      <c r="D3328" s="325">
        <v>459.7</v>
      </c>
      <c r="E3328" s="325">
        <v>0</v>
      </c>
      <c r="F3328" s="325">
        <v>5.4</v>
      </c>
      <c r="G3328" s="325">
        <v>88</v>
      </c>
      <c r="H3328" s="320">
        <v>1.3</v>
      </c>
      <c r="I3328" s="320">
        <v>45</v>
      </c>
    </row>
    <row r="3329" spans="3:9" x14ac:dyDescent="0.25">
      <c r="C3329" s="482" t="s">
        <v>3755</v>
      </c>
      <c r="D3329" s="325">
        <v>459.8</v>
      </c>
      <c r="E3329" s="325">
        <v>0</v>
      </c>
      <c r="F3329" s="325">
        <v>5.3</v>
      </c>
      <c r="G3329" s="325">
        <v>88</v>
      </c>
      <c r="H3329" s="320">
        <v>0.9</v>
      </c>
      <c r="I3329" s="320">
        <v>45</v>
      </c>
    </row>
    <row r="3330" spans="3:9" x14ac:dyDescent="0.25">
      <c r="C3330" s="482" t="s">
        <v>3756</v>
      </c>
      <c r="D3330" s="325">
        <v>459.6</v>
      </c>
      <c r="E3330" s="325">
        <v>0</v>
      </c>
      <c r="F3330" s="325">
        <v>5</v>
      </c>
      <c r="G3330" s="325">
        <v>87</v>
      </c>
      <c r="H3330" s="320">
        <v>0.9</v>
      </c>
      <c r="I3330" s="320">
        <v>45</v>
      </c>
    </row>
    <row r="3331" spans="3:9" x14ac:dyDescent="0.25">
      <c r="C3331" s="482" t="s">
        <v>3757</v>
      </c>
      <c r="D3331" s="325">
        <v>459.4</v>
      </c>
      <c r="E3331" s="325">
        <v>0</v>
      </c>
      <c r="F3331" s="325">
        <v>4.8</v>
      </c>
      <c r="G3331" s="325">
        <v>88</v>
      </c>
      <c r="H3331" s="320">
        <v>0.9</v>
      </c>
      <c r="I3331" s="320">
        <v>67.5</v>
      </c>
    </row>
    <row r="3332" spans="3:9" x14ac:dyDescent="0.25">
      <c r="C3332" s="482" t="s">
        <v>3758</v>
      </c>
      <c r="D3332" s="325">
        <v>459</v>
      </c>
      <c r="E3332" s="325">
        <v>0</v>
      </c>
      <c r="F3332" s="325">
        <v>4.5</v>
      </c>
      <c r="G3332" s="325">
        <v>88</v>
      </c>
      <c r="H3332" s="320">
        <v>0.4</v>
      </c>
      <c r="I3332" s="320">
        <v>22.5</v>
      </c>
    </row>
    <row r="3333" spans="3:9" x14ac:dyDescent="0.25">
      <c r="C3333" s="482" t="s">
        <v>3759</v>
      </c>
      <c r="D3333" s="325">
        <v>459</v>
      </c>
      <c r="E3333" s="325">
        <v>0</v>
      </c>
      <c r="F3333" s="325">
        <v>4.4000000000000004</v>
      </c>
      <c r="G3333" s="325">
        <v>86</v>
      </c>
      <c r="H3333" s="320">
        <v>0.4</v>
      </c>
      <c r="I3333" s="320">
        <v>0</v>
      </c>
    </row>
    <row r="3334" spans="3:9" x14ac:dyDescent="0.25">
      <c r="C3334" s="482" t="s">
        <v>3760</v>
      </c>
      <c r="D3334" s="325">
        <v>459</v>
      </c>
      <c r="E3334" s="325">
        <v>0</v>
      </c>
      <c r="F3334" s="325">
        <v>4.3</v>
      </c>
      <c r="G3334" s="325">
        <v>86</v>
      </c>
      <c r="H3334" s="320">
        <v>0</v>
      </c>
      <c r="I3334" s="320">
        <v>337.5</v>
      </c>
    </row>
    <row r="3335" spans="3:9" x14ac:dyDescent="0.25">
      <c r="C3335" s="482" t="s">
        <v>3761</v>
      </c>
      <c r="D3335" s="325">
        <v>459.3</v>
      </c>
      <c r="E3335" s="325">
        <v>0</v>
      </c>
      <c r="F3335" s="325">
        <v>3.9</v>
      </c>
      <c r="G3335" s="325">
        <v>87</v>
      </c>
      <c r="H3335" s="320">
        <v>0.4</v>
      </c>
      <c r="I3335" s="320">
        <v>337.5</v>
      </c>
    </row>
    <row r="3336" spans="3:9" x14ac:dyDescent="0.25">
      <c r="C3336" s="482" t="s">
        <v>3762</v>
      </c>
      <c r="D3336" s="325">
        <v>459.5</v>
      </c>
      <c r="E3336" s="325">
        <v>0</v>
      </c>
      <c r="F3336" s="325">
        <v>3.3</v>
      </c>
      <c r="G3336" s="325">
        <v>89</v>
      </c>
      <c r="H3336" s="320">
        <v>0</v>
      </c>
      <c r="I3336" s="320">
        <v>67.5</v>
      </c>
    </row>
    <row r="3337" spans="3:9" x14ac:dyDescent="0.25">
      <c r="C3337" s="482" t="s">
        <v>3763</v>
      </c>
      <c r="D3337" s="325">
        <v>459.7</v>
      </c>
      <c r="E3337" s="325">
        <v>0</v>
      </c>
      <c r="F3337" s="325">
        <v>4.0999999999999996</v>
      </c>
      <c r="G3337" s="325">
        <v>85</v>
      </c>
      <c r="H3337" s="320">
        <v>0</v>
      </c>
      <c r="I3337" s="320">
        <v>67.5</v>
      </c>
    </row>
    <row r="3338" spans="3:9" x14ac:dyDescent="0.25">
      <c r="C3338" s="482" t="s">
        <v>3764</v>
      </c>
      <c r="D3338" s="325">
        <v>460.1</v>
      </c>
      <c r="E3338" s="325">
        <v>0</v>
      </c>
      <c r="F3338" s="325">
        <v>6.3</v>
      </c>
      <c r="G3338" s="325">
        <v>73</v>
      </c>
      <c r="H3338" s="320">
        <v>0.4</v>
      </c>
      <c r="I3338" s="320">
        <v>112.5</v>
      </c>
    </row>
    <row r="3339" spans="3:9" x14ac:dyDescent="0.25">
      <c r="C3339" s="482" t="s">
        <v>3765</v>
      </c>
      <c r="D3339" s="325">
        <v>460.4</v>
      </c>
      <c r="E3339" s="325">
        <v>0</v>
      </c>
      <c r="F3339" s="325">
        <v>8.9</v>
      </c>
      <c r="G3339" s="325">
        <v>65</v>
      </c>
      <c r="H3339" s="320">
        <v>0.4</v>
      </c>
      <c r="I3339" s="320">
        <v>45</v>
      </c>
    </row>
    <row r="3340" spans="3:9" x14ac:dyDescent="0.25">
      <c r="C3340" s="482" t="s">
        <v>3766</v>
      </c>
      <c r="D3340" s="325">
        <v>460.4</v>
      </c>
      <c r="E3340" s="325">
        <v>0</v>
      </c>
      <c r="F3340" s="325">
        <v>8.6999999999999993</v>
      </c>
      <c r="G3340" s="325">
        <v>66</v>
      </c>
      <c r="H3340" s="320">
        <v>0.9</v>
      </c>
      <c r="I3340" s="320">
        <v>67.5</v>
      </c>
    </row>
    <row r="3341" spans="3:9" x14ac:dyDescent="0.25">
      <c r="C3341" s="482" t="s">
        <v>3767</v>
      </c>
      <c r="D3341" s="325">
        <v>460.3</v>
      </c>
      <c r="E3341" s="325">
        <v>0</v>
      </c>
      <c r="F3341" s="325">
        <v>10.1</v>
      </c>
      <c r="G3341" s="325">
        <v>62</v>
      </c>
      <c r="H3341" s="320">
        <v>1.3</v>
      </c>
      <c r="I3341" s="320">
        <v>45</v>
      </c>
    </row>
    <row r="3342" spans="3:9" x14ac:dyDescent="0.25">
      <c r="C3342" s="482" t="s">
        <v>3768</v>
      </c>
      <c r="D3342" s="325">
        <v>459.8</v>
      </c>
      <c r="E3342" s="325">
        <v>0</v>
      </c>
      <c r="F3342" s="325">
        <v>13.3</v>
      </c>
      <c r="G3342" s="325">
        <v>49</v>
      </c>
      <c r="H3342" s="320">
        <v>1.3</v>
      </c>
      <c r="I3342" s="320">
        <v>22.5</v>
      </c>
    </row>
    <row r="3343" spans="3:9" x14ac:dyDescent="0.25">
      <c r="C3343" s="482" t="s">
        <v>3769</v>
      </c>
      <c r="D3343" s="325">
        <v>459.5</v>
      </c>
      <c r="E3343" s="325">
        <v>0</v>
      </c>
      <c r="F3343" s="325">
        <v>10.3</v>
      </c>
      <c r="G3343" s="325">
        <v>65</v>
      </c>
      <c r="H3343" s="320">
        <v>1.8</v>
      </c>
      <c r="I3343" s="320">
        <v>0</v>
      </c>
    </row>
    <row r="3344" spans="3:9" x14ac:dyDescent="0.25">
      <c r="C3344" s="482" t="s">
        <v>3770</v>
      </c>
      <c r="D3344" s="325">
        <v>459.1</v>
      </c>
      <c r="E3344" s="325">
        <v>0</v>
      </c>
      <c r="F3344" s="325">
        <v>10.7</v>
      </c>
      <c r="G3344" s="325">
        <v>64</v>
      </c>
      <c r="H3344" s="320">
        <v>1.8</v>
      </c>
      <c r="I3344" s="320">
        <v>337.5</v>
      </c>
    </row>
    <row r="3345" spans="3:9" x14ac:dyDescent="0.25">
      <c r="C3345" s="482" t="s">
        <v>3771</v>
      </c>
      <c r="D3345" s="325">
        <v>459</v>
      </c>
      <c r="E3345" s="325">
        <v>1.8</v>
      </c>
      <c r="F3345" s="325">
        <v>6.2</v>
      </c>
      <c r="G3345" s="325">
        <v>80</v>
      </c>
      <c r="H3345" s="320">
        <v>1.3</v>
      </c>
      <c r="I3345" s="320">
        <v>225</v>
      </c>
    </row>
    <row r="3346" spans="3:9" x14ac:dyDescent="0.25">
      <c r="C3346" s="482" t="s">
        <v>3772</v>
      </c>
      <c r="D3346" s="325">
        <v>459.1</v>
      </c>
      <c r="E3346" s="325">
        <v>3.6</v>
      </c>
      <c r="F3346" s="325">
        <v>3.8</v>
      </c>
      <c r="G3346" s="325">
        <v>84</v>
      </c>
      <c r="H3346" s="320">
        <v>1.3</v>
      </c>
      <c r="I3346" s="320">
        <v>0</v>
      </c>
    </row>
    <row r="3347" spans="3:9" x14ac:dyDescent="0.25">
      <c r="C3347" s="482" t="s">
        <v>3773</v>
      </c>
      <c r="D3347" s="325">
        <v>459.1</v>
      </c>
      <c r="E3347" s="325">
        <v>0</v>
      </c>
      <c r="F3347" s="325">
        <v>5.6</v>
      </c>
      <c r="G3347" s="325">
        <v>81</v>
      </c>
      <c r="H3347" s="320">
        <v>0.9</v>
      </c>
      <c r="I3347" s="320">
        <v>180</v>
      </c>
    </row>
    <row r="3348" spans="3:9" x14ac:dyDescent="0.25">
      <c r="C3348" s="482" t="s">
        <v>3774</v>
      </c>
      <c r="D3348" s="325">
        <v>459.3</v>
      </c>
      <c r="E3348" s="325">
        <v>0</v>
      </c>
      <c r="F3348" s="325">
        <v>4.2</v>
      </c>
      <c r="G3348" s="325">
        <v>85</v>
      </c>
      <c r="H3348" s="320">
        <v>0.9</v>
      </c>
      <c r="I3348" s="320">
        <v>135</v>
      </c>
    </row>
    <row r="3349" spans="3:9" x14ac:dyDescent="0.25">
      <c r="C3349" s="482" t="s">
        <v>3775</v>
      </c>
      <c r="D3349" s="325">
        <v>459.7</v>
      </c>
      <c r="E3349" s="325">
        <v>0</v>
      </c>
      <c r="F3349" s="325">
        <v>4.0999999999999996</v>
      </c>
      <c r="G3349" s="325">
        <v>86</v>
      </c>
      <c r="H3349" s="320">
        <v>0.4</v>
      </c>
      <c r="I3349" s="320">
        <v>90</v>
      </c>
    </row>
    <row r="3350" spans="3:9" x14ac:dyDescent="0.25">
      <c r="C3350" s="482" t="s">
        <v>3776</v>
      </c>
      <c r="D3350" s="325">
        <v>459.8</v>
      </c>
      <c r="E3350" s="325">
        <v>0</v>
      </c>
      <c r="F3350" s="325">
        <v>4</v>
      </c>
      <c r="G3350" s="325">
        <v>88</v>
      </c>
      <c r="H3350" s="320">
        <v>0.9</v>
      </c>
      <c r="I3350" s="320">
        <v>67.5</v>
      </c>
    </row>
    <row r="3351" spans="3:9" x14ac:dyDescent="0.25">
      <c r="C3351" s="482" t="s">
        <v>3777</v>
      </c>
      <c r="D3351" s="325">
        <v>460.1</v>
      </c>
      <c r="E3351" s="325">
        <v>0</v>
      </c>
      <c r="F3351" s="325">
        <v>3.8</v>
      </c>
      <c r="G3351" s="325">
        <v>89</v>
      </c>
      <c r="H3351" s="320">
        <v>0.9</v>
      </c>
      <c r="I3351" s="320">
        <v>247.5</v>
      </c>
    </row>
    <row r="3352" spans="3:9" x14ac:dyDescent="0.25">
      <c r="C3352" s="482" t="s">
        <v>3778</v>
      </c>
      <c r="D3352" s="325">
        <v>460.1</v>
      </c>
      <c r="E3352" s="325">
        <v>0</v>
      </c>
      <c r="F3352" s="325">
        <v>3.3</v>
      </c>
      <c r="G3352" s="325">
        <v>89</v>
      </c>
      <c r="H3352" s="320">
        <v>0.4</v>
      </c>
      <c r="I3352" s="320">
        <v>247.5</v>
      </c>
    </row>
    <row r="3353" spans="3:9" x14ac:dyDescent="0.25">
      <c r="C3353" s="482" t="s">
        <v>3779</v>
      </c>
      <c r="D3353" s="325">
        <v>459.9</v>
      </c>
      <c r="E3353" s="325">
        <v>0</v>
      </c>
      <c r="F3353" s="325">
        <v>3.1</v>
      </c>
      <c r="G3353" s="325">
        <v>89</v>
      </c>
      <c r="H3353" s="320">
        <v>0</v>
      </c>
      <c r="I3353" s="320">
        <v>202.5</v>
      </c>
    </row>
    <row r="3354" spans="3:9" x14ac:dyDescent="0.25">
      <c r="C3354" s="482" t="s">
        <v>3780</v>
      </c>
      <c r="D3354" s="325">
        <v>459.7</v>
      </c>
      <c r="E3354" s="325">
        <v>0</v>
      </c>
      <c r="F3354" s="325">
        <v>2.7</v>
      </c>
      <c r="G3354" s="325">
        <v>90</v>
      </c>
      <c r="H3354" s="320">
        <v>0.4</v>
      </c>
      <c r="I3354" s="320">
        <v>225</v>
      </c>
    </row>
    <row r="3355" spans="3:9" x14ac:dyDescent="0.25">
      <c r="C3355" s="482" t="s">
        <v>3781</v>
      </c>
      <c r="D3355" s="325">
        <v>459.3</v>
      </c>
      <c r="E3355" s="325">
        <v>0</v>
      </c>
      <c r="F3355" s="325">
        <v>3.1</v>
      </c>
      <c r="G3355" s="325">
        <v>89</v>
      </c>
      <c r="H3355" s="320">
        <v>0</v>
      </c>
      <c r="I3355" s="320">
        <v>225</v>
      </c>
    </row>
    <row r="3356" spans="3:9" x14ac:dyDescent="0.25">
      <c r="C3356" s="482" t="s">
        <v>3782</v>
      </c>
      <c r="D3356" s="325">
        <v>459</v>
      </c>
      <c r="E3356" s="325">
        <v>0</v>
      </c>
      <c r="F3356" s="325">
        <v>3.4</v>
      </c>
      <c r="G3356" s="325">
        <v>89</v>
      </c>
      <c r="H3356" s="320">
        <v>0.4</v>
      </c>
      <c r="I3356" s="320">
        <v>225</v>
      </c>
    </row>
    <row r="3357" spans="3:9" x14ac:dyDescent="0.25">
      <c r="C3357" s="482" t="s">
        <v>3783</v>
      </c>
      <c r="D3357" s="325">
        <v>458.9</v>
      </c>
      <c r="E3357" s="325">
        <v>0</v>
      </c>
      <c r="F3357" s="325">
        <v>3.1</v>
      </c>
      <c r="G3357" s="325">
        <v>89</v>
      </c>
      <c r="H3357" s="320">
        <v>0.4</v>
      </c>
      <c r="I3357" s="320">
        <v>225</v>
      </c>
    </row>
    <row r="3358" spans="3:9" x14ac:dyDescent="0.25">
      <c r="C3358" s="482" t="s">
        <v>3784</v>
      </c>
      <c r="D3358" s="325">
        <v>459</v>
      </c>
      <c r="E3358" s="325">
        <v>0</v>
      </c>
      <c r="F3358" s="325">
        <v>2.9</v>
      </c>
      <c r="G3358" s="325">
        <v>90</v>
      </c>
      <c r="H3358" s="320">
        <v>0.4</v>
      </c>
      <c r="I3358" s="320">
        <v>247.5</v>
      </c>
    </row>
    <row r="3359" spans="3:9" x14ac:dyDescent="0.25">
      <c r="C3359" s="482" t="s">
        <v>3785</v>
      </c>
      <c r="D3359" s="325">
        <v>459.1</v>
      </c>
      <c r="E3359" s="325">
        <v>0</v>
      </c>
      <c r="F3359" s="325">
        <v>3</v>
      </c>
      <c r="G3359" s="325">
        <v>89</v>
      </c>
      <c r="H3359" s="320">
        <v>0.4</v>
      </c>
      <c r="I3359" s="320">
        <v>247.5</v>
      </c>
    </row>
    <row r="3360" spans="3:9" x14ac:dyDescent="0.25">
      <c r="C3360" s="482" t="s">
        <v>3786</v>
      </c>
      <c r="D3360" s="325">
        <v>459.2</v>
      </c>
      <c r="E3360" s="325">
        <v>0</v>
      </c>
      <c r="F3360" s="325">
        <v>2.6</v>
      </c>
      <c r="G3360" s="325">
        <v>90</v>
      </c>
      <c r="H3360" s="320">
        <v>0</v>
      </c>
      <c r="I3360" s="320">
        <v>247.5</v>
      </c>
    </row>
    <row r="3361" spans="3:9" x14ac:dyDescent="0.25">
      <c r="C3361" s="482" t="s">
        <v>3787</v>
      </c>
      <c r="D3361" s="325">
        <v>459.5</v>
      </c>
      <c r="E3361" s="325">
        <v>0</v>
      </c>
      <c r="F3361" s="325">
        <v>2.5</v>
      </c>
      <c r="G3361" s="325">
        <v>91</v>
      </c>
      <c r="H3361" s="320">
        <v>0.4</v>
      </c>
      <c r="I3361" s="320">
        <v>247.5</v>
      </c>
    </row>
    <row r="3362" spans="3:9" x14ac:dyDescent="0.25">
      <c r="C3362" s="482" t="s">
        <v>3788</v>
      </c>
      <c r="D3362" s="325">
        <v>460</v>
      </c>
      <c r="E3362" s="325">
        <v>0</v>
      </c>
      <c r="F3362" s="325">
        <v>3.5</v>
      </c>
      <c r="G3362" s="325">
        <v>91</v>
      </c>
      <c r="H3362" s="320">
        <v>0.4</v>
      </c>
      <c r="I3362" s="320">
        <v>247.5</v>
      </c>
    </row>
    <row r="3363" spans="3:9" x14ac:dyDescent="0.25">
      <c r="C3363" s="482" t="s">
        <v>3789</v>
      </c>
      <c r="D3363" s="325">
        <v>460</v>
      </c>
      <c r="E3363" s="325">
        <v>0</v>
      </c>
      <c r="F3363" s="325">
        <v>6.2</v>
      </c>
      <c r="G3363" s="325">
        <v>78</v>
      </c>
      <c r="H3363" s="320">
        <v>0.9</v>
      </c>
      <c r="I3363" s="320">
        <v>247.5</v>
      </c>
    </row>
    <row r="3364" spans="3:9" x14ac:dyDescent="0.25">
      <c r="C3364" s="482" t="s">
        <v>3790</v>
      </c>
      <c r="D3364" s="325">
        <v>460.1</v>
      </c>
      <c r="E3364" s="325">
        <v>0</v>
      </c>
      <c r="F3364" s="325">
        <v>7.5</v>
      </c>
      <c r="G3364" s="325">
        <v>71</v>
      </c>
      <c r="H3364" s="320">
        <v>0.4</v>
      </c>
      <c r="I3364" s="320">
        <v>247.5</v>
      </c>
    </row>
    <row r="3365" spans="3:9" x14ac:dyDescent="0.25">
      <c r="C3365" s="482" t="s">
        <v>3791</v>
      </c>
      <c r="D3365" s="325">
        <v>460</v>
      </c>
      <c r="E3365" s="325">
        <v>0</v>
      </c>
      <c r="F3365" s="325">
        <v>12.7</v>
      </c>
      <c r="G3365" s="325">
        <v>53</v>
      </c>
      <c r="H3365" s="320">
        <v>0.9</v>
      </c>
      <c r="I3365" s="320">
        <v>45</v>
      </c>
    </row>
    <row r="3366" spans="3:9" x14ac:dyDescent="0.25">
      <c r="C3366" s="482" t="s">
        <v>3792</v>
      </c>
      <c r="D3366" s="325">
        <v>459.7</v>
      </c>
      <c r="E3366" s="325">
        <v>0</v>
      </c>
      <c r="F3366" s="325">
        <v>11.9</v>
      </c>
      <c r="G3366" s="325">
        <v>55</v>
      </c>
      <c r="H3366" s="320">
        <v>1.8</v>
      </c>
      <c r="I3366" s="320">
        <v>0</v>
      </c>
    </row>
    <row r="3367" spans="3:9" x14ac:dyDescent="0.25">
      <c r="C3367" s="482" t="s">
        <v>3793</v>
      </c>
      <c r="D3367" s="325">
        <v>459.5</v>
      </c>
      <c r="E3367" s="325">
        <v>0</v>
      </c>
      <c r="F3367" s="325">
        <v>12.2</v>
      </c>
      <c r="G3367" s="325">
        <v>55</v>
      </c>
      <c r="H3367" s="320">
        <v>1.8</v>
      </c>
      <c r="I3367" s="320">
        <v>22.5</v>
      </c>
    </row>
    <row r="3368" spans="3:9" x14ac:dyDescent="0.25">
      <c r="C3368" s="482" t="s">
        <v>3794</v>
      </c>
      <c r="D3368" s="325">
        <v>458.9</v>
      </c>
      <c r="E3368" s="325">
        <v>0</v>
      </c>
      <c r="F3368" s="325">
        <v>12.1</v>
      </c>
      <c r="G3368" s="325">
        <v>58</v>
      </c>
      <c r="H3368" s="320">
        <v>2.2000000000000002</v>
      </c>
      <c r="I3368" s="320">
        <v>0</v>
      </c>
    </row>
    <row r="3369" spans="3:9" x14ac:dyDescent="0.25">
      <c r="C3369" s="482" t="s">
        <v>3795</v>
      </c>
      <c r="D3369" s="325">
        <v>458.4</v>
      </c>
      <c r="E3369" s="325">
        <v>0</v>
      </c>
      <c r="F3369" s="325">
        <v>12.1</v>
      </c>
      <c r="G3369" s="325">
        <v>55</v>
      </c>
      <c r="H3369" s="320">
        <v>2.7</v>
      </c>
      <c r="I3369" s="320">
        <v>22.5</v>
      </c>
    </row>
    <row r="3370" spans="3:9" x14ac:dyDescent="0.25">
      <c r="C3370" s="482" t="s">
        <v>3796</v>
      </c>
      <c r="D3370" s="325">
        <v>458.1</v>
      </c>
      <c r="E3370" s="325">
        <v>0</v>
      </c>
      <c r="F3370" s="325">
        <v>12.2</v>
      </c>
      <c r="G3370" s="325">
        <v>56</v>
      </c>
      <c r="H3370" s="320">
        <v>1.8</v>
      </c>
      <c r="I3370" s="320">
        <v>22.5</v>
      </c>
    </row>
    <row r="3371" spans="3:9" x14ac:dyDescent="0.25">
      <c r="C3371" s="482" t="s">
        <v>3797</v>
      </c>
      <c r="D3371" s="325">
        <v>458.2</v>
      </c>
      <c r="E3371" s="325">
        <v>0</v>
      </c>
      <c r="F3371" s="325">
        <v>10.199999999999999</v>
      </c>
      <c r="G3371" s="325">
        <v>65</v>
      </c>
      <c r="H3371" s="320">
        <v>1.8</v>
      </c>
      <c r="I3371" s="320">
        <v>22.5</v>
      </c>
    </row>
    <row r="3372" spans="3:9" x14ac:dyDescent="0.25">
      <c r="C3372" s="482" t="s">
        <v>3798</v>
      </c>
      <c r="D3372" s="325">
        <v>458.5</v>
      </c>
      <c r="E3372" s="325">
        <v>0</v>
      </c>
      <c r="F3372" s="325">
        <v>7.8</v>
      </c>
      <c r="G3372" s="325">
        <v>76</v>
      </c>
      <c r="H3372" s="320">
        <v>1.3</v>
      </c>
      <c r="I3372" s="320">
        <v>45</v>
      </c>
    </row>
    <row r="3373" spans="3:9" x14ac:dyDescent="0.25">
      <c r="C3373" s="482" t="s">
        <v>3799</v>
      </c>
      <c r="D3373" s="325">
        <v>458.8</v>
      </c>
      <c r="E3373" s="325">
        <v>0</v>
      </c>
      <c r="F3373" s="325">
        <v>6.2</v>
      </c>
      <c r="G3373" s="325">
        <v>84</v>
      </c>
      <c r="H3373" s="320">
        <v>0.9</v>
      </c>
      <c r="I3373" s="320">
        <v>22.5</v>
      </c>
    </row>
    <row r="3374" spans="3:9" x14ac:dyDescent="0.25">
      <c r="C3374" s="482" t="s">
        <v>3800</v>
      </c>
      <c r="D3374" s="325">
        <v>459.3</v>
      </c>
      <c r="E3374" s="325">
        <v>0</v>
      </c>
      <c r="F3374" s="325">
        <v>5.8</v>
      </c>
      <c r="G3374" s="325">
        <v>86</v>
      </c>
      <c r="H3374" s="320">
        <v>0.9</v>
      </c>
      <c r="I3374" s="320">
        <v>22.5</v>
      </c>
    </row>
    <row r="3375" spans="3:9" x14ac:dyDescent="0.25">
      <c r="C3375" s="482" t="s">
        <v>3801</v>
      </c>
      <c r="D3375" s="325">
        <v>459.4</v>
      </c>
      <c r="E3375" s="325">
        <v>0</v>
      </c>
      <c r="F3375" s="325">
        <v>5.6</v>
      </c>
      <c r="G3375" s="325">
        <v>87</v>
      </c>
      <c r="H3375" s="320">
        <v>0.9</v>
      </c>
      <c r="I3375" s="320">
        <v>45</v>
      </c>
    </row>
    <row r="3376" spans="3:9" x14ac:dyDescent="0.25">
      <c r="C3376" s="482" t="s">
        <v>3802</v>
      </c>
      <c r="D3376" s="325">
        <v>459.8</v>
      </c>
      <c r="E3376" s="325">
        <v>0</v>
      </c>
      <c r="F3376" s="325">
        <v>5.0999999999999996</v>
      </c>
      <c r="G3376" s="325">
        <v>88</v>
      </c>
      <c r="H3376" s="320">
        <v>1.3</v>
      </c>
      <c r="I3376" s="320">
        <v>22.5</v>
      </c>
    </row>
    <row r="3377" spans="3:9" x14ac:dyDescent="0.25">
      <c r="C3377" s="482" t="s">
        <v>3803</v>
      </c>
      <c r="D3377" s="325">
        <v>459.7</v>
      </c>
      <c r="E3377" s="325">
        <v>0</v>
      </c>
      <c r="F3377" s="325">
        <v>4.8</v>
      </c>
      <c r="G3377" s="325">
        <v>88</v>
      </c>
      <c r="H3377" s="320">
        <v>0.9</v>
      </c>
      <c r="I3377" s="320">
        <v>45</v>
      </c>
    </row>
    <row r="3378" spans="3:9" x14ac:dyDescent="0.25">
      <c r="C3378" s="482" t="s">
        <v>3804</v>
      </c>
      <c r="D3378" s="325">
        <v>459.7</v>
      </c>
      <c r="E3378" s="325">
        <v>0</v>
      </c>
      <c r="F3378" s="325">
        <v>5.2</v>
      </c>
      <c r="G3378" s="325">
        <v>87</v>
      </c>
      <c r="H3378" s="320">
        <v>0.4</v>
      </c>
      <c r="I3378" s="320">
        <v>45</v>
      </c>
    </row>
    <row r="3379" spans="3:9" x14ac:dyDescent="0.25">
      <c r="C3379" s="482" t="s">
        <v>3805</v>
      </c>
      <c r="D3379" s="325">
        <v>459.5</v>
      </c>
      <c r="E3379" s="325">
        <v>0</v>
      </c>
      <c r="F3379" s="325">
        <v>5</v>
      </c>
      <c r="G3379" s="325">
        <v>87</v>
      </c>
      <c r="H3379" s="320">
        <v>0.9</v>
      </c>
      <c r="I3379" s="320">
        <v>45</v>
      </c>
    </row>
    <row r="3380" spans="3:9" x14ac:dyDescent="0.25">
      <c r="C3380" s="482" t="s">
        <v>3806</v>
      </c>
      <c r="D3380" s="325">
        <v>459.2</v>
      </c>
      <c r="E3380" s="325">
        <v>0</v>
      </c>
      <c r="F3380" s="325">
        <v>4.5999999999999996</v>
      </c>
      <c r="G3380" s="325">
        <v>88</v>
      </c>
      <c r="H3380" s="320">
        <v>0.9</v>
      </c>
      <c r="I3380" s="320">
        <v>45</v>
      </c>
    </row>
    <row r="3381" spans="3:9" x14ac:dyDescent="0.25">
      <c r="C3381" s="482" t="s">
        <v>3807</v>
      </c>
      <c r="D3381" s="325">
        <v>458.9</v>
      </c>
      <c r="E3381" s="325">
        <v>0</v>
      </c>
      <c r="F3381" s="325">
        <v>4.0999999999999996</v>
      </c>
      <c r="G3381" s="325">
        <v>85</v>
      </c>
      <c r="H3381" s="320">
        <v>0.9</v>
      </c>
      <c r="I3381" s="320">
        <v>22.5</v>
      </c>
    </row>
    <row r="3382" spans="3:9" x14ac:dyDescent="0.25">
      <c r="C3382" s="482" t="s">
        <v>3808</v>
      </c>
      <c r="D3382" s="325">
        <v>459</v>
      </c>
      <c r="E3382" s="325">
        <v>0</v>
      </c>
      <c r="F3382" s="325">
        <v>3.2</v>
      </c>
      <c r="G3382" s="325">
        <v>88</v>
      </c>
      <c r="H3382" s="320">
        <v>0.9</v>
      </c>
      <c r="I3382" s="320">
        <v>22.5</v>
      </c>
    </row>
    <row r="3383" spans="3:9" x14ac:dyDescent="0.25">
      <c r="C3383" s="482" t="s">
        <v>3809</v>
      </c>
      <c r="D3383" s="325">
        <v>458.9</v>
      </c>
      <c r="E3383" s="325">
        <v>0</v>
      </c>
      <c r="F3383" s="325">
        <v>2.1</v>
      </c>
      <c r="G3383" s="325">
        <v>88</v>
      </c>
      <c r="H3383" s="320">
        <v>0</v>
      </c>
      <c r="I3383" s="320">
        <v>45</v>
      </c>
    </row>
    <row r="3384" spans="3:9" x14ac:dyDescent="0.25">
      <c r="C3384" s="482" t="s">
        <v>3810</v>
      </c>
      <c r="D3384" s="325">
        <v>459.2</v>
      </c>
      <c r="E3384" s="325">
        <v>0</v>
      </c>
      <c r="F3384" s="325">
        <v>1.6</v>
      </c>
      <c r="G3384" s="325">
        <v>85</v>
      </c>
      <c r="H3384" s="320">
        <v>0</v>
      </c>
      <c r="I3384" s="320">
        <v>45</v>
      </c>
    </row>
    <row r="3385" spans="3:9" x14ac:dyDescent="0.25">
      <c r="C3385" s="482" t="s">
        <v>3811</v>
      </c>
      <c r="D3385" s="325">
        <v>459.3</v>
      </c>
      <c r="E3385" s="325">
        <v>0</v>
      </c>
      <c r="F3385" s="325">
        <v>2.4</v>
      </c>
      <c r="G3385" s="325">
        <v>84</v>
      </c>
      <c r="H3385" s="320">
        <v>0</v>
      </c>
      <c r="I3385" s="320">
        <v>45</v>
      </c>
    </row>
    <row r="3386" spans="3:9" x14ac:dyDescent="0.25">
      <c r="C3386" s="482" t="s">
        <v>3812</v>
      </c>
      <c r="D3386" s="325">
        <v>459.9</v>
      </c>
      <c r="E3386" s="325">
        <v>0</v>
      </c>
      <c r="F3386" s="325">
        <v>6.5</v>
      </c>
      <c r="G3386" s="325">
        <v>63</v>
      </c>
      <c r="H3386" s="320">
        <v>0.4</v>
      </c>
      <c r="I3386" s="320">
        <v>45</v>
      </c>
    </row>
    <row r="3387" spans="3:9" x14ac:dyDescent="0.25">
      <c r="C3387" s="482" t="s">
        <v>3813</v>
      </c>
      <c r="D3387" s="325">
        <v>460.2</v>
      </c>
      <c r="E3387" s="325">
        <v>0</v>
      </c>
      <c r="F3387" s="325">
        <v>8.9</v>
      </c>
      <c r="G3387" s="325">
        <v>53</v>
      </c>
      <c r="H3387" s="320">
        <v>1.3</v>
      </c>
      <c r="I3387" s="320">
        <v>45</v>
      </c>
    </row>
    <row r="3388" spans="3:9" x14ac:dyDescent="0.25">
      <c r="C3388" s="482" t="s">
        <v>3814</v>
      </c>
      <c r="D3388" s="325">
        <v>460.5</v>
      </c>
      <c r="E3388" s="325">
        <v>0</v>
      </c>
      <c r="F3388" s="325">
        <v>10.7</v>
      </c>
      <c r="G3388" s="325">
        <v>49</v>
      </c>
      <c r="H3388" s="320">
        <v>1.3</v>
      </c>
      <c r="I3388" s="320">
        <v>67.5</v>
      </c>
    </row>
    <row r="3389" spans="3:9" x14ac:dyDescent="0.25">
      <c r="C3389" s="482" t="s">
        <v>3815</v>
      </c>
      <c r="D3389" s="325">
        <v>460.4</v>
      </c>
      <c r="E3389" s="325">
        <v>0</v>
      </c>
      <c r="F3389" s="325">
        <v>10.199999999999999</v>
      </c>
      <c r="G3389" s="325">
        <v>56</v>
      </c>
      <c r="H3389" s="320">
        <v>1.8</v>
      </c>
      <c r="I3389" s="320">
        <v>22.5</v>
      </c>
    </row>
    <row r="3390" spans="3:9" x14ac:dyDescent="0.25">
      <c r="C3390" s="482" t="s">
        <v>3816</v>
      </c>
      <c r="D3390" s="325">
        <v>460</v>
      </c>
      <c r="E3390" s="325">
        <v>0</v>
      </c>
      <c r="F3390" s="325">
        <v>11</v>
      </c>
      <c r="G3390" s="325">
        <v>54</v>
      </c>
      <c r="H3390" s="320">
        <v>2.2000000000000002</v>
      </c>
      <c r="I3390" s="320">
        <v>0</v>
      </c>
    </row>
    <row r="3391" spans="3:9" x14ac:dyDescent="0.25">
      <c r="C3391" s="482" t="s">
        <v>3817</v>
      </c>
      <c r="D3391" s="325">
        <v>459.7</v>
      </c>
      <c r="E3391" s="325">
        <v>0</v>
      </c>
      <c r="F3391" s="325">
        <v>10.5</v>
      </c>
      <c r="G3391" s="325">
        <v>57</v>
      </c>
      <c r="H3391" s="320">
        <v>2.2000000000000002</v>
      </c>
      <c r="I3391" s="320">
        <v>0</v>
      </c>
    </row>
    <row r="3392" spans="3:9" x14ac:dyDescent="0.25">
      <c r="C3392" s="482" t="s">
        <v>3818</v>
      </c>
      <c r="D3392" s="325">
        <v>459.1</v>
      </c>
      <c r="E3392" s="325">
        <v>0</v>
      </c>
      <c r="F3392" s="325">
        <v>11.6</v>
      </c>
      <c r="G3392" s="325">
        <v>56</v>
      </c>
      <c r="H3392" s="320">
        <v>1.8</v>
      </c>
      <c r="I3392" s="320">
        <v>0</v>
      </c>
    </row>
    <row r="3393" spans="3:9" x14ac:dyDescent="0.25">
      <c r="C3393" s="482" t="s">
        <v>3819</v>
      </c>
      <c r="D3393" s="325">
        <v>458.8</v>
      </c>
      <c r="E3393" s="325">
        <v>0</v>
      </c>
      <c r="F3393" s="325">
        <v>12.4</v>
      </c>
      <c r="G3393" s="325">
        <v>51</v>
      </c>
      <c r="H3393" s="320">
        <v>1.3</v>
      </c>
      <c r="I3393" s="320">
        <v>22.5</v>
      </c>
    </row>
    <row r="3394" spans="3:9" x14ac:dyDescent="0.25">
      <c r="C3394" s="482" t="s">
        <v>3820</v>
      </c>
      <c r="D3394" s="325">
        <v>458.5</v>
      </c>
      <c r="E3394" s="325">
        <v>0</v>
      </c>
      <c r="F3394" s="325">
        <v>11.9</v>
      </c>
      <c r="G3394" s="325">
        <v>57</v>
      </c>
      <c r="H3394" s="320">
        <v>1.3</v>
      </c>
      <c r="I3394" s="320">
        <v>45</v>
      </c>
    </row>
    <row r="3395" spans="3:9" x14ac:dyDescent="0.25">
      <c r="C3395" s="482" t="s">
        <v>3821</v>
      </c>
      <c r="D3395" s="325">
        <v>458.5</v>
      </c>
      <c r="E3395" s="325">
        <v>0</v>
      </c>
      <c r="F3395" s="325">
        <v>9.8000000000000007</v>
      </c>
      <c r="G3395" s="325">
        <v>62</v>
      </c>
      <c r="H3395" s="320">
        <v>1.8</v>
      </c>
      <c r="I3395" s="320">
        <v>22.5</v>
      </c>
    </row>
    <row r="3396" spans="3:9" x14ac:dyDescent="0.25">
      <c r="C3396" s="482" t="s">
        <v>3822</v>
      </c>
      <c r="D3396" s="325">
        <v>458.7</v>
      </c>
      <c r="E3396" s="325">
        <v>0</v>
      </c>
      <c r="F3396" s="325">
        <v>7.3</v>
      </c>
      <c r="G3396" s="325">
        <v>76</v>
      </c>
      <c r="H3396" s="320">
        <v>2.2000000000000002</v>
      </c>
      <c r="I3396" s="320">
        <v>45</v>
      </c>
    </row>
    <row r="3397" spans="3:9" x14ac:dyDescent="0.25">
      <c r="C3397" s="482" t="s">
        <v>3823</v>
      </c>
      <c r="D3397" s="325">
        <v>459.1</v>
      </c>
      <c r="E3397" s="325">
        <v>0</v>
      </c>
      <c r="F3397" s="325">
        <v>6.1</v>
      </c>
      <c r="G3397" s="325">
        <v>83</v>
      </c>
      <c r="H3397" s="320">
        <v>2.7</v>
      </c>
      <c r="I3397" s="320">
        <v>22.5</v>
      </c>
    </row>
    <row r="3398" spans="3:9" x14ac:dyDescent="0.25">
      <c r="C3398" s="482" t="s">
        <v>3824</v>
      </c>
      <c r="D3398" s="325">
        <v>459.5</v>
      </c>
      <c r="E3398" s="325">
        <v>0</v>
      </c>
      <c r="F3398" s="325">
        <v>5.9</v>
      </c>
      <c r="G3398" s="325">
        <v>86</v>
      </c>
      <c r="H3398" s="320">
        <v>1.3</v>
      </c>
      <c r="I3398" s="320">
        <v>45</v>
      </c>
    </row>
    <row r="3399" spans="3:9" x14ac:dyDescent="0.25">
      <c r="C3399" s="482" t="s">
        <v>3825</v>
      </c>
      <c r="D3399" s="325">
        <v>459.9</v>
      </c>
      <c r="E3399" s="325">
        <v>0</v>
      </c>
      <c r="F3399" s="325">
        <v>5.7</v>
      </c>
      <c r="G3399" s="325">
        <v>85</v>
      </c>
      <c r="H3399" s="320">
        <v>1.3</v>
      </c>
      <c r="I3399" s="320">
        <v>45</v>
      </c>
    </row>
    <row r="3400" spans="3:9" x14ac:dyDescent="0.25">
      <c r="C3400" s="482" t="s">
        <v>3826</v>
      </c>
      <c r="D3400" s="325">
        <v>460</v>
      </c>
      <c r="E3400" s="325">
        <v>0</v>
      </c>
      <c r="F3400" s="325">
        <v>5</v>
      </c>
      <c r="G3400" s="325">
        <v>88</v>
      </c>
      <c r="H3400" s="320">
        <v>1.3</v>
      </c>
      <c r="I3400" s="320">
        <v>45</v>
      </c>
    </row>
    <row r="3401" spans="3:9" x14ac:dyDescent="0.25">
      <c r="C3401" s="482" t="s">
        <v>3827</v>
      </c>
      <c r="D3401" s="325">
        <v>459.9</v>
      </c>
      <c r="E3401" s="325">
        <v>0</v>
      </c>
      <c r="F3401" s="325">
        <v>5.3</v>
      </c>
      <c r="G3401" s="325">
        <v>86</v>
      </c>
      <c r="H3401" s="320">
        <v>0.9</v>
      </c>
      <c r="I3401" s="320">
        <v>45</v>
      </c>
    </row>
    <row r="3402" spans="3:9" x14ac:dyDescent="0.25">
      <c r="C3402" s="482" t="s">
        <v>3828</v>
      </c>
      <c r="D3402" s="325">
        <v>459.8</v>
      </c>
      <c r="E3402" s="325">
        <v>0</v>
      </c>
      <c r="F3402" s="325">
        <v>4.8</v>
      </c>
      <c r="G3402" s="325">
        <v>87</v>
      </c>
      <c r="H3402" s="320">
        <v>1.3</v>
      </c>
      <c r="I3402" s="320">
        <v>45</v>
      </c>
    </row>
    <row r="3403" spans="3:9" x14ac:dyDescent="0.25">
      <c r="C3403" s="482" t="s">
        <v>3829</v>
      </c>
      <c r="D3403" s="325">
        <v>459.7</v>
      </c>
      <c r="E3403" s="325">
        <v>0</v>
      </c>
      <c r="F3403" s="325">
        <v>4.3</v>
      </c>
      <c r="G3403" s="325">
        <v>88</v>
      </c>
      <c r="H3403" s="320">
        <v>1.3</v>
      </c>
      <c r="I3403" s="320">
        <v>45</v>
      </c>
    </row>
    <row r="3404" spans="3:9" x14ac:dyDescent="0.25">
      <c r="C3404" s="482" t="s">
        <v>3830</v>
      </c>
      <c r="D3404" s="325">
        <v>459.5</v>
      </c>
      <c r="E3404" s="325">
        <v>0</v>
      </c>
      <c r="F3404" s="325">
        <v>4.4000000000000004</v>
      </c>
      <c r="G3404" s="325">
        <v>89</v>
      </c>
      <c r="H3404" s="320">
        <v>1.3</v>
      </c>
      <c r="I3404" s="320">
        <v>45</v>
      </c>
    </row>
    <row r="3405" spans="3:9" x14ac:dyDescent="0.25">
      <c r="C3405" s="482" t="s">
        <v>3831</v>
      </c>
      <c r="D3405" s="325">
        <v>459.4</v>
      </c>
      <c r="E3405" s="325">
        <v>0</v>
      </c>
      <c r="F3405" s="325">
        <v>4.3</v>
      </c>
      <c r="G3405" s="325">
        <v>89</v>
      </c>
      <c r="H3405" s="320">
        <v>0.9</v>
      </c>
      <c r="I3405" s="320">
        <v>22.5</v>
      </c>
    </row>
    <row r="3406" spans="3:9" x14ac:dyDescent="0.25">
      <c r="C3406" s="482" t="s">
        <v>3832</v>
      </c>
      <c r="D3406" s="325">
        <v>459.3</v>
      </c>
      <c r="E3406" s="325">
        <v>0</v>
      </c>
      <c r="F3406" s="325">
        <v>3.8</v>
      </c>
      <c r="G3406" s="325">
        <v>88</v>
      </c>
      <c r="H3406" s="320">
        <v>0.9</v>
      </c>
      <c r="I3406" s="320">
        <v>22.5</v>
      </c>
    </row>
    <row r="3407" spans="3:9" x14ac:dyDescent="0.25">
      <c r="C3407" s="482" t="s">
        <v>3833</v>
      </c>
      <c r="D3407" s="325">
        <v>459.3</v>
      </c>
      <c r="E3407" s="325">
        <v>0</v>
      </c>
      <c r="F3407" s="325">
        <v>3.8</v>
      </c>
      <c r="G3407" s="325">
        <v>89</v>
      </c>
      <c r="H3407" s="320">
        <v>0.4</v>
      </c>
      <c r="I3407" s="320">
        <v>22.5</v>
      </c>
    </row>
    <row r="3408" spans="3:9" x14ac:dyDescent="0.25">
      <c r="C3408" s="482" t="s">
        <v>3834</v>
      </c>
      <c r="D3408" s="325">
        <v>459.6</v>
      </c>
      <c r="E3408" s="325">
        <v>0</v>
      </c>
      <c r="F3408" s="325">
        <v>3.8</v>
      </c>
      <c r="G3408" s="325">
        <v>88</v>
      </c>
      <c r="H3408" s="320">
        <v>0.9</v>
      </c>
      <c r="I3408" s="320">
        <v>45</v>
      </c>
    </row>
    <row r="3409" spans="3:9" x14ac:dyDescent="0.25">
      <c r="C3409" s="482" t="s">
        <v>3835</v>
      </c>
      <c r="D3409" s="325">
        <v>459.9</v>
      </c>
      <c r="E3409" s="325">
        <v>0</v>
      </c>
      <c r="F3409" s="325">
        <v>4.0999999999999996</v>
      </c>
      <c r="G3409" s="325">
        <v>85</v>
      </c>
      <c r="H3409" s="320">
        <v>0.4</v>
      </c>
      <c r="I3409" s="320">
        <v>22.5</v>
      </c>
    </row>
    <row r="3410" spans="3:9" x14ac:dyDescent="0.25">
      <c r="C3410" s="482" t="s">
        <v>3836</v>
      </c>
      <c r="D3410" s="325">
        <v>460.3</v>
      </c>
      <c r="E3410" s="325">
        <v>0</v>
      </c>
      <c r="F3410" s="325">
        <v>5.3</v>
      </c>
      <c r="G3410" s="325">
        <v>81</v>
      </c>
      <c r="H3410" s="320">
        <v>0.9</v>
      </c>
      <c r="I3410" s="320">
        <v>45</v>
      </c>
    </row>
    <row r="3411" spans="3:9" x14ac:dyDescent="0.25">
      <c r="C3411" s="482" t="s">
        <v>3837</v>
      </c>
      <c r="D3411" s="325">
        <v>460.6</v>
      </c>
      <c r="E3411" s="325">
        <v>0</v>
      </c>
      <c r="F3411" s="325">
        <v>6.8</v>
      </c>
      <c r="G3411" s="325">
        <v>74</v>
      </c>
      <c r="H3411" s="320">
        <v>0.9</v>
      </c>
      <c r="I3411" s="320">
        <v>67.5</v>
      </c>
    </row>
    <row r="3412" spans="3:9" x14ac:dyDescent="0.25">
      <c r="C3412" s="482" t="s">
        <v>3838</v>
      </c>
      <c r="D3412" s="325">
        <v>460.6</v>
      </c>
      <c r="E3412" s="325">
        <v>0</v>
      </c>
      <c r="F3412" s="325">
        <v>10.7</v>
      </c>
      <c r="G3412" s="325">
        <v>59</v>
      </c>
      <c r="H3412" s="320">
        <v>1.3</v>
      </c>
      <c r="I3412" s="320">
        <v>0</v>
      </c>
    </row>
    <row r="3413" spans="3:9" x14ac:dyDescent="0.25">
      <c r="C3413" s="482" t="s">
        <v>3839</v>
      </c>
      <c r="D3413" s="325">
        <v>460.6</v>
      </c>
      <c r="E3413" s="325">
        <v>0</v>
      </c>
      <c r="F3413" s="325">
        <v>11.5</v>
      </c>
      <c r="G3413" s="325">
        <v>54</v>
      </c>
      <c r="H3413" s="320">
        <v>1.8</v>
      </c>
      <c r="I3413" s="320">
        <v>45</v>
      </c>
    </row>
    <row r="3414" spans="3:9" x14ac:dyDescent="0.25">
      <c r="C3414" s="482" t="s">
        <v>3840</v>
      </c>
      <c r="D3414" s="325">
        <v>460.2</v>
      </c>
      <c r="E3414" s="325">
        <v>0</v>
      </c>
      <c r="F3414" s="325">
        <v>11.1</v>
      </c>
      <c r="G3414" s="325">
        <v>59</v>
      </c>
      <c r="H3414" s="320">
        <v>1.8</v>
      </c>
      <c r="I3414" s="320">
        <v>0</v>
      </c>
    </row>
    <row r="3415" spans="3:9" x14ac:dyDescent="0.25">
      <c r="C3415" s="482" t="s">
        <v>3841</v>
      </c>
      <c r="D3415" s="325">
        <v>459.9</v>
      </c>
      <c r="E3415" s="325">
        <v>0</v>
      </c>
      <c r="F3415" s="325">
        <v>11.6</v>
      </c>
      <c r="G3415" s="325">
        <v>56</v>
      </c>
      <c r="H3415" s="320">
        <v>2.2000000000000002</v>
      </c>
      <c r="I3415" s="320">
        <v>0</v>
      </c>
    </row>
    <row r="3416" spans="3:9" x14ac:dyDescent="0.25">
      <c r="C3416" s="482" t="s">
        <v>3842</v>
      </c>
      <c r="D3416" s="325">
        <v>459.3</v>
      </c>
      <c r="E3416" s="325">
        <v>0</v>
      </c>
      <c r="F3416" s="325">
        <v>10.9</v>
      </c>
      <c r="G3416" s="325">
        <v>58</v>
      </c>
      <c r="H3416" s="320">
        <v>2.2000000000000002</v>
      </c>
      <c r="I3416" s="320">
        <v>0</v>
      </c>
    </row>
    <row r="3417" spans="3:9" x14ac:dyDescent="0.25">
      <c r="C3417" s="482" t="s">
        <v>3843</v>
      </c>
      <c r="D3417" s="325">
        <v>459</v>
      </c>
      <c r="E3417" s="325">
        <v>0</v>
      </c>
      <c r="F3417" s="325">
        <v>11.6</v>
      </c>
      <c r="G3417" s="325">
        <v>58</v>
      </c>
      <c r="H3417" s="320">
        <v>1.8</v>
      </c>
      <c r="I3417" s="320">
        <v>0</v>
      </c>
    </row>
    <row r="3418" spans="3:9" x14ac:dyDescent="0.25">
      <c r="C3418" s="482" t="s">
        <v>3844</v>
      </c>
      <c r="D3418" s="325">
        <v>458.6</v>
      </c>
      <c r="E3418" s="325">
        <v>0</v>
      </c>
      <c r="F3418" s="325">
        <v>12.2</v>
      </c>
      <c r="G3418" s="325">
        <v>56</v>
      </c>
      <c r="H3418" s="320">
        <v>1.8</v>
      </c>
      <c r="I3418" s="320">
        <v>22.5</v>
      </c>
    </row>
    <row r="3419" spans="3:9" x14ac:dyDescent="0.25">
      <c r="C3419" s="482" t="s">
        <v>3845</v>
      </c>
      <c r="D3419" s="325">
        <v>458.6</v>
      </c>
      <c r="E3419" s="325">
        <v>0</v>
      </c>
      <c r="F3419" s="325">
        <v>10.199999999999999</v>
      </c>
      <c r="G3419" s="325">
        <v>62</v>
      </c>
      <c r="H3419" s="320">
        <v>1.8</v>
      </c>
      <c r="I3419" s="320">
        <v>45</v>
      </c>
    </row>
    <row r="3420" spans="3:9" x14ac:dyDescent="0.25">
      <c r="C3420" s="482" t="s">
        <v>3846</v>
      </c>
      <c r="D3420" s="325">
        <v>459.1</v>
      </c>
      <c r="E3420" s="325">
        <v>0</v>
      </c>
      <c r="F3420" s="325">
        <v>7.6</v>
      </c>
      <c r="G3420" s="325">
        <v>75</v>
      </c>
      <c r="H3420" s="320">
        <v>1.8</v>
      </c>
      <c r="I3420" s="320">
        <v>22.5</v>
      </c>
    </row>
    <row r="3421" spans="3:9" x14ac:dyDescent="0.25">
      <c r="C3421" s="482" t="s">
        <v>3847</v>
      </c>
      <c r="D3421" s="325">
        <v>459.4</v>
      </c>
      <c r="E3421" s="325">
        <v>0</v>
      </c>
      <c r="F3421" s="325">
        <v>6.3</v>
      </c>
      <c r="G3421" s="325">
        <v>83</v>
      </c>
      <c r="H3421" s="320">
        <v>0.9</v>
      </c>
      <c r="I3421" s="320">
        <v>22.5</v>
      </c>
    </row>
    <row r="3422" spans="3:9" x14ac:dyDescent="0.25">
      <c r="C3422" s="482" t="s">
        <v>3848</v>
      </c>
      <c r="D3422" s="325">
        <v>459.5</v>
      </c>
      <c r="E3422" s="325">
        <v>0</v>
      </c>
      <c r="F3422" s="325">
        <v>6.1</v>
      </c>
      <c r="G3422" s="325">
        <v>79</v>
      </c>
      <c r="H3422" s="320">
        <v>0.4</v>
      </c>
      <c r="I3422" s="320">
        <v>0</v>
      </c>
    </row>
    <row r="3423" spans="3:9" x14ac:dyDescent="0.25">
      <c r="C3423" s="482" t="s">
        <v>3849</v>
      </c>
      <c r="D3423" s="325">
        <v>460</v>
      </c>
      <c r="E3423" s="325">
        <v>0</v>
      </c>
      <c r="F3423" s="325">
        <v>5.0999999999999996</v>
      </c>
      <c r="G3423" s="325">
        <v>83</v>
      </c>
      <c r="H3423" s="320">
        <v>1.3</v>
      </c>
      <c r="I3423" s="320">
        <v>337.5</v>
      </c>
    </row>
    <row r="3424" spans="3:9" x14ac:dyDescent="0.25">
      <c r="C3424" s="482" t="s">
        <v>3850</v>
      </c>
      <c r="D3424" s="325">
        <v>460</v>
      </c>
      <c r="E3424" s="325">
        <v>0</v>
      </c>
      <c r="F3424" s="325">
        <v>4.9000000000000004</v>
      </c>
      <c r="G3424" s="325">
        <v>82</v>
      </c>
      <c r="H3424" s="320">
        <v>0.4</v>
      </c>
      <c r="I3424" s="320">
        <v>45</v>
      </c>
    </row>
    <row r="3425" spans="3:9" x14ac:dyDescent="0.25">
      <c r="C3425" s="482" t="s">
        <v>3851</v>
      </c>
      <c r="D3425" s="325">
        <v>459.9</v>
      </c>
      <c r="E3425" s="325">
        <v>0</v>
      </c>
      <c r="F3425" s="325">
        <v>4.3</v>
      </c>
      <c r="G3425" s="325">
        <v>85</v>
      </c>
      <c r="H3425" s="320">
        <v>0.4</v>
      </c>
      <c r="I3425" s="320">
        <v>22.5</v>
      </c>
    </row>
    <row r="3426" spans="3:9" x14ac:dyDescent="0.25">
      <c r="C3426" s="482" t="s">
        <v>3852</v>
      </c>
      <c r="D3426" s="325">
        <v>459.8</v>
      </c>
      <c r="E3426" s="325">
        <v>0</v>
      </c>
      <c r="F3426" s="325">
        <v>4.2</v>
      </c>
      <c r="G3426" s="325">
        <v>88</v>
      </c>
      <c r="H3426" s="320">
        <v>0.4</v>
      </c>
      <c r="I3426" s="320">
        <v>67.5</v>
      </c>
    </row>
    <row r="3427" spans="3:9" x14ac:dyDescent="0.25">
      <c r="C3427" s="482" t="s">
        <v>3853</v>
      </c>
      <c r="D3427" s="325">
        <v>459.7</v>
      </c>
      <c r="E3427" s="325">
        <v>0</v>
      </c>
      <c r="F3427" s="325">
        <v>3.7</v>
      </c>
      <c r="G3427" s="325">
        <v>87</v>
      </c>
      <c r="H3427" s="320">
        <v>0.4</v>
      </c>
      <c r="I3427" s="320">
        <v>67.5</v>
      </c>
    </row>
    <row r="3428" spans="3:9" x14ac:dyDescent="0.25">
      <c r="C3428" s="482" t="s">
        <v>3854</v>
      </c>
      <c r="D3428" s="325">
        <v>459.3</v>
      </c>
      <c r="E3428" s="325">
        <v>0</v>
      </c>
      <c r="F3428" s="325">
        <v>3.9</v>
      </c>
      <c r="G3428" s="325">
        <v>88</v>
      </c>
      <c r="H3428" s="320">
        <v>0.4</v>
      </c>
      <c r="I3428" s="320">
        <v>0</v>
      </c>
    </row>
    <row r="3429" spans="3:9" x14ac:dyDescent="0.25">
      <c r="C3429" s="482" t="s">
        <v>3855</v>
      </c>
      <c r="D3429" s="325">
        <v>459.2</v>
      </c>
      <c r="E3429" s="325">
        <v>0</v>
      </c>
      <c r="F3429" s="325">
        <v>4.2</v>
      </c>
      <c r="G3429" s="325">
        <v>84</v>
      </c>
      <c r="H3429" s="320">
        <v>0.9</v>
      </c>
      <c r="I3429" s="320">
        <v>0</v>
      </c>
    </row>
    <row r="3430" spans="3:9" x14ac:dyDescent="0.25">
      <c r="C3430" s="482" t="s">
        <v>3856</v>
      </c>
      <c r="D3430" s="325">
        <v>459.2</v>
      </c>
      <c r="E3430" s="325">
        <v>0</v>
      </c>
      <c r="F3430" s="325">
        <v>4.2</v>
      </c>
      <c r="G3430" s="325">
        <v>87</v>
      </c>
      <c r="H3430" s="320">
        <v>0.4</v>
      </c>
      <c r="I3430" s="320">
        <v>67.5</v>
      </c>
    </row>
    <row r="3431" spans="3:9" x14ac:dyDescent="0.25">
      <c r="C3431" s="482" t="s">
        <v>3857</v>
      </c>
      <c r="D3431" s="325">
        <v>459.3</v>
      </c>
      <c r="E3431" s="325">
        <v>0</v>
      </c>
      <c r="F3431" s="325">
        <v>4.0999999999999996</v>
      </c>
      <c r="G3431" s="325">
        <v>88</v>
      </c>
      <c r="H3431" s="320">
        <v>0.4</v>
      </c>
      <c r="I3431" s="320">
        <v>45</v>
      </c>
    </row>
    <row r="3432" spans="3:9" x14ac:dyDescent="0.25">
      <c r="C3432" s="482" t="s">
        <v>3858</v>
      </c>
      <c r="D3432" s="325">
        <v>459.3</v>
      </c>
      <c r="E3432" s="325">
        <v>0</v>
      </c>
      <c r="F3432" s="325">
        <v>3.5</v>
      </c>
      <c r="G3432" s="325">
        <v>88</v>
      </c>
      <c r="H3432" s="320">
        <v>0</v>
      </c>
      <c r="I3432" s="320">
        <v>45</v>
      </c>
    </row>
    <row r="3433" spans="3:9" x14ac:dyDescent="0.25">
      <c r="C3433" s="482" t="s">
        <v>3859</v>
      </c>
      <c r="D3433" s="325">
        <v>459.7</v>
      </c>
      <c r="E3433" s="325">
        <v>0</v>
      </c>
      <c r="F3433" s="325">
        <v>3.8</v>
      </c>
      <c r="G3433" s="325">
        <v>87</v>
      </c>
      <c r="H3433" s="320">
        <v>0.9</v>
      </c>
      <c r="I3433" s="320">
        <v>22.5</v>
      </c>
    </row>
    <row r="3434" spans="3:9" x14ac:dyDescent="0.25">
      <c r="C3434" s="482" t="s">
        <v>3860</v>
      </c>
      <c r="D3434" s="325">
        <v>459.9</v>
      </c>
      <c r="E3434" s="325">
        <v>0</v>
      </c>
      <c r="F3434" s="325">
        <v>5.0999999999999996</v>
      </c>
      <c r="G3434" s="325">
        <v>82</v>
      </c>
      <c r="H3434" s="320">
        <v>0.4</v>
      </c>
      <c r="I3434" s="320">
        <v>0</v>
      </c>
    </row>
    <row r="3435" spans="3:9" x14ac:dyDescent="0.25">
      <c r="C3435" s="482" t="s">
        <v>3861</v>
      </c>
      <c r="D3435" s="325">
        <v>460.2</v>
      </c>
      <c r="E3435" s="325">
        <v>0</v>
      </c>
      <c r="F3435" s="325">
        <v>5.3</v>
      </c>
      <c r="G3435" s="325">
        <v>84</v>
      </c>
      <c r="H3435" s="320">
        <v>0.4</v>
      </c>
      <c r="I3435" s="320">
        <v>67.5</v>
      </c>
    </row>
    <row r="3436" spans="3:9" x14ac:dyDescent="0.25">
      <c r="C3436" s="482" t="s">
        <v>3862</v>
      </c>
      <c r="D3436" s="325">
        <v>460.4</v>
      </c>
      <c r="E3436" s="325">
        <v>0</v>
      </c>
      <c r="F3436" s="325">
        <v>4.9000000000000004</v>
      </c>
      <c r="G3436" s="325">
        <v>88</v>
      </c>
      <c r="H3436" s="320">
        <v>0.9</v>
      </c>
      <c r="I3436" s="320">
        <v>67.5</v>
      </c>
    </row>
    <row r="3437" spans="3:9" x14ac:dyDescent="0.25">
      <c r="C3437" s="482" t="s">
        <v>3863</v>
      </c>
      <c r="D3437" s="325">
        <v>460.3</v>
      </c>
      <c r="E3437" s="325">
        <v>0</v>
      </c>
      <c r="F3437" s="325">
        <v>5.8</v>
      </c>
      <c r="G3437" s="325">
        <v>87</v>
      </c>
      <c r="H3437" s="320">
        <v>1.3</v>
      </c>
      <c r="I3437" s="320">
        <v>22.5</v>
      </c>
    </row>
    <row r="3438" spans="3:9" x14ac:dyDescent="0.25">
      <c r="C3438" s="482" t="s">
        <v>3864</v>
      </c>
      <c r="D3438" s="325">
        <v>459.8</v>
      </c>
      <c r="E3438" s="325">
        <v>0</v>
      </c>
      <c r="F3438" s="325">
        <v>7.8</v>
      </c>
      <c r="G3438" s="325">
        <v>76</v>
      </c>
      <c r="H3438" s="320">
        <v>1.3</v>
      </c>
      <c r="I3438" s="320">
        <v>0</v>
      </c>
    </row>
    <row r="3439" spans="3:9" x14ac:dyDescent="0.25">
      <c r="C3439" s="482" t="s">
        <v>3865</v>
      </c>
      <c r="D3439" s="325">
        <v>459.7</v>
      </c>
      <c r="E3439" s="325">
        <v>0</v>
      </c>
      <c r="F3439" s="325">
        <v>8.5</v>
      </c>
      <c r="G3439" s="325">
        <v>75</v>
      </c>
      <c r="H3439" s="320">
        <v>1.3</v>
      </c>
      <c r="I3439" s="320">
        <v>45</v>
      </c>
    </row>
    <row r="3440" spans="3:9" x14ac:dyDescent="0.25">
      <c r="C3440" s="482" t="s">
        <v>3866</v>
      </c>
      <c r="D3440" s="325">
        <v>459.4</v>
      </c>
      <c r="E3440" s="325">
        <v>0</v>
      </c>
      <c r="F3440" s="325">
        <v>7.1</v>
      </c>
      <c r="G3440" s="325">
        <v>83</v>
      </c>
      <c r="H3440" s="320">
        <v>1.3</v>
      </c>
      <c r="I3440" s="320">
        <v>45</v>
      </c>
    </row>
    <row r="3441" spans="3:9" x14ac:dyDescent="0.25">
      <c r="C3441" s="482" t="s">
        <v>3867</v>
      </c>
      <c r="D3441" s="325">
        <v>459</v>
      </c>
      <c r="E3441" s="325">
        <v>0</v>
      </c>
      <c r="F3441" s="325">
        <v>8.8000000000000007</v>
      </c>
      <c r="G3441" s="325">
        <v>74</v>
      </c>
      <c r="H3441" s="320">
        <v>1.3</v>
      </c>
      <c r="I3441" s="320">
        <v>45</v>
      </c>
    </row>
    <row r="3442" spans="3:9" x14ac:dyDescent="0.25">
      <c r="C3442" s="482" t="s">
        <v>3868</v>
      </c>
      <c r="D3442" s="325">
        <v>459.1</v>
      </c>
      <c r="E3442" s="325">
        <v>0</v>
      </c>
      <c r="F3442" s="325">
        <v>7.2</v>
      </c>
      <c r="G3442" s="325">
        <v>76</v>
      </c>
      <c r="H3442" s="320">
        <v>1.8</v>
      </c>
      <c r="I3442" s="320">
        <v>22.5</v>
      </c>
    </row>
    <row r="3443" spans="3:9" x14ac:dyDescent="0.25">
      <c r="C3443" s="482" t="s">
        <v>3869</v>
      </c>
      <c r="D3443" s="325">
        <v>459.1</v>
      </c>
      <c r="E3443" s="325">
        <v>0</v>
      </c>
      <c r="F3443" s="325">
        <v>5.6</v>
      </c>
      <c r="G3443" s="325">
        <v>82</v>
      </c>
      <c r="H3443" s="320">
        <v>1.8</v>
      </c>
      <c r="I3443" s="320">
        <v>45</v>
      </c>
    </row>
    <row r="3444" spans="3:9" x14ac:dyDescent="0.25">
      <c r="C3444" s="482" t="s">
        <v>3870</v>
      </c>
      <c r="D3444" s="325">
        <v>459</v>
      </c>
      <c r="E3444" s="325">
        <v>0</v>
      </c>
      <c r="F3444" s="325">
        <v>4.8</v>
      </c>
      <c r="G3444" s="325">
        <v>84</v>
      </c>
      <c r="H3444" s="320">
        <v>0.4</v>
      </c>
      <c r="I3444" s="320">
        <v>0</v>
      </c>
    </row>
    <row r="3445" spans="3:9" x14ac:dyDescent="0.25">
      <c r="C3445" s="482" t="s">
        <v>3871</v>
      </c>
      <c r="D3445" s="325">
        <v>459.4</v>
      </c>
      <c r="E3445" s="325">
        <v>0</v>
      </c>
      <c r="F3445" s="325">
        <v>4.8</v>
      </c>
      <c r="G3445" s="325">
        <v>86</v>
      </c>
      <c r="H3445" s="320">
        <v>0.9</v>
      </c>
      <c r="I3445" s="320">
        <v>45</v>
      </c>
    </row>
    <row r="3446" spans="3:9" x14ac:dyDescent="0.25">
      <c r="C3446" s="482" t="s">
        <v>3872</v>
      </c>
      <c r="D3446" s="325">
        <v>459.8</v>
      </c>
      <c r="E3446" s="325">
        <v>0</v>
      </c>
      <c r="F3446" s="325">
        <v>4.2</v>
      </c>
      <c r="G3446" s="325">
        <v>88</v>
      </c>
      <c r="H3446" s="320">
        <v>0.4</v>
      </c>
      <c r="I3446" s="320">
        <v>45</v>
      </c>
    </row>
    <row r="3447" spans="3:9" x14ac:dyDescent="0.25">
      <c r="C3447" s="482" t="s">
        <v>3873</v>
      </c>
      <c r="D3447" s="325">
        <v>460.2</v>
      </c>
      <c r="E3447" s="325">
        <v>0</v>
      </c>
      <c r="F3447" s="325">
        <v>3.7</v>
      </c>
      <c r="G3447" s="325">
        <v>91</v>
      </c>
      <c r="H3447" s="320">
        <v>0.4</v>
      </c>
      <c r="I3447" s="320">
        <v>45</v>
      </c>
    </row>
    <row r="3448" spans="3:9" x14ac:dyDescent="0.25">
      <c r="C3448" s="482" t="s">
        <v>3874</v>
      </c>
      <c r="D3448" s="325">
        <v>460.4</v>
      </c>
      <c r="E3448" s="325">
        <v>0.3</v>
      </c>
      <c r="F3448" s="325">
        <v>4</v>
      </c>
      <c r="G3448" s="325">
        <v>90</v>
      </c>
      <c r="H3448" s="320">
        <v>0.4</v>
      </c>
      <c r="I3448" s="320">
        <v>22.5</v>
      </c>
    </row>
    <row r="3449" spans="3:9" x14ac:dyDescent="0.25">
      <c r="C3449" s="482" t="s">
        <v>3875</v>
      </c>
      <c r="D3449" s="325">
        <v>460.3</v>
      </c>
      <c r="E3449" s="325">
        <v>0</v>
      </c>
      <c r="F3449" s="325">
        <v>3.6</v>
      </c>
      <c r="G3449" s="325">
        <v>89</v>
      </c>
      <c r="H3449" s="320">
        <v>0.4</v>
      </c>
      <c r="I3449" s="320">
        <v>45</v>
      </c>
    </row>
    <row r="3450" spans="3:9" x14ac:dyDescent="0.25">
      <c r="C3450" s="482" t="s">
        <v>3876</v>
      </c>
      <c r="D3450" s="325">
        <v>460.3</v>
      </c>
      <c r="E3450" s="325">
        <v>0</v>
      </c>
      <c r="F3450" s="325">
        <v>3.2</v>
      </c>
      <c r="G3450" s="325">
        <v>91</v>
      </c>
      <c r="H3450" s="320">
        <v>0.4</v>
      </c>
      <c r="I3450" s="320">
        <v>337.5</v>
      </c>
    </row>
    <row r="3451" spans="3:9" x14ac:dyDescent="0.25">
      <c r="C3451" s="482" t="s">
        <v>3877</v>
      </c>
      <c r="D3451" s="325">
        <v>460.1</v>
      </c>
      <c r="E3451" s="325">
        <v>0</v>
      </c>
      <c r="F3451" s="325">
        <v>3.4</v>
      </c>
      <c r="G3451" s="325">
        <v>89</v>
      </c>
      <c r="H3451" s="320">
        <v>0.4</v>
      </c>
      <c r="I3451" s="320">
        <v>337.5</v>
      </c>
    </row>
    <row r="3452" spans="3:9" x14ac:dyDescent="0.25">
      <c r="C3452" s="482" t="s">
        <v>3878</v>
      </c>
      <c r="D3452" s="325">
        <v>459.8</v>
      </c>
      <c r="E3452" s="325">
        <v>0</v>
      </c>
      <c r="F3452" s="325">
        <v>2.9</v>
      </c>
      <c r="G3452" s="325">
        <v>88</v>
      </c>
      <c r="H3452" s="320">
        <v>0.4</v>
      </c>
      <c r="I3452" s="320">
        <v>337.5</v>
      </c>
    </row>
    <row r="3453" spans="3:9" x14ac:dyDescent="0.25">
      <c r="C3453" s="482" t="s">
        <v>3879</v>
      </c>
      <c r="D3453" s="325">
        <v>459.7</v>
      </c>
      <c r="E3453" s="325">
        <v>0</v>
      </c>
      <c r="F3453" s="325">
        <v>2.7</v>
      </c>
      <c r="G3453" s="325">
        <v>90</v>
      </c>
      <c r="H3453" s="320">
        <v>0.4</v>
      </c>
      <c r="I3453" s="320">
        <v>45</v>
      </c>
    </row>
    <row r="3454" spans="3:9" x14ac:dyDescent="0.25">
      <c r="C3454" s="482" t="s">
        <v>3880</v>
      </c>
      <c r="D3454" s="325">
        <v>459.7</v>
      </c>
      <c r="E3454" s="325">
        <v>0</v>
      </c>
      <c r="F3454" s="325">
        <v>2.4</v>
      </c>
      <c r="G3454" s="325">
        <v>91</v>
      </c>
      <c r="H3454" s="320">
        <v>0.4</v>
      </c>
      <c r="I3454" s="320">
        <v>292.5</v>
      </c>
    </row>
    <row r="3455" spans="3:9" x14ac:dyDescent="0.25">
      <c r="C3455" s="482" t="s">
        <v>3881</v>
      </c>
      <c r="D3455" s="325">
        <v>459.7</v>
      </c>
      <c r="E3455" s="325">
        <v>0</v>
      </c>
      <c r="F3455" s="325">
        <v>1.9</v>
      </c>
      <c r="G3455" s="325">
        <v>92</v>
      </c>
      <c r="H3455" s="320">
        <v>0.4</v>
      </c>
      <c r="I3455" s="320">
        <v>247.5</v>
      </c>
    </row>
    <row r="3456" spans="3:9" x14ac:dyDescent="0.25">
      <c r="C3456" s="482" t="s">
        <v>3882</v>
      </c>
      <c r="D3456" s="325">
        <v>460.1</v>
      </c>
      <c r="E3456" s="325">
        <v>0</v>
      </c>
      <c r="F3456" s="325">
        <v>1.4</v>
      </c>
      <c r="G3456" s="325">
        <v>93</v>
      </c>
      <c r="H3456" s="320">
        <v>0.4</v>
      </c>
      <c r="I3456" s="320">
        <v>0</v>
      </c>
    </row>
    <row r="3457" spans="3:9" x14ac:dyDescent="0.25">
      <c r="C3457" s="482" t="s">
        <v>3883</v>
      </c>
      <c r="D3457" s="325">
        <v>460.3</v>
      </c>
      <c r="E3457" s="325">
        <v>0</v>
      </c>
      <c r="F3457" s="325">
        <v>1.6</v>
      </c>
      <c r="G3457" s="325">
        <v>90</v>
      </c>
      <c r="H3457" s="320">
        <v>0.4</v>
      </c>
      <c r="I3457" s="320">
        <v>315</v>
      </c>
    </row>
    <row r="3458" spans="3:9" x14ac:dyDescent="0.25">
      <c r="C3458" s="482" t="s">
        <v>3884</v>
      </c>
      <c r="D3458" s="325">
        <v>460.6</v>
      </c>
      <c r="E3458" s="325">
        <v>0</v>
      </c>
      <c r="F3458" s="325">
        <v>5.6</v>
      </c>
      <c r="G3458" s="325">
        <v>78</v>
      </c>
      <c r="H3458" s="320">
        <v>0</v>
      </c>
      <c r="I3458" s="320">
        <v>90</v>
      </c>
    </row>
    <row r="3459" spans="3:9" x14ac:dyDescent="0.25">
      <c r="C3459" s="482" t="s">
        <v>3885</v>
      </c>
      <c r="D3459" s="325">
        <v>461</v>
      </c>
      <c r="E3459" s="325">
        <v>0</v>
      </c>
      <c r="F3459" s="325">
        <v>7.8</v>
      </c>
      <c r="G3459" s="325">
        <v>69</v>
      </c>
      <c r="H3459" s="320">
        <v>0.4</v>
      </c>
      <c r="I3459" s="320">
        <v>67.5</v>
      </c>
    </row>
    <row r="3460" spans="3:9" x14ac:dyDescent="0.25">
      <c r="C3460" s="482" t="s">
        <v>3886</v>
      </c>
      <c r="D3460" s="325">
        <v>461</v>
      </c>
      <c r="E3460" s="325">
        <v>0</v>
      </c>
      <c r="F3460" s="325">
        <v>7.2</v>
      </c>
      <c r="G3460" s="325">
        <v>70</v>
      </c>
      <c r="H3460" s="320">
        <v>0.9</v>
      </c>
      <c r="I3460" s="320">
        <v>45</v>
      </c>
    </row>
    <row r="3461" spans="3:9" x14ac:dyDescent="0.25">
      <c r="C3461" s="482" t="s">
        <v>3887</v>
      </c>
      <c r="D3461" s="325">
        <v>460.8</v>
      </c>
      <c r="E3461" s="325">
        <v>0</v>
      </c>
      <c r="F3461" s="325">
        <v>8.8000000000000007</v>
      </c>
      <c r="G3461" s="325">
        <v>66</v>
      </c>
      <c r="H3461" s="320">
        <v>0.9</v>
      </c>
      <c r="I3461" s="320">
        <v>22.5</v>
      </c>
    </row>
    <row r="3462" spans="3:9" x14ac:dyDescent="0.25">
      <c r="C3462" s="482" t="s">
        <v>3888</v>
      </c>
      <c r="D3462" s="325">
        <v>460.8</v>
      </c>
      <c r="E3462" s="325">
        <v>0</v>
      </c>
      <c r="F3462" s="325">
        <v>8.6999999999999993</v>
      </c>
      <c r="G3462" s="325">
        <v>67</v>
      </c>
      <c r="H3462" s="320">
        <v>0.9</v>
      </c>
      <c r="I3462" s="320">
        <v>67.5</v>
      </c>
    </row>
    <row r="3463" spans="3:9" x14ac:dyDescent="0.25">
      <c r="C3463" s="482" t="s">
        <v>3889</v>
      </c>
      <c r="D3463" s="325">
        <v>460.2</v>
      </c>
      <c r="E3463" s="325">
        <v>0</v>
      </c>
      <c r="F3463" s="325">
        <v>10.5</v>
      </c>
      <c r="G3463" s="325">
        <v>60</v>
      </c>
      <c r="H3463" s="320">
        <v>0.9</v>
      </c>
      <c r="I3463" s="320">
        <v>45</v>
      </c>
    </row>
    <row r="3464" spans="3:9" x14ac:dyDescent="0.25">
      <c r="C3464" s="482" t="s">
        <v>3890</v>
      </c>
      <c r="D3464" s="325">
        <v>459.9</v>
      </c>
      <c r="E3464" s="325">
        <v>0</v>
      </c>
      <c r="F3464" s="325">
        <v>8.5</v>
      </c>
      <c r="G3464" s="325">
        <v>68</v>
      </c>
      <c r="H3464" s="320">
        <v>1.8</v>
      </c>
      <c r="I3464" s="320">
        <v>0</v>
      </c>
    </row>
    <row r="3465" spans="3:9" x14ac:dyDescent="0.25">
      <c r="C3465" s="482" t="s">
        <v>3891</v>
      </c>
      <c r="D3465" s="325">
        <v>459.4</v>
      </c>
      <c r="E3465" s="325">
        <v>0</v>
      </c>
      <c r="F3465" s="325">
        <v>10.7</v>
      </c>
      <c r="G3465" s="325">
        <v>60</v>
      </c>
      <c r="H3465" s="320">
        <v>1.8</v>
      </c>
      <c r="I3465" s="320">
        <v>0</v>
      </c>
    </row>
    <row r="3466" spans="3:9" x14ac:dyDescent="0.25">
      <c r="C3466" s="482" t="s">
        <v>3892</v>
      </c>
      <c r="D3466" s="325">
        <v>459.4</v>
      </c>
      <c r="E3466" s="325">
        <v>0</v>
      </c>
      <c r="F3466" s="325">
        <v>6.5</v>
      </c>
      <c r="G3466" s="325">
        <v>80</v>
      </c>
      <c r="H3466" s="320">
        <v>1.3</v>
      </c>
      <c r="I3466" s="320">
        <v>67.5</v>
      </c>
    </row>
    <row r="3467" spans="3:9" x14ac:dyDescent="0.25">
      <c r="C3467" s="482" t="s">
        <v>3893</v>
      </c>
      <c r="D3467" s="325">
        <v>459.3</v>
      </c>
      <c r="E3467" s="325">
        <v>0</v>
      </c>
      <c r="F3467" s="325">
        <v>7.5</v>
      </c>
      <c r="G3467" s="325">
        <v>75</v>
      </c>
      <c r="H3467" s="320">
        <v>0.9</v>
      </c>
      <c r="I3467" s="320">
        <v>67.5</v>
      </c>
    </row>
    <row r="3468" spans="3:9" x14ac:dyDescent="0.25">
      <c r="C3468" s="482" t="s">
        <v>3894</v>
      </c>
      <c r="D3468" s="325">
        <v>459.5</v>
      </c>
      <c r="E3468" s="325">
        <v>0</v>
      </c>
      <c r="F3468" s="325">
        <v>6.2</v>
      </c>
      <c r="G3468" s="325">
        <v>79</v>
      </c>
      <c r="H3468" s="320">
        <v>0.9</v>
      </c>
      <c r="I3468" s="320">
        <v>67.5</v>
      </c>
    </row>
    <row r="3469" spans="3:9" x14ac:dyDescent="0.25">
      <c r="C3469" s="482" t="s">
        <v>3895</v>
      </c>
      <c r="D3469" s="325">
        <v>459.8</v>
      </c>
      <c r="E3469" s="325">
        <v>0</v>
      </c>
      <c r="F3469" s="325">
        <v>4.9000000000000004</v>
      </c>
      <c r="G3469" s="325">
        <v>85</v>
      </c>
      <c r="H3469" s="320">
        <v>0.4</v>
      </c>
      <c r="I3469" s="320">
        <v>67.5</v>
      </c>
    </row>
    <row r="3470" spans="3:9" x14ac:dyDescent="0.25">
      <c r="C3470" s="482" t="s">
        <v>3896</v>
      </c>
      <c r="D3470" s="325">
        <v>460.1</v>
      </c>
      <c r="E3470" s="325">
        <v>0</v>
      </c>
      <c r="F3470" s="325">
        <v>4.0999999999999996</v>
      </c>
      <c r="G3470" s="325">
        <v>87</v>
      </c>
      <c r="H3470" s="320">
        <v>0.4</v>
      </c>
      <c r="I3470" s="320">
        <v>22.5</v>
      </c>
    </row>
    <row r="3471" spans="3:9" x14ac:dyDescent="0.25">
      <c r="C3471" s="482" t="s">
        <v>3897</v>
      </c>
      <c r="D3471" s="325">
        <v>460.1</v>
      </c>
      <c r="E3471" s="325">
        <v>0</v>
      </c>
      <c r="F3471" s="325">
        <v>3.7</v>
      </c>
      <c r="G3471" s="325">
        <v>89</v>
      </c>
      <c r="H3471" s="320">
        <v>0</v>
      </c>
      <c r="I3471" s="320">
        <v>45</v>
      </c>
    </row>
    <row r="3472" spans="3:9" x14ac:dyDescent="0.25">
      <c r="C3472" s="482" t="s">
        <v>3898</v>
      </c>
      <c r="D3472" s="325">
        <v>460.3</v>
      </c>
      <c r="E3472" s="325">
        <v>0</v>
      </c>
      <c r="F3472" s="325">
        <v>3.3</v>
      </c>
      <c r="G3472" s="325">
        <v>91</v>
      </c>
      <c r="H3472" s="320">
        <v>0</v>
      </c>
      <c r="I3472" s="320">
        <v>45</v>
      </c>
    </row>
    <row r="3473" spans="3:9" x14ac:dyDescent="0.25">
      <c r="C3473" s="482" t="s">
        <v>3899</v>
      </c>
      <c r="D3473" s="325">
        <v>460.3</v>
      </c>
      <c r="E3473" s="325">
        <v>0</v>
      </c>
      <c r="F3473" s="325">
        <v>3.7</v>
      </c>
      <c r="G3473" s="325">
        <v>91</v>
      </c>
      <c r="H3473" s="320">
        <v>0.4</v>
      </c>
      <c r="I3473" s="320">
        <v>45</v>
      </c>
    </row>
    <row r="3474" spans="3:9" x14ac:dyDescent="0.25">
      <c r="C3474" s="482" t="s">
        <v>3900</v>
      </c>
      <c r="D3474" s="325">
        <v>460.3</v>
      </c>
      <c r="E3474" s="325">
        <v>0</v>
      </c>
      <c r="F3474" s="325">
        <v>4.2</v>
      </c>
      <c r="G3474" s="325">
        <v>89</v>
      </c>
      <c r="H3474" s="320">
        <v>0.4</v>
      </c>
      <c r="I3474" s="320">
        <v>112.5</v>
      </c>
    </row>
    <row r="3475" spans="3:9" x14ac:dyDescent="0.25">
      <c r="C3475" s="482" t="s">
        <v>3901</v>
      </c>
      <c r="D3475" s="325">
        <v>460.1</v>
      </c>
      <c r="E3475" s="325">
        <v>0</v>
      </c>
      <c r="F3475" s="325">
        <v>4.3</v>
      </c>
      <c r="G3475" s="325">
        <v>88</v>
      </c>
      <c r="H3475" s="320">
        <v>0.4</v>
      </c>
      <c r="I3475" s="320">
        <v>0</v>
      </c>
    </row>
    <row r="3476" spans="3:9" x14ac:dyDescent="0.25">
      <c r="C3476" s="482" t="s">
        <v>3902</v>
      </c>
      <c r="D3476" s="325">
        <v>459.8</v>
      </c>
      <c r="E3476" s="325">
        <v>0</v>
      </c>
      <c r="F3476" s="325">
        <v>4.4000000000000004</v>
      </c>
      <c r="G3476" s="325">
        <v>86</v>
      </c>
      <c r="H3476" s="320">
        <v>0</v>
      </c>
      <c r="I3476" s="320">
        <v>0</v>
      </c>
    </row>
    <row r="3477" spans="3:9" x14ac:dyDescent="0.25">
      <c r="C3477" s="482" t="s">
        <v>3903</v>
      </c>
      <c r="D3477" s="325">
        <v>459.6</v>
      </c>
      <c r="E3477" s="325">
        <v>0</v>
      </c>
      <c r="F3477" s="325">
        <v>4.5</v>
      </c>
      <c r="G3477" s="325">
        <v>86</v>
      </c>
      <c r="H3477" s="320">
        <v>0.4</v>
      </c>
      <c r="I3477" s="320">
        <v>225</v>
      </c>
    </row>
    <row r="3478" spans="3:9" x14ac:dyDescent="0.25">
      <c r="C3478" s="482" t="s">
        <v>3904</v>
      </c>
      <c r="D3478" s="325">
        <v>459.5</v>
      </c>
      <c r="E3478" s="325">
        <v>0.3</v>
      </c>
      <c r="F3478" s="325">
        <v>4.0999999999999996</v>
      </c>
      <c r="G3478" s="325">
        <v>88</v>
      </c>
      <c r="H3478" s="320">
        <v>0.4</v>
      </c>
      <c r="I3478" s="320">
        <v>247.5</v>
      </c>
    </row>
    <row r="3479" spans="3:9" x14ac:dyDescent="0.25">
      <c r="C3479" s="482" t="s">
        <v>3905</v>
      </c>
      <c r="D3479" s="325">
        <v>459.5</v>
      </c>
      <c r="E3479" s="325">
        <v>0.3</v>
      </c>
      <c r="F3479" s="325">
        <v>3.7</v>
      </c>
      <c r="G3479" s="325">
        <v>88</v>
      </c>
      <c r="H3479" s="320">
        <v>0.4</v>
      </c>
      <c r="I3479" s="320">
        <v>157.5</v>
      </c>
    </row>
    <row r="3480" spans="3:9" x14ac:dyDescent="0.25">
      <c r="C3480" s="482" t="s">
        <v>3906</v>
      </c>
      <c r="D3480" s="325">
        <v>459.5</v>
      </c>
      <c r="E3480" s="325">
        <v>0</v>
      </c>
      <c r="F3480" s="325">
        <v>3.4</v>
      </c>
      <c r="G3480" s="325">
        <v>89</v>
      </c>
      <c r="H3480" s="320">
        <v>0</v>
      </c>
      <c r="I3480" s="320">
        <v>157.5</v>
      </c>
    </row>
    <row r="3481" spans="3:9" x14ac:dyDescent="0.25">
      <c r="C3481" s="482" t="s">
        <v>3907</v>
      </c>
      <c r="D3481" s="325">
        <v>459.8</v>
      </c>
      <c r="E3481" s="325">
        <v>0</v>
      </c>
      <c r="F3481" s="325">
        <v>3.7</v>
      </c>
      <c r="G3481" s="325">
        <v>89</v>
      </c>
      <c r="H3481" s="320">
        <v>0</v>
      </c>
      <c r="I3481" s="320">
        <v>157.5</v>
      </c>
    </row>
    <row r="3482" spans="3:9" x14ac:dyDescent="0.25">
      <c r="C3482" s="482" t="s">
        <v>3908</v>
      </c>
      <c r="D3482" s="325">
        <v>460.2</v>
      </c>
      <c r="E3482" s="325">
        <v>0</v>
      </c>
      <c r="F3482" s="325">
        <v>5.0999999999999996</v>
      </c>
      <c r="G3482" s="325">
        <v>84</v>
      </c>
      <c r="H3482" s="320">
        <v>0.4</v>
      </c>
      <c r="I3482" s="320">
        <v>157.5</v>
      </c>
    </row>
    <row r="3483" spans="3:9" x14ac:dyDescent="0.25">
      <c r="C3483" s="482" t="s">
        <v>3909</v>
      </c>
      <c r="D3483" s="325">
        <v>460.6</v>
      </c>
      <c r="E3483" s="325">
        <v>0</v>
      </c>
      <c r="F3483" s="325">
        <v>5.7</v>
      </c>
      <c r="G3483" s="325">
        <v>81</v>
      </c>
      <c r="H3483" s="320">
        <v>0.9</v>
      </c>
      <c r="I3483" s="320">
        <v>157.5</v>
      </c>
    </row>
    <row r="3484" spans="3:9" x14ac:dyDescent="0.25">
      <c r="C3484" s="482" t="s">
        <v>3910</v>
      </c>
      <c r="D3484" s="325">
        <v>460.6</v>
      </c>
      <c r="E3484" s="325">
        <v>0</v>
      </c>
      <c r="F3484" s="325">
        <v>9.1999999999999993</v>
      </c>
      <c r="G3484" s="325">
        <v>69</v>
      </c>
      <c r="H3484" s="320">
        <v>0.9</v>
      </c>
      <c r="I3484" s="320">
        <v>247.5</v>
      </c>
    </row>
    <row r="3485" spans="3:9" x14ac:dyDescent="0.25">
      <c r="C3485" s="482" t="s">
        <v>3911</v>
      </c>
      <c r="D3485" s="325">
        <v>460.4</v>
      </c>
      <c r="E3485" s="325">
        <v>0</v>
      </c>
      <c r="F3485" s="325">
        <v>10.3</v>
      </c>
      <c r="G3485" s="325">
        <v>65</v>
      </c>
      <c r="H3485" s="320">
        <v>1.3</v>
      </c>
      <c r="I3485" s="320">
        <v>67.5</v>
      </c>
    </row>
    <row r="3486" spans="3:9" x14ac:dyDescent="0.25">
      <c r="C3486" s="482" t="s">
        <v>3912</v>
      </c>
      <c r="D3486" s="325">
        <v>460</v>
      </c>
      <c r="E3486" s="325">
        <v>0</v>
      </c>
      <c r="F3486" s="325">
        <v>10.1</v>
      </c>
      <c r="G3486" s="325">
        <v>65</v>
      </c>
      <c r="H3486" s="320">
        <v>0.9</v>
      </c>
      <c r="I3486" s="320">
        <v>90</v>
      </c>
    </row>
    <row r="3487" spans="3:9" x14ac:dyDescent="0.25">
      <c r="C3487" s="482" t="s">
        <v>3913</v>
      </c>
      <c r="D3487" s="325">
        <v>459.7</v>
      </c>
      <c r="E3487" s="325">
        <v>0</v>
      </c>
      <c r="F3487" s="325">
        <v>10.1</v>
      </c>
      <c r="G3487" s="325">
        <v>70</v>
      </c>
      <c r="H3487" s="320">
        <v>0.9</v>
      </c>
      <c r="I3487" s="320">
        <v>67.5</v>
      </c>
    </row>
    <row r="3488" spans="3:9" x14ac:dyDescent="0.25">
      <c r="C3488" s="482" t="s">
        <v>3914</v>
      </c>
      <c r="D3488" s="325">
        <v>459.2</v>
      </c>
      <c r="E3488" s="325">
        <v>0</v>
      </c>
      <c r="F3488" s="325">
        <v>8.9</v>
      </c>
      <c r="G3488" s="325">
        <v>73</v>
      </c>
      <c r="H3488" s="320">
        <v>2.2000000000000002</v>
      </c>
      <c r="I3488" s="320">
        <v>22.5</v>
      </c>
    </row>
    <row r="3489" spans="3:9" x14ac:dyDescent="0.25">
      <c r="C3489" s="482" t="s">
        <v>3915</v>
      </c>
      <c r="D3489" s="325">
        <v>459.1</v>
      </c>
      <c r="E3489" s="325">
        <v>0</v>
      </c>
      <c r="F3489" s="325">
        <v>7.4</v>
      </c>
      <c r="G3489" s="325">
        <v>80</v>
      </c>
      <c r="H3489" s="320">
        <v>1.3</v>
      </c>
      <c r="I3489" s="320">
        <v>67.5</v>
      </c>
    </row>
    <row r="3490" spans="3:9" x14ac:dyDescent="0.25">
      <c r="C3490" s="482" t="s">
        <v>3916</v>
      </c>
      <c r="D3490" s="325">
        <v>459</v>
      </c>
      <c r="E3490" s="325">
        <v>0</v>
      </c>
      <c r="F3490" s="325">
        <v>6.2</v>
      </c>
      <c r="G3490" s="325">
        <v>85</v>
      </c>
      <c r="H3490" s="320">
        <v>1.3</v>
      </c>
      <c r="I3490" s="320">
        <v>90</v>
      </c>
    </row>
    <row r="3491" spans="3:9" x14ac:dyDescent="0.25">
      <c r="C3491" s="482" t="s">
        <v>3917</v>
      </c>
      <c r="D3491" s="325">
        <v>459.2</v>
      </c>
      <c r="E3491" s="325">
        <v>0</v>
      </c>
      <c r="F3491" s="325">
        <v>6.2</v>
      </c>
      <c r="G3491" s="325">
        <v>85</v>
      </c>
      <c r="H3491" s="320">
        <v>1.3</v>
      </c>
      <c r="I3491" s="320">
        <v>67.5</v>
      </c>
    </row>
    <row r="3492" spans="3:9" x14ac:dyDescent="0.25">
      <c r="C3492" s="482" t="s">
        <v>3918</v>
      </c>
      <c r="D3492" s="325">
        <v>459.5</v>
      </c>
      <c r="E3492" s="325">
        <v>0</v>
      </c>
      <c r="F3492" s="325">
        <v>5.5</v>
      </c>
      <c r="G3492" s="325">
        <v>87</v>
      </c>
      <c r="H3492" s="320">
        <v>0.9</v>
      </c>
      <c r="I3492" s="320">
        <v>67.5</v>
      </c>
    </row>
    <row r="3493" spans="3:9" x14ac:dyDescent="0.25">
      <c r="C3493" s="482" t="s">
        <v>3919</v>
      </c>
      <c r="D3493" s="325">
        <v>459.7</v>
      </c>
      <c r="E3493" s="325">
        <v>0.3</v>
      </c>
      <c r="F3493" s="325">
        <v>4.9000000000000004</v>
      </c>
      <c r="G3493" s="325">
        <v>87</v>
      </c>
      <c r="H3493" s="320">
        <v>0.9</v>
      </c>
      <c r="I3493" s="320">
        <v>67.5</v>
      </c>
    </row>
    <row r="3494" spans="3:9" x14ac:dyDescent="0.25">
      <c r="C3494" s="482" t="s">
        <v>3920</v>
      </c>
      <c r="D3494" s="325">
        <v>460</v>
      </c>
      <c r="E3494" s="325">
        <v>0</v>
      </c>
      <c r="F3494" s="325">
        <v>4.5999999999999996</v>
      </c>
      <c r="G3494" s="325">
        <v>88</v>
      </c>
      <c r="H3494" s="320">
        <v>0.9</v>
      </c>
      <c r="I3494" s="320">
        <v>67.5</v>
      </c>
    </row>
    <row r="3495" spans="3:9" x14ac:dyDescent="0.25">
      <c r="C3495" s="482" t="s">
        <v>3921</v>
      </c>
      <c r="D3495" s="325">
        <v>460.2</v>
      </c>
      <c r="E3495" s="325">
        <v>0</v>
      </c>
      <c r="F3495" s="325">
        <v>4.7</v>
      </c>
      <c r="G3495" s="325">
        <v>87</v>
      </c>
      <c r="H3495" s="320">
        <v>0.9</v>
      </c>
      <c r="I3495" s="320">
        <v>67.5</v>
      </c>
    </row>
    <row r="3496" spans="3:9" x14ac:dyDescent="0.25">
      <c r="C3496" s="482" t="s">
        <v>3922</v>
      </c>
      <c r="D3496" s="325">
        <v>460.5</v>
      </c>
      <c r="E3496" s="325">
        <v>0</v>
      </c>
      <c r="F3496" s="325">
        <v>4.8</v>
      </c>
      <c r="G3496" s="325">
        <v>86</v>
      </c>
      <c r="H3496" s="320">
        <v>0.4</v>
      </c>
      <c r="I3496" s="320">
        <v>90</v>
      </c>
    </row>
    <row r="3497" spans="3:9" x14ac:dyDescent="0.25">
      <c r="C3497" s="482" t="s">
        <v>3923</v>
      </c>
      <c r="D3497" s="325">
        <v>460.4</v>
      </c>
      <c r="E3497" s="325">
        <v>0</v>
      </c>
      <c r="F3497" s="325">
        <v>4.7</v>
      </c>
      <c r="G3497" s="325">
        <v>87</v>
      </c>
      <c r="H3497" s="320">
        <v>0.4</v>
      </c>
      <c r="I3497" s="320">
        <v>67.5</v>
      </c>
    </row>
    <row r="3498" spans="3:9" x14ac:dyDescent="0.25">
      <c r="C3498" s="482" t="s">
        <v>3924</v>
      </c>
      <c r="D3498" s="325">
        <v>460.2</v>
      </c>
      <c r="E3498" s="325">
        <v>0</v>
      </c>
      <c r="F3498" s="325">
        <v>4.7</v>
      </c>
      <c r="G3498" s="325">
        <v>88</v>
      </c>
      <c r="H3498" s="320">
        <v>0</v>
      </c>
      <c r="I3498" s="320">
        <v>90</v>
      </c>
    </row>
    <row r="3499" spans="3:9" x14ac:dyDescent="0.25">
      <c r="C3499" s="482" t="s">
        <v>3925</v>
      </c>
      <c r="D3499" s="325">
        <v>460</v>
      </c>
      <c r="E3499" s="325">
        <v>0.3</v>
      </c>
      <c r="F3499" s="325">
        <v>4.7</v>
      </c>
      <c r="G3499" s="325">
        <v>86</v>
      </c>
      <c r="H3499" s="320">
        <v>0</v>
      </c>
      <c r="I3499" s="320">
        <v>135</v>
      </c>
    </row>
    <row r="3500" spans="3:9" x14ac:dyDescent="0.25">
      <c r="C3500" s="482" t="s">
        <v>3926</v>
      </c>
      <c r="D3500" s="325">
        <v>459.7</v>
      </c>
      <c r="E3500" s="325">
        <v>0</v>
      </c>
      <c r="F3500" s="325">
        <v>4.2</v>
      </c>
      <c r="G3500" s="325">
        <v>90</v>
      </c>
      <c r="H3500" s="320">
        <v>0.4</v>
      </c>
      <c r="I3500" s="320">
        <v>270</v>
      </c>
    </row>
    <row r="3501" spans="3:9" x14ac:dyDescent="0.25">
      <c r="C3501" s="482" t="s">
        <v>3927</v>
      </c>
      <c r="D3501" s="325">
        <v>459.5</v>
      </c>
      <c r="E3501" s="325">
        <v>3.1</v>
      </c>
      <c r="F3501" s="325">
        <v>3.5</v>
      </c>
      <c r="G3501" s="325">
        <v>89</v>
      </c>
      <c r="H3501" s="320">
        <v>0.4</v>
      </c>
      <c r="I3501" s="320">
        <v>225</v>
      </c>
    </row>
    <row r="3502" spans="3:9" x14ac:dyDescent="0.25">
      <c r="C3502" s="482" t="s">
        <v>3928</v>
      </c>
      <c r="D3502" s="325">
        <v>459.4</v>
      </c>
      <c r="E3502" s="325">
        <v>0.3</v>
      </c>
      <c r="F3502" s="325">
        <v>2.9</v>
      </c>
      <c r="G3502" s="325">
        <v>88</v>
      </c>
      <c r="H3502" s="320">
        <v>0.4</v>
      </c>
      <c r="I3502" s="320">
        <v>157.5</v>
      </c>
    </row>
    <row r="3503" spans="3:9" x14ac:dyDescent="0.25">
      <c r="C3503" s="482" t="s">
        <v>3929</v>
      </c>
      <c r="D3503" s="325">
        <v>459.3</v>
      </c>
      <c r="E3503" s="325">
        <v>0</v>
      </c>
      <c r="F3503" s="325">
        <v>3.2</v>
      </c>
      <c r="G3503" s="325">
        <v>87</v>
      </c>
      <c r="H3503" s="320">
        <v>0</v>
      </c>
      <c r="I3503" s="320">
        <v>157.5</v>
      </c>
    </row>
    <row r="3504" spans="3:9" x14ac:dyDescent="0.25">
      <c r="C3504" s="482" t="s">
        <v>3930</v>
      </c>
      <c r="D3504" s="325">
        <v>459.4</v>
      </c>
      <c r="E3504" s="325">
        <v>0</v>
      </c>
      <c r="F3504" s="325">
        <v>3.3</v>
      </c>
      <c r="G3504" s="325">
        <v>85</v>
      </c>
      <c r="H3504" s="320">
        <v>0.4</v>
      </c>
      <c r="I3504" s="320">
        <v>157.5</v>
      </c>
    </row>
    <row r="3505" spans="3:9" x14ac:dyDescent="0.25">
      <c r="C3505" s="482" t="s">
        <v>3931</v>
      </c>
      <c r="D3505" s="325">
        <v>459.6</v>
      </c>
      <c r="E3505" s="325">
        <v>0</v>
      </c>
      <c r="F3505" s="325">
        <v>3.3</v>
      </c>
      <c r="G3505" s="325">
        <v>89</v>
      </c>
      <c r="H3505" s="320">
        <v>0.9</v>
      </c>
      <c r="I3505" s="320">
        <v>247.5</v>
      </c>
    </row>
    <row r="3506" spans="3:9" x14ac:dyDescent="0.25">
      <c r="C3506" s="482" t="s">
        <v>3932</v>
      </c>
      <c r="D3506" s="325">
        <v>460</v>
      </c>
      <c r="E3506" s="325">
        <v>0</v>
      </c>
      <c r="F3506" s="325">
        <v>4.5999999999999996</v>
      </c>
      <c r="G3506" s="325">
        <v>85</v>
      </c>
      <c r="H3506" s="320">
        <v>0.9</v>
      </c>
      <c r="I3506" s="320">
        <v>225</v>
      </c>
    </row>
    <row r="3507" spans="3:9" x14ac:dyDescent="0.25">
      <c r="C3507" s="482" t="s">
        <v>3933</v>
      </c>
      <c r="D3507" s="325">
        <v>460.3</v>
      </c>
      <c r="E3507" s="325">
        <v>0</v>
      </c>
      <c r="F3507" s="325">
        <v>5.7</v>
      </c>
      <c r="G3507" s="325">
        <v>82</v>
      </c>
      <c r="H3507" s="320">
        <v>0.9</v>
      </c>
      <c r="I3507" s="320">
        <v>225</v>
      </c>
    </row>
    <row r="3508" spans="3:9" x14ac:dyDescent="0.25">
      <c r="C3508" s="482" t="s">
        <v>3934</v>
      </c>
      <c r="D3508" s="325">
        <v>460.4</v>
      </c>
      <c r="E3508" s="325">
        <v>0</v>
      </c>
      <c r="F3508" s="325">
        <v>7.9</v>
      </c>
      <c r="G3508" s="325">
        <v>70</v>
      </c>
      <c r="H3508" s="320">
        <v>0.4</v>
      </c>
      <c r="I3508" s="320">
        <v>67.5</v>
      </c>
    </row>
    <row r="3509" spans="3:9" x14ac:dyDescent="0.25">
      <c r="C3509" s="482" t="s">
        <v>3935</v>
      </c>
      <c r="D3509" s="325">
        <v>460.4</v>
      </c>
      <c r="E3509" s="325">
        <v>0</v>
      </c>
      <c r="F3509" s="325">
        <v>9.8000000000000007</v>
      </c>
      <c r="G3509" s="325">
        <v>64</v>
      </c>
      <c r="H3509" s="320">
        <v>1.3</v>
      </c>
      <c r="I3509" s="320">
        <v>67.5</v>
      </c>
    </row>
    <row r="3510" spans="3:9" x14ac:dyDescent="0.25">
      <c r="C3510" s="482" t="s">
        <v>3936</v>
      </c>
      <c r="D3510" s="325">
        <v>460</v>
      </c>
      <c r="E3510" s="325">
        <v>0</v>
      </c>
      <c r="F3510" s="325">
        <v>9.6</v>
      </c>
      <c r="G3510" s="325">
        <v>68</v>
      </c>
      <c r="H3510" s="320">
        <v>0.9</v>
      </c>
      <c r="I3510" s="320">
        <v>45</v>
      </c>
    </row>
    <row r="3511" spans="3:9" x14ac:dyDescent="0.25">
      <c r="C3511" s="482" t="s">
        <v>3937</v>
      </c>
      <c r="D3511" s="325">
        <v>459.7</v>
      </c>
      <c r="E3511" s="325">
        <v>0.8</v>
      </c>
      <c r="F3511" s="325">
        <v>5.8</v>
      </c>
      <c r="G3511" s="325">
        <v>77</v>
      </c>
      <c r="H3511" s="320">
        <v>0.9</v>
      </c>
      <c r="I3511" s="320">
        <v>0</v>
      </c>
    </row>
    <row r="3512" spans="3:9" x14ac:dyDescent="0.25">
      <c r="C3512" s="482" t="s">
        <v>3938</v>
      </c>
      <c r="D3512" s="325">
        <v>459.2</v>
      </c>
      <c r="E3512" s="325">
        <v>2.8</v>
      </c>
      <c r="F3512" s="325">
        <v>8.8000000000000007</v>
      </c>
      <c r="G3512" s="325">
        <v>72</v>
      </c>
      <c r="H3512" s="320">
        <v>1.3</v>
      </c>
      <c r="I3512" s="320">
        <v>67.5</v>
      </c>
    </row>
    <row r="3513" spans="3:9" x14ac:dyDescent="0.25">
      <c r="C3513" s="482" t="s">
        <v>3939</v>
      </c>
      <c r="D3513" s="325">
        <v>459.3</v>
      </c>
      <c r="E3513" s="325">
        <v>3.1</v>
      </c>
      <c r="F3513" s="325">
        <v>4.9000000000000004</v>
      </c>
      <c r="G3513" s="325">
        <v>84</v>
      </c>
      <c r="H3513" s="320">
        <v>1.8</v>
      </c>
      <c r="I3513" s="320">
        <v>67.5</v>
      </c>
    </row>
    <row r="3514" spans="3:9" x14ac:dyDescent="0.25">
      <c r="C3514" s="482" t="s">
        <v>3940</v>
      </c>
      <c r="D3514" s="325">
        <v>459.1</v>
      </c>
      <c r="E3514" s="325">
        <v>1</v>
      </c>
      <c r="F3514" s="325">
        <v>6.5</v>
      </c>
      <c r="G3514" s="325">
        <v>79</v>
      </c>
      <c r="H3514" s="320">
        <v>0.9</v>
      </c>
      <c r="I3514" s="320">
        <v>45</v>
      </c>
    </row>
    <row r="3515" spans="3:9" x14ac:dyDescent="0.25">
      <c r="C3515" s="482" t="s">
        <v>3941</v>
      </c>
      <c r="D3515" s="325">
        <v>459.2</v>
      </c>
      <c r="E3515" s="325">
        <v>0.5</v>
      </c>
      <c r="F3515" s="325">
        <v>6.7</v>
      </c>
      <c r="G3515" s="325">
        <v>79</v>
      </c>
      <c r="H3515" s="320">
        <v>0.9</v>
      </c>
      <c r="I3515" s="320">
        <v>90</v>
      </c>
    </row>
    <row r="3516" spans="3:9" x14ac:dyDescent="0.25">
      <c r="C3516" s="482" t="s">
        <v>3942</v>
      </c>
      <c r="D3516" s="325">
        <v>459.4</v>
      </c>
      <c r="E3516" s="325">
        <v>0.3</v>
      </c>
      <c r="F3516" s="325">
        <v>5.0999999999999996</v>
      </c>
      <c r="G3516" s="325">
        <v>80</v>
      </c>
      <c r="H3516" s="320">
        <v>1.3</v>
      </c>
      <c r="I3516" s="320">
        <v>67.5</v>
      </c>
    </row>
    <row r="3517" spans="3:9" x14ac:dyDescent="0.25">
      <c r="C3517" s="482" t="s">
        <v>3943</v>
      </c>
      <c r="D3517" s="325">
        <v>459.9</v>
      </c>
      <c r="E3517" s="325">
        <v>0</v>
      </c>
      <c r="F3517" s="325">
        <v>4.5999999999999996</v>
      </c>
      <c r="G3517" s="325">
        <v>84</v>
      </c>
      <c r="H3517" s="320">
        <v>1.3</v>
      </c>
      <c r="I3517" s="320">
        <v>67.5</v>
      </c>
    </row>
    <row r="3518" spans="3:9" x14ac:dyDescent="0.25">
      <c r="C3518" s="482" t="s">
        <v>3944</v>
      </c>
      <c r="D3518" s="325">
        <v>460.3</v>
      </c>
      <c r="E3518" s="325">
        <v>0</v>
      </c>
      <c r="F3518" s="325">
        <v>4.4000000000000004</v>
      </c>
      <c r="G3518" s="325">
        <v>83</v>
      </c>
      <c r="H3518" s="320">
        <v>0.9</v>
      </c>
      <c r="I3518" s="320">
        <v>67.5</v>
      </c>
    </row>
    <row r="3519" spans="3:9" x14ac:dyDescent="0.25">
      <c r="C3519" s="482" t="s">
        <v>3945</v>
      </c>
      <c r="D3519" s="325">
        <v>460.6</v>
      </c>
      <c r="E3519" s="325">
        <v>0</v>
      </c>
      <c r="F3519" s="325">
        <v>4.2</v>
      </c>
      <c r="G3519" s="325">
        <v>83</v>
      </c>
      <c r="H3519" s="320">
        <v>0.4</v>
      </c>
      <c r="I3519" s="320">
        <v>67.5</v>
      </c>
    </row>
    <row r="3520" spans="3:9" x14ac:dyDescent="0.25">
      <c r="C3520" s="482" t="s">
        <v>3946</v>
      </c>
      <c r="D3520" s="325">
        <v>460.7</v>
      </c>
      <c r="E3520" s="325">
        <v>0</v>
      </c>
      <c r="F3520" s="325">
        <v>3.9</v>
      </c>
      <c r="G3520" s="325">
        <v>83</v>
      </c>
      <c r="H3520" s="320">
        <v>0.4</v>
      </c>
      <c r="I3520" s="320">
        <v>67.5</v>
      </c>
    </row>
    <row r="3521" spans="3:9" x14ac:dyDescent="0.25">
      <c r="C3521" s="482" t="s">
        <v>3947</v>
      </c>
      <c r="D3521" s="325">
        <v>460.7</v>
      </c>
      <c r="E3521" s="325">
        <v>0</v>
      </c>
      <c r="F3521" s="325">
        <v>3.7</v>
      </c>
      <c r="G3521" s="325">
        <v>84</v>
      </c>
      <c r="H3521" s="320">
        <v>0.4</v>
      </c>
      <c r="I3521" s="320">
        <v>67.5</v>
      </c>
    </row>
    <row r="3522" spans="3:9" x14ac:dyDescent="0.25">
      <c r="C3522" s="482" t="s">
        <v>3948</v>
      </c>
      <c r="D3522" s="325">
        <v>460.7</v>
      </c>
      <c r="E3522" s="325">
        <v>0</v>
      </c>
      <c r="F3522" s="325">
        <v>3.4</v>
      </c>
      <c r="G3522" s="325">
        <v>85</v>
      </c>
      <c r="H3522" s="320">
        <v>0.4</v>
      </c>
      <c r="I3522" s="320">
        <v>67.5</v>
      </c>
    </row>
    <row r="3523" spans="3:9" x14ac:dyDescent="0.25">
      <c r="C3523" s="482" t="s">
        <v>3949</v>
      </c>
      <c r="D3523" s="325">
        <v>460.6</v>
      </c>
      <c r="E3523" s="325">
        <v>0</v>
      </c>
      <c r="F3523" s="325">
        <v>3.1</v>
      </c>
      <c r="G3523" s="325">
        <v>84</v>
      </c>
      <c r="H3523" s="320">
        <v>0.4</v>
      </c>
      <c r="I3523" s="320">
        <v>67.5</v>
      </c>
    </row>
    <row r="3524" spans="3:9" x14ac:dyDescent="0.25">
      <c r="C3524" s="482" t="s">
        <v>3950</v>
      </c>
      <c r="D3524" s="325">
        <v>460.2</v>
      </c>
      <c r="E3524" s="325">
        <v>0</v>
      </c>
      <c r="F3524" s="325">
        <v>2.4</v>
      </c>
      <c r="G3524" s="325">
        <v>86</v>
      </c>
      <c r="H3524" s="320">
        <v>0.4</v>
      </c>
      <c r="I3524" s="320">
        <v>180</v>
      </c>
    </row>
    <row r="3525" spans="3:9" x14ac:dyDescent="0.25">
      <c r="C3525" s="482" t="s">
        <v>3951</v>
      </c>
      <c r="D3525" s="325">
        <v>460.2</v>
      </c>
      <c r="E3525" s="325">
        <v>0</v>
      </c>
      <c r="F3525" s="325">
        <v>2.2999999999999998</v>
      </c>
      <c r="G3525" s="325">
        <v>82</v>
      </c>
      <c r="H3525" s="320">
        <v>0.4</v>
      </c>
      <c r="I3525" s="320">
        <v>180</v>
      </c>
    </row>
    <row r="3526" spans="3:9" x14ac:dyDescent="0.25">
      <c r="C3526" s="482" t="s">
        <v>3952</v>
      </c>
      <c r="D3526" s="325">
        <v>459.9</v>
      </c>
      <c r="E3526" s="325">
        <v>0</v>
      </c>
      <c r="F3526" s="325">
        <v>1.4</v>
      </c>
      <c r="G3526" s="325">
        <v>86</v>
      </c>
      <c r="H3526" s="320">
        <v>0</v>
      </c>
      <c r="I3526" s="320">
        <v>202.5</v>
      </c>
    </row>
    <row r="3527" spans="3:9" x14ac:dyDescent="0.25">
      <c r="C3527" s="482" t="s">
        <v>3953</v>
      </c>
      <c r="D3527" s="325">
        <v>460</v>
      </c>
      <c r="E3527" s="325">
        <v>0</v>
      </c>
      <c r="F3527" s="325">
        <v>1.1000000000000001</v>
      </c>
      <c r="G3527" s="325">
        <v>82</v>
      </c>
      <c r="H3527" s="320">
        <v>0.4</v>
      </c>
      <c r="I3527" s="320">
        <v>202.5</v>
      </c>
    </row>
    <row r="3528" spans="3:9" x14ac:dyDescent="0.25">
      <c r="C3528" s="482" t="s">
        <v>3954</v>
      </c>
      <c r="D3528" s="325">
        <v>460.1</v>
      </c>
      <c r="E3528" s="325">
        <v>0</v>
      </c>
      <c r="F3528" s="325">
        <v>0.5</v>
      </c>
      <c r="G3528" s="325">
        <v>90</v>
      </c>
      <c r="H3528" s="320">
        <v>0.4</v>
      </c>
      <c r="I3528" s="320">
        <v>247.5</v>
      </c>
    </row>
    <row r="3529" spans="3:9" x14ac:dyDescent="0.25">
      <c r="C3529" s="482" t="s">
        <v>3955</v>
      </c>
      <c r="D3529" s="325">
        <v>460.3</v>
      </c>
      <c r="E3529" s="325">
        <v>0</v>
      </c>
      <c r="F3529" s="325">
        <v>0.4</v>
      </c>
      <c r="G3529" s="325">
        <v>84</v>
      </c>
      <c r="H3529" s="320">
        <v>0.4</v>
      </c>
      <c r="I3529" s="320">
        <v>202.5</v>
      </c>
    </row>
    <row r="3530" spans="3:9" x14ac:dyDescent="0.25">
      <c r="C3530" s="482" t="s">
        <v>3956</v>
      </c>
      <c r="D3530" s="325">
        <v>461</v>
      </c>
      <c r="E3530" s="325">
        <v>0</v>
      </c>
      <c r="F3530" s="325">
        <v>2.6</v>
      </c>
      <c r="G3530" s="325">
        <v>76</v>
      </c>
      <c r="H3530" s="320">
        <v>0.9</v>
      </c>
      <c r="I3530" s="320">
        <v>225</v>
      </c>
    </row>
    <row r="3531" spans="3:9" x14ac:dyDescent="0.25">
      <c r="C3531" s="482" t="s">
        <v>3957</v>
      </c>
      <c r="D3531" s="325">
        <v>461.1</v>
      </c>
      <c r="E3531" s="325">
        <v>0</v>
      </c>
      <c r="F3531" s="325">
        <v>6.1</v>
      </c>
      <c r="G3531" s="325">
        <v>26</v>
      </c>
      <c r="H3531" s="320">
        <v>1.3</v>
      </c>
      <c r="I3531" s="320">
        <v>225</v>
      </c>
    </row>
    <row r="3532" spans="3:9" x14ac:dyDescent="0.25">
      <c r="C3532" s="482" t="s">
        <v>3958</v>
      </c>
      <c r="D3532" s="325">
        <v>461.3</v>
      </c>
      <c r="E3532" s="325">
        <v>0</v>
      </c>
      <c r="F3532" s="325">
        <v>7.7</v>
      </c>
      <c r="G3532" s="325">
        <v>19</v>
      </c>
      <c r="H3532" s="320">
        <v>2.2000000000000002</v>
      </c>
      <c r="I3532" s="320">
        <v>157.5</v>
      </c>
    </row>
    <row r="3533" spans="3:9" x14ac:dyDescent="0.25">
      <c r="C3533" s="482" t="s">
        <v>3959</v>
      </c>
      <c r="D3533" s="325">
        <v>461.2</v>
      </c>
      <c r="E3533" s="325">
        <v>0</v>
      </c>
      <c r="F3533" s="325">
        <v>7.8</v>
      </c>
      <c r="G3533" s="325">
        <v>23</v>
      </c>
      <c r="H3533" s="320">
        <v>2.7</v>
      </c>
      <c r="I3533" s="320">
        <v>157.5</v>
      </c>
    </row>
    <row r="3534" spans="3:9" x14ac:dyDescent="0.25">
      <c r="C3534" s="482" t="s">
        <v>3960</v>
      </c>
      <c r="D3534" s="325">
        <v>461</v>
      </c>
      <c r="E3534" s="325">
        <v>0</v>
      </c>
      <c r="F3534" s="325">
        <v>9.6999999999999993</v>
      </c>
      <c r="G3534" s="325">
        <v>20</v>
      </c>
      <c r="H3534" s="320">
        <v>2.7</v>
      </c>
      <c r="I3534" s="320">
        <v>157.5</v>
      </c>
    </row>
    <row r="3535" spans="3:9" x14ac:dyDescent="0.25">
      <c r="C3535" s="482" t="s">
        <v>3961</v>
      </c>
      <c r="D3535" s="325">
        <v>460.5</v>
      </c>
      <c r="E3535" s="325">
        <v>0</v>
      </c>
      <c r="F3535" s="325">
        <v>8.9</v>
      </c>
      <c r="G3535" s="325">
        <v>23</v>
      </c>
      <c r="H3535" s="320">
        <v>2.2000000000000002</v>
      </c>
      <c r="I3535" s="320">
        <v>157.5</v>
      </c>
    </row>
    <row r="3536" spans="3:9" x14ac:dyDescent="0.25">
      <c r="C3536" s="482" t="s">
        <v>3962</v>
      </c>
      <c r="D3536" s="325">
        <v>460.1</v>
      </c>
      <c r="E3536" s="325">
        <v>0</v>
      </c>
      <c r="F3536" s="325">
        <v>9.4</v>
      </c>
      <c r="G3536" s="325">
        <v>20</v>
      </c>
      <c r="H3536" s="320">
        <v>2.2000000000000002</v>
      </c>
      <c r="I3536" s="320">
        <v>157.5</v>
      </c>
    </row>
    <row r="3537" spans="3:9" x14ac:dyDescent="0.25">
      <c r="C3537" s="482" t="s">
        <v>3963</v>
      </c>
      <c r="D3537" s="325">
        <v>459.7</v>
      </c>
      <c r="E3537" s="325">
        <v>0</v>
      </c>
      <c r="F3537" s="325">
        <v>8.6</v>
      </c>
      <c r="G3537" s="325">
        <v>23</v>
      </c>
      <c r="H3537" s="320">
        <v>2.7</v>
      </c>
      <c r="I3537" s="320">
        <v>157.5</v>
      </c>
    </row>
    <row r="3538" spans="3:9" x14ac:dyDescent="0.25">
      <c r="C3538" s="482" t="s">
        <v>3964</v>
      </c>
      <c r="D3538" s="325">
        <v>459.6</v>
      </c>
      <c r="E3538" s="325">
        <v>0</v>
      </c>
      <c r="F3538" s="325">
        <v>8.6</v>
      </c>
      <c r="G3538" s="325">
        <v>27</v>
      </c>
      <c r="H3538" s="320">
        <v>2.7</v>
      </c>
      <c r="I3538" s="320">
        <v>157.5</v>
      </c>
    </row>
    <row r="3539" spans="3:9" x14ac:dyDescent="0.25">
      <c r="C3539" s="482" t="s">
        <v>3965</v>
      </c>
      <c r="D3539" s="325">
        <v>459.6</v>
      </c>
      <c r="E3539" s="325">
        <v>0</v>
      </c>
      <c r="F3539" s="325">
        <v>6.5</v>
      </c>
      <c r="G3539" s="325">
        <v>27</v>
      </c>
      <c r="H3539" s="320">
        <v>1.8</v>
      </c>
      <c r="I3539" s="320">
        <v>157.5</v>
      </c>
    </row>
    <row r="3540" spans="3:9" x14ac:dyDescent="0.25">
      <c r="C3540" s="482" t="s">
        <v>3966</v>
      </c>
      <c r="D3540" s="325">
        <v>459.7</v>
      </c>
      <c r="E3540" s="325">
        <v>0</v>
      </c>
      <c r="F3540" s="325">
        <v>4.3</v>
      </c>
      <c r="G3540" s="325">
        <v>28</v>
      </c>
      <c r="H3540" s="320">
        <v>1.3</v>
      </c>
      <c r="I3540" s="320">
        <v>157.5</v>
      </c>
    </row>
    <row r="3541" spans="3:9" x14ac:dyDescent="0.25">
      <c r="C3541" s="482" t="s">
        <v>3967</v>
      </c>
      <c r="D3541" s="325">
        <v>459.9</v>
      </c>
      <c r="E3541" s="325">
        <v>0</v>
      </c>
      <c r="F3541" s="325">
        <v>2.9</v>
      </c>
      <c r="G3541" s="325">
        <v>28</v>
      </c>
      <c r="H3541" s="320">
        <v>0.9</v>
      </c>
      <c r="I3541" s="320">
        <v>45</v>
      </c>
    </row>
    <row r="3542" spans="3:9" x14ac:dyDescent="0.25">
      <c r="C3542" s="482" t="s">
        <v>3968</v>
      </c>
      <c r="D3542" s="325">
        <v>460</v>
      </c>
      <c r="E3542" s="325">
        <v>0</v>
      </c>
      <c r="F3542" s="325">
        <v>2</v>
      </c>
      <c r="G3542" s="325">
        <v>33</v>
      </c>
      <c r="H3542" s="320">
        <v>0.9</v>
      </c>
      <c r="I3542" s="320">
        <v>90</v>
      </c>
    </row>
    <row r="3543" spans="3:9" x14ac:dyDescent="0.25">
      <c r="C3543" s="482" t="s">
        <v>3969</v>
      </c>
      <c r="D3543" s="325">
        <v>460.3</v>
      </c>
      <c r="E3543" s="325">
        <v>0</v>
      </c>
      <c r="F3543" s="325">
        <v>1.4</v>
      </c>
      <c r="G3543" s="325">
        <v>36</v>
      </c>
      <c r="H3543" s="320">
        <v>0.4</v>
      </c>
      <c r="I3543" s="320">
        <v>67.5</v>
      </c>
    </row>
    <row r="3544" spans="3:9" x14ac:dyDescent="0.25">
      <c r="C3544" s="482" t="s">
        <v>3970</v>
      </c>
      <c r="D3544" s="325">
        <v>460.6</v>
      </c>
      <c r="E3544" s="325">
        <v>0</v>
      </c>
      <c r="F3544" s="325">
        <v>0.8</v>
      </c>
      <c r="G3544" s="325">
        <v>43</v>
      </c>
      <c r="H3544" s="320">
        <v>0.4</v>
      </c>
      <c r="I3544" s="320">
        <v>180</v>
      </c>
    </row>
    <row r="3545" spans="3:9" x14ac:dyDescent="0.25">
      <c r="C3545" s="482" t="s">
        <v>3971</v>
      </c>
      <c r="D3545" s="325">
        <v>460.1</v>
      </c>
      <c r="E3545" s="325">
        <v>0</v>
      </c>
      <c r="F3545" s="325">
        <v>0.2</v>
      </c>
      <c r="G3545" s="325">
        <v>49</v>
      </c>
      <c r="H3545" s="320">
        <v>0.4</v>
      </c>
      <c r="I3545" s="320">
        <v>180</v>
      </c>
    </row>
    <row r="3546" spans="3:9" x14ac:dyDescent="0.25">
      <c r="C3546" s="482" t="s">
        <v>3972</v>
      </c>
      <c r="D3546" s="325">
        <v>459.9</v>
      </c>
      <c r="E3546" s="325">
        <v>0</v>
      </c>
      <c r="F3546" s="325">
        <v>-0.7</v>
      </c>
      <c r="G3546" s="325">
        <v>59</v>
      </c>
      <c r="H3546" s="320">
        <v>0.4</v>
      </c>
      <c r="I3546" s="320">
        <v>180</v>
      </c>
    </row>
    <row r="3547" spans="3:9" x14ac:dyDescent="0.25">
      <c r="C3547" s="482" t="s">
        <v>3973</v>
      </c>
      <c r="D3547" s="325">
        <v>459.6</v>
      </c>
      <c r="E3547" s="325">
        <v>0</v>
      </c>
      <c r="F3547" s="325">
        <v>-1.2</v>
      </c>
      <c r="G3547" s="325">
        <v>66</v>
      </c>
      <c r="H3547" s="320">
        <v>0.4</v>
      </c>
      <c r="I3547" s="320">
        <v>225</v>
      </c>
    </row>
    <row r="3548" spans="3:9" x14ac:dyDescent="0.25">
      <c r="C3548" s="482" t="s">
        <v>3974</v>
      </c>
      <c r="D3548" s="325">
        <v>459.1</v>
      </c>
      <c r="E3548" s="325">
        <v>0</v>
      </c>
      <c r="F3548" s="325">
        <v>-1.8</v>
      </c>
      <c r="G3548" s="325">
        <v>72</v>
      </c>
      <c r="H3548" s="320">
        <v>0</v>
      </c>
      <c r="I3548" s="320">
        <v>225</v>
      </c>
    </row>
    <row r="3549" spans="3:9" x14ac:dyDescent="0.25">
      <c r="C3549" s="482" t="s">
        <v>3975</v>
      </c>
      <c r="D3549" s="325">
        <v>459.1</v>
      </c>
      <c r="E3549" s="325">
        <v>0</v>
      </c>
      <c r="F3549" s="325">
        <v>-2.2999999999999998</v>
      </c>
      <c r="G3549" s="325">
        <v>74</v>
      </c>
      <c r="H3549" s="320">
        <v>0</v>
      </c>
      <c r="I3549" s="320">
        <v>225</v>
      </c>
    </row>
    <row r="3550" spans="3:9" x14ac:dyDescent="0.25">
      <c r="C3550" s="482" t="s">
        <v>3976</v>
      </c>
      <c r="D3550" s="325">
        <v>458.9</v>
      </c>
      <c r="E3550" s="325">
        <v>0</v>
      </c>
      <c r="F3550" s="325">
        <v>-3.8</v>
      </c>
      <c r="G3550" s="325">
        <v>79</v>
      </c>
      <c r="H3550" s="320">
        <v>0</v>
      </c>
      <c r="I3550" s="320">
        <v>225</v>
      </c>
    </row>
    <row r="3551" spans="3:9" x14ac:dyDescent="0.25">
      <c r="C3551" s="482" t="s">
        <v>3977</v>
      </c>
      <c r="D3551" s="325">
        <v>459</v>
      </c>
      <c r="E3551" s="325">
        <v>0</v>
      </c>
      <c r="F3551" s="325">
        <v>-2.9</v>
      </c>
      <c r="G3551" s="325">
        <v>73</v>
      </c>
      <c r="H3551" s="320">
        <v>0</v>
      </c>
      <c r="I3551" s="320">
        <v>225</v>
      </c>
    </row>
    <row r="3552" spans="3:9" x14ac:dyDescent="0.25">
      <c r="C3552" s="482" t="s">
        <v>3978</v>
      </c>
      <c r="D3552" s="325">
        <v>459.2</v>
      </c>
      <c r="E3552" s="325">
        <v>0</v>
      </c>
      <c r="F3552" s="325">
        <v>-3.2</v>
      </c>
      <c r="G3552" s="325">
        <v>80</v>
      </c>
      <c r="H3552" s="320">
        <v>0.4</v>
      </c>
      <c r="I3552" s="320">
        <v>225</v>
      </c>
    </row>
    <row r="3553" spans="3:9" x14ac:dyDescent="0.25">
      <c r="C3553" s="482" t="s">
        <v>3979</v>
      </c>
      <c r="D3553" s="325">
        <v>459.6</v>
      </c>
      <c r="E3553" s="325">
        <v>0</v>
      </c>
      <c r="F3553" s="325">
        <v>-3.6</v>
      </c>
      <c r="G3553" s="325">
        <v>81</v>
      </c>
      <c r="H3553" s="320">
        <v>0.4</v>
      </c>
      <c r="I3553" s="320">
        <v>225</v>
      </c>
    </row>
    <row r="3554" spans="3:9" x14ac:dyDescent="0.25">
      <c r="C3554" s="482" t="s">
        <v>3980</v>
      </c>
      <c r="D3554" s="325">
        <v>460</v>
      </c>
      <c r="E3554" s="325">
        <v>0</v>
      </c>
      <c r="F3554" s="325">
        <v>0.5</v>
      </c>
      <c r="G3554" s="325">
        <v>62</v>
      </c>
      <c r="H3554" s="320">
        <v>0.4</v>
      </c>
      <c r="I3554" s="320">
        <v>225</v>
      </c>
    </row>
    <row r="3555" spans="3:9" x14ac:dyDescent="0.25">
      <c r="C3555" s="482" t="s">
        <v>3981</v>
      </c>
      <c r="D3555" s="325">
        <v>460.1</v>
      </c>
      <c r="E3555" s="325">
        <v>0</v>
      </c>
      <c r="F3555" s="325">
        <v>3.5</v>
      </c>
      <c r="G3555" s="325">
        <v>58</v>
      </c>
      <c r="H3555" s="320">
        <v>0.9</v>
      </c>
      <c r="I3555" s="320">
        <v>202.5</v>
      </c>
    </row>
    <row r="3556" spans="3:9" x14ac:dyDescent="0.25">
      <c r="C3556" s="482" t="s">
        <v>3982</v>
      </c>
      <c r="D3556" s="325">
        <v>460.1</v>
      </c>
      <c r="E3556" s="325">
        <v>0</v>
      </c>
      <c r="F3556" s="325">
        <v>5.3</v>
      </c>
      <c r="G3556" s="325">
        <v>40</v>
      </c>
      <c r="H3556" s="320">
        <v>1.3</v>
      </c>
      <c r="I3556" s="320">
        <v>225</v>
      </c>
    </row>
    <row r="3557" spans="3:9" x14ac:dyDescent="0.25">
      <c r="C3557" s="482" t="s">
        <v>3983</v>
      </c>
      <c r="D3557" s="325">
        <v>459.9</v>
      </c>
      <c r="E3557" s="325">
        <v>0</v>
      </c>
      <c r="F3557" s="325">
        <v>7.8</v>
      </c>
      <c r="G3557" s="325">
        <v>32</v>
      </c>
      <c r="H3557" s="320">
        <v>0.9</v>
      </c>
      <c r="I3557" s="320">
        <v>247.5</v>
      </c>
    </row>
    <row r="3558" spans="3:9" x14ac:dyDescent="0.25">
      <c r="C3558" s="482" t="s">
        <v>3984</v>
      </c>
      <c r="D3558" s="325">
        <v>459.6</v>
      </c>
      <c r="E3558" s="325">
        <v>0</v>
      </c>
      <c r="F3558" s="325">
        <v>10.199999999999999</v>
      </c>
      <c r="G3558" s="325">
        <v>30</v>
      </c>
      <c r="H3558" s="320">
        <v>0.9</v>
      </c>
      <c r="I3558" s="320">
        <v>247.5</v>
      </c>
    </row>
    <row r="3559" spans="3:9" x14ac:dyDescent="0.25">
      <c r="C3559" s="482" t="s">
        <v>3985</v>
      </c>
      <c r="D3559" s="325">
        <v>459</v>
      </c>
      <c r="E3559" s="325">
        <v>0</v>
      </c>
      <c r="F3559" s="325">
        <v>13.1</v>
      </c>
      <c r="G3559" s="325">
        <v>15</v>
      </c>
      <c r="H3559" s="320">
        <v>0.9</v>
      </c>
      <c r="I3559" s="320">
        <v>0</v>
      </c>
    </row>
    <row r="3560" spans="3:9" x14ac:dyDescent="0.25">
      <c r="C3560" s="482" t="s">
        <v>3986</v>
      </c>
      <c r="D3560" s="325">
        <v>458.5</v>
      </c>
      <c r="E3560" s="325">
        <v>0</v>
      </c>
      <c r="F3560" s="325">
        <v>10.8</v>
      </c>
      <c r="G3560" s="325">
        <v>25</v>
      </c>
      <c r="H3560" s="320">
        <v>1.3</v>
      </c>
      <c r="I3560" s="320">
        <v>247.5</v>
      </c>
    </row>
    <row r="3561" spans="3:9" x14ac:dyDescent="0.25">
      <c r="C3561" s="482" t="s">
        <v>3987</v>
      </c>
      <c r="D3561" s="325">
        <v>458.1</v>
      </c>
      <c r="E3561" s="325">
        <v>0</v>
      </c>
      <c r="F3561" s="325">
        <v>12.5</v>
      </c>
      <c r="G3561" s="325">
        <v>25</v>
      </c>
      <c r="H3561" s="320">
        <v>1.3</v>
      </c>
      <c r="I3561" s="320">
        <v>225</v>
      </c>
    </row>
    <row r="3562" spans="3:9" x14ac:dyDescent="0.25">
      <c r="C3562" s="482" t="s">
        <v>3988</v>
      </c>
      <c r="D3562" s="325">
        <v>457.9</v>
      </c>
      <c r="E3562" s="325">
        <v>0</v>
      </c>
      <c r="F3562" s="325">
        <v>12.9</v>
      </c>
      <c r="G3562" s="325">
        <v>26</v>
      </c>
      <c r="H3562" s="320">
        <v>1.3</v>
      </c>
      <c r="I3562" s="320">
        <v>45</v>
      </c>
    </row>
    <row r="3563" spans="3:9" x14ac:dyDescent="0.25">
      <c r="C3563" s="482" t="s">
        <v>3989</v>
      </c>
      <c r="D3563" s="325">
        <v>458.1</v>
      </c>
      <c r="E3563" s="325">
        <v>0</v>
      </c>
      <c r="F3563" s="325">
        <v>9.3000000000000007</v>
      </c>
      <c r="G3563" s="325">
        <v>35</v>
      </c>
      <c r="H3563" s="320">
        <v>2.2000000000000002</v>
      </c>
      <c r="I3563" s="320">
        <v>0</v>
      </c>
    </row>
    <row r="3564" spans="3:9" x14ac:dyDescent="0.25">
      <c r="C3564" s="482" t="s">
        <v>3990</v>
      </c>
      <c r="D3564" s="325">
        <v>458.4</v>
      </c>
      <c r="E3564" s="325">
        <v>0</v>
      </c>
      <c r="F3564" s="325">
        <v>6.8</v>
      </c>
      <c r="G3564" s="325">
        <v>41</v>
      </c>
      <c r="H3564" s="320">
        <v>1.3</v>
      </c>
      <c r="I3564" s="320">
        <v>22.5</v>
      </c>
    </row>
    <row r="3565" spans="3:9" x14ac:dyDescent="0.25">
      <c r="C3565" s="482" t="s">
        <v>3991</v>
      </c>
      <c r="D3565" s="325">
        <v>458.6</v>
      </c>
      <c r="E3565" s="325">
        <v>0</v>
      </c>
      <c r="F3565" s="325">
        <v>4.9000000000000004</v>
      </c>
      <c r="G3565" s="325">
        <v>51</v>
      </c>
      <c r="H3565" s="320">
        <v>0.9</v>
      </c>
      <c r="I3565" s="320">
        <v>22.5</v>
      </c>
    </row>
    <row r="3566" spans="3:9" x14ac:dyDescent="0.25">
      <c r="C3566" s="482" t="s">
        <v>3992</v>
      </c>
      <c r="D3566" s="325">
        <v>458.9</v>
      </c>
      <c r="E3566" s="325">
        <v>0</v>
      </c>
      <c r="F3566" s="325">
        <v>3.5</v>
      </c>
      <c r="G3566" s="325">
        <v>59</v>
      </c>
      <c r="H3566" s="320">
        <v>0.4</v>
      </c>
      <c r="I3566" s="320">
        <v>67.5</v>
      </c>
    </row>
    <row r="3567" spans="3:9" x14ac:dyDescent="0.25">
      <c r="C3567" s="482" t="s">
        <v>3993</v>
      </c>
      <c r="D3567" s="325">
        <v>459.1</v>
      </c>
      <c r="E3567" s="325">
        <v>0</v>
      </c>
      <c r="F3567" s="325">
        <v>2.4</v>
      </c>
      <c r="G3567" s="325">
        <v>67</v>
      </c>
      <c r="H3567" s="320">
        <v>0.4</v>
      </c>
      <c r="I3567" s="320">
        <v>90</v>
      </c>
    </row>
    <row r="3568" spans="3:9" x14ac:dyDescent="0.25">
      <c r="C3568" s="482" t="s">
        <v>3994</v>
      </c>
      <c r="D3568" s="325">
        <v>459.3</v>
      </c>
      <c r="E3568" s="325">
        <v>0</v>
      </c>
      <c r="F3568" s="325">
        <v>1.8</v>
      </c>
      <c r="G3568" s="325">
        <v>72</v>
      </c>
      <c r="H3568" s="320">
        <v>0</v>
      </c>
      <c r="I3568" s="320">
        <v>45</v>
      </c>
    </row>
    <row r="3569" spans="3:9" x14ac:dyDescent="0.25">
      <c r="C3569" s="482" t="s">
        <v>3995</v>
      </c>
      <c r="D3569" s="325">
        <v>459.1</v>
      </c>
      <c r="E3569" s="325">
        <v>0</v>
      </c>
      <c r="F3569" s="325">
        <v>0.9</v>
      </c>
      <c r="G3569" s="325">
        <v>75</v>
      </c>
      <c r="H3569" s="320">
        <v>0</v>
      </c>
      <c r="I3569" s="320">
        <v>45</v>
      </c>
    </row>
    <row r="3570" spans="3:9" x14ac:dyDescent="0.25">
      <c r="C3570" s="482" t="s">
        <v>3996</v>
      </c>
      <c r="D3570" s="325">
        <v>459.2</v>
      </c>
      <c r="E3570" s="325">
        <v>0</v>
      </c>
      <c r="F3570" s="325">
        <v>0.9</v>
      </c>
      <c r="G3570" s="325">
        <v>79</v>
      </c>
      <c r="H3570" s="320">
        <v>0.4</v>
      </c>
      <c r="I3570" s="320">
        <v>270</v>
      </c>
    </row>
    <row r="3571" spans="3:9" x14ac:dyDescent="0.25">
      <c r="C3571" s="482" t="s">
        <v>3997</v>
      </c>
      <c r="D3571" s="325">
        <v>459</v>
      </c>
      <c r="E3571" s="325">
        <v>0</v>
      </c>
      <c r="F3571" s="325">
        <v>-0.4</v>
      </c>
      <c r="G3571" s="325">
        <v>78</v>
      </c>
      <c r="H3571" s="320">
        <v>0</v>
      </c>
      <c r="I3571" s="320">
        <v>225</v>
      </c>
    </row>
    <row r="3572" spans="3:9" x14ac:dyDescent="0.25">
      <c r="C3572" s="482" t="s">
        <v>3998</v>
      </c>
      <c r="D3572" s="325">
        <v>458.8</v>
      </c>
      <c r="E3572" s="325">
        <v>0</v>
      </c>
      <c r="F3572" s="325">
        <v>-1.6</v>
      </c>
      <c r="G3572" s="325">
        <v>85</v>
      </c>
      <c r="H3572" s="320">
        <v>0</v>
      </c>
      <c r="I3572" s="320">
        <v>225</v>
      </c>
    </row>
    <row r="3573" spans="3:9" x14ac:dyDescent="0.25">
      <c r="C3573" s="482" t="s">
        <v>3999</v>
      </c>
      <c r="D3573" s="325">
        <v>458.4</v>
      </c>
      <c r="E3573" s="325">
        <v>0</v>
      </c>
      <c r="F3573" s="325">
        <v>-2.6</v>
      </c>
      <c r="G3573" s="325">
        <v>87</v>
      </c>
      <c r="H3573" s="320">
        <v>0</v>
      </c>
      <c r="I3573" s="320">
        <v>225</v>
      </c>
    </row>
    <row r="3574" spans="3:9" x14ac:dyDescent="0.25">
      <c r="C3574" s="482" t="s">
        <v>4000</v>
      </c>
      <c r="D3574" s="325">
        <v>458.5</v>
      </c>
      <c r="E3574" s="325">
        <v>0</v>
      </c>
      <c r="F3574" s="325">
        <v>-1.2</v>
      </c>
      <c r="G3574" s="325">
        <v>85</v>
      </c>
      <c r="H3574" s="320">
        <v>0.4</v>
      </c>
      <c r="I3574" s="320">
        <v>225</v>
      </c>
    </row>
    <row r="3575" spans="3:9" x14ac:dyDescent="0.25">
      <c r="C3575" s="482" t="s">
        <v>4001</v>
      </c>
      <c r="D3575" s="325">
        <v>458.6</v>
      </c>
      <c r="E3575" s="325">
        <v>0</v>
      </c>
      <c r="F3575" s="325">
        <v>-2.4</v>
      </c>
      <c r="G3575" s="325">
        <v>84</v>
      </c>
      <c r="H3575" s="320">
        <v>0</v>
      </c>
      <c r="I3575" s="320">
        <v>225</v>
      </c>
    </row>
    <row r="3576" spans="3:9" x14ac:dyDescent="0.25">
      <c r="C3576" s="482" t="s">
        <v>4002</v>
      </c>
      <c r="D3576" s="325">
        <v>458.9</v>
      </c>
      <c r="E3576" s="325">
        <v>0</v>
      </c>
      <c r="F3576" s="325">
        <v>-2.4</v>
      </c>
      <c r="G3576" s="325">
        <v>85</v>
      </c>
      <c r="H3576" s="320">
        <v>0.4</v>
      </c>
      <c r="I3576" s="320">
        <v>225</v>
      </c>
    </row>
    <row r="3577" spans="3:9" x14ac:dyDescent="0.25">
      <c r="C3577" s="482" t="s">
        <v>4003</v>
      </c>
      <c r="D3577" s="325">
        <v>459.2</v>
      </c>
      <c r="E3577" s="325">
        <v>0</v>
      </c>
      <c r="F3577" s="325">
        <v>-3.3</v>
      </c>
      <c r="G3577" s="325">
        <v>87</v>
      </c>
      <c r="H3577" s="320">
        <v>0</v>
      </c>
      <c r="I3577" s="320">
        <v>202.5</v>
      </c>
    </row>
    <row r="3578" spans="3:9" x14ac:dyDescent="0.25">
      <c r="C3578" s="482" t="s">
        <v>4004</v>
      </c>
      <c r="D3578" s="325">
        <v>459.4</v>
      </c>
      <c r="E3578" s="325">
        <v>0</v>
      </c>
      <c r="F3578" s="325">
        <v>1.3</v>
      </c>
      <c r="G3578" s="325">
        <v>75</v>
      </c>
      <c r="H3578" s="320">
        <v>0.4</v>
      </c>
      <c r="I3578" s="320">
        <v>202.5</v>
      </c>
    </row>
    <row r="3579" spans="3:9" x14ac:dyDescent="0.25">
      <c r="C3579" s="482" t="s">
        <v>4005</v>
      </c>
      <c r="D3579" s="325">
        <v>459.5</v>
      </c>
      <c r="E3579" s="325">
        <v>0</v>
      </c>
      <c r="F3579" s="325">
        <v>3.9</v>
      </c>
      <c r="G3579" s="325">
        <v>69</v>
      </c>
      <c r="H3579" s="320">
        <v>0.9</v>
      </c>
      <c r="I3579" s="320">
        <v>202.5</v>
      </c>
    </row>
    <row r="3580" spans="3:9" x14ac:dyDescent="0.25">
      <c r="C3580" s="482" t="s">
        <v>4006</v>
      </c>
      <c r="D3580" s="325">
        <v>459.5</v>
      </c>
      <c r="E3580" s="325">
        <v>0</v>
      </c>
      <c r="F3580" s="325">
        <v>6.8</v>
      </c>
      <c r="G3580" s="325">
        <v>60</v>
      </c>
      <c r="H3580" s="320">
        <v>0.9</v>
      </c>
      <c r="I3580" s="320">
        <v>270</v>
      </c>
    </row>
    <row r="3581" spans="3:9" x14ac:dyDescent="0.25">
      <c r="C3581" s="482" t="s">
        <v>4007</v>
      </c>
      <c r="D3581" s="325">
        <v>459.4</v>
      </c>
      <c r="E3581" s="325">
        <v>0</v>
      </c>
      <c r="F3581" s="325">
        <v>9.1</v>
      </c>
      <c r="G3581" s="325">
        <v>42</v>
      </c>
      <c r="H3581" s="320">
        <v>1.3</v>
      </c>
      <c r="I3581" s="320">
        <v>225</v>
      </c>
    </row>
    <row r="3582" spans="3:9" x14ac:dyDescent="0.25">
      <c r="C3582" s="482" t="s">
        <v>4008</v>
      </c>
      <c r="D3582" s="325">
        <v>459</v>
      </c>
      <c r="E3582" s="325">
        <v>0</v>
      </c>
      <c r="F3582" s="325">
        <v>10.3</v>
      </c>
      <c r="G3582" s="325">
        <v>39</v>
      </c>
      <c r="H3582" s="320">
        <v>1.3</v>
      </c>
      <c r="I3582" s="320">
        <v>337.5</v>
      </c>
    </row>
    <row r="3583" spans="3:9" x14ac:dyDescent="0.25">
      <c r="C3583" s="482" t="s">
        <v>4009</v>
      </c>
      <c r="D3583" s="325">
        <v>458.5</v>
      </c>
      <c r="E3583" s="325">
        <v>0</v>
      </c>
      <c r="F3583" s="325">
        <v>11.3</v>
      </c>
      <c r="G3583" s="325">
        <v>34</v>
      </c>
      <c r="H3583" s="320">
        <v>1.3</v>
      </c>
      <c r="I3583" s="320">
        <v>247.5</v>
      </c>
    </row>
    <row r="3584" spans="3:9" x14ac:dyDescent="0.25">
      <c r="C3584" s="482" t="s">
        <v>4010</v>
      </c>
      <c r="D3584" s="325">
        <v>458.1</v>
      </c>
      <c r="E3584" s="325">
        <v>0</v>
      </c>
      <c r="F3584" s="325">
        <v>12.9</v>
      </c>
      <c r="G3584" s="325">
        <v>31</v>
      </c>
      <c r="H3584" s="320">
        <v>0.9</v>
      </c>
      <c r="I3584" s="320">
        <v>337.5</v>
      </c>
    </row>
    <row r="3585" spans="3:9" x14ac:dyDescent="0.25">
      <c r="C3585" s="482" t="s">
        <v>4011</v>
      </c>
      <c r="D3585" s="325">
        <v>457.8</v>
      </c>
      <c r="E3585" s="325">
        <v>0</v>
      </c>
      <c r="F3585" s="325">
        <v>13.9</v>
      </c>
      <c r="G3585" s="325">
        <v>25</v>
      </c>
      <c r="H3585" s="320">
        <v>1.3</v>
      </c>
      <c r="I3585" s="320">
        <v>0</v>
      </c>
    </row>
    <row r="3586" spans="3:9" x14ac:dyDescent="0.25">
      <c r="C3586" s="482" t="s">
        <v>4012</v>
      </c>
      <c r="D3586" s="325">
        <v>457.7</v>
      </c>
      <c r="E3586" s="325">
        <v>0</v>
      </c>
      <c r="F3586" s="325">
        <v>12.6</v>
      </c>
      <c r="G3586" s="325">
        <v>32</v>
      </c>
      <c r="H3586" s="320">
        <v>1.8</v>
      </c>
      <c r="I3586" s="320">
        <v>22.5</v>
      </c>
    </row>
    <row r="3587" spans="3:9" x14ac:dyDescent="0.25">
      <c r="C3587" s="482" t="s">
        <v>4013</v>
      </c>
      <c r="D3587" s="325">
        <v>457.9</v>
      </c>
      <c r="E3587" s="325">
        <v>0</v>
      </c>
      <c r="F3587" s="325">
        <v>10.199999999999999</v>
      </c>
      <c r="G3587" s="325">
        <v>38</v>
      </c>
      <c r="H3587" s="320">
        <v>1.8</v>
      </c>
      <c r="I3587" s="320">
        <v>22.5</v>
      </c>
    </row>
    <row r="3588" spans="3:9" x14ac:dyDescent="0.25">
      <c r="C3588" s="482" t="s">
        <v>4014</v>
      </c>
      <c r="D3588" s="325">
        <v>458.1</v>
      </c>
      <c r="E3588" s="325">
        <v>0</v>
      </c>
      <c r="F3588" s="325">
        <v>7.4</v>
      </c>
      <c r="G3588" s="325">
        <v>41</v>
      </c>
      <c r="H3588" s="320">
        <v>1.8</v>
      </c>
      <c r="I3588" s="320">
        <v>22.5</v>
      </c>
    </row>
    <row r="3589" spans="3:9" x14ac:dyDescent="0.25">
      <c r="C3589" s="482" t="s">
        <v>4015</v>
      </c>
      <c r="D3589" s="325">
        <v>458.4</v>
      </c>
      <c r="E3589" s="325">
        <v>0</v>
      </c>
      <c r="F3589" s="325">
        <v>5.8</v>
      </c>
      <c r="G3589" s="325">
        <v>49</v>
      </c>
      <c r="H3589" s="320">
        <v>0.9</v>
      </c>
      <c r="I3589" s="320">
        <v>45</v>
      </c>
    </row>
    <row r="3590" spans="3:9" x14ac:dyDescent="0.25">
      <c r="C3590" s="482" t="s">
        <v>4016</v>
      </c>
      <c r="D3590" s="325">
        <v>458.7</v>
      </c>
      <c r="E3590" s="325">
        <v>0</v>
      </c>
      <c r="F3590" s="325">
        <v>4.5</v>
      </c>
      <c r="G3590" s="325">
        <v>57</v>
      </c>
      <c r="H3590" s="320">
        <v>0.9</v>
      </c>
      <c r="I3590" s="320">
        <v>67.5</v>
      </c>
    </row>
    <row r="3591" spans="3:9" x14ac:dyDescent="0.25">
      <c r="C3591" s="482" t="s">
        <v>4017</v>
      </c>
      <c r="D3591" s="325">
        <v>459.1</v>
      </c>
      <c r="E3591" s="325">
        <v>0</v>
      </c>
      <c r="F3591" s="325">
        <v>3.6</v>
      </c>
      <c r="G3591" s="325">
        <v>64</v>
      </c>
      <c r="H3591" s="320">
        <v>0</v>
      </c>
      <c r="I3591" s="320">
        <v>45</v>
      </c>
    </row>
    <row r="3592" spans="3:9" x14ac:dyDescent="0.25">
      <c r="C3592" s="482" t="s">
        <v>4018</v>
      </c>
      <c r="D3592" s="325">
        <v>459</v>
      </c>
      <c r="E3592" s="325">
        <v>0</v>
      </c>
      <c r="F3592" s="325">
        <v>2.7</v>
      </c>
      <c r="G3592" s="325">
        <v>70</v>
      </c>
      <c r="H3592" s="320">
        <v>0</v>
      </c>
      <c r="I3592" s="320">
        <v>45</v>
      </c>
    </row>
    <row r="3593" spans="3:9" x14ac:dyDescent="0.25">
      <c r="C3593" s="482" t="s">
        <v>4019</v>
      </c>
      <c r="D3593" s="325">
        <v>459</v>
      </c>
      <c r="E3593" s="325">
        <v>0</v>
      </c>
      <c r="F3593" s="325">
        <v>1.5</v>
      </c>
      <c r="G3593" s="325">
        <v>74</v>
      </c>
      <c r="H3593" s="320">
        <v>0</v>
      </c>
      <c r="I3593" s="320">
        <v>45</v>
      </c>
    </row>
    <row r="3594" spans="3:9" x14ac:dyDescent="0.25">
      <c r="C3594" s="482" t="s">
        <v>4020</v>
      </c>
      <c r="D3594" s="325">
        <v>458.9</v>
      </c>
      <c r="E3594" s="325">
        <v>0</v>
      </c>
      <c r="F3594" s="325">
        <v>1.8</v>
      </c>
      <c r="G3594" s="325">
        <v>75</v>
      </c>
      <c r="H3594" s="320">
        <v>0</v>
      </c>
      <c r="I3594" s="320">
        <v>45</v>
      </c>
    </row>
    <row r="3595" spans="3:9" x14ac:dyDescent="0.25">
      <c r="C3595" s="482" t="s">
        <v>4021</v>
      </c>
      <c r="D3595" s="325">
        <v>458.7</v>
      </c>
      <c r="E3595" s="325">
        <v>0</v>
      </c>
      <c r="F3595" s="325">
        <v>1.1000000000000001</v>
      </c>
      <c r="G3595" s="325">
        <v>77</v>
      </c>
      <c r="H3595" s="320">
        <v>0</v>
      </c>
      <c r="I3595" s="320">
        <v>45</v>
      </c>
    </row>
    <row r="3596" spans="3:9" x14ac:dyDescent="0.25">
      <c r="C3596" s="482" t="s">
        <v>4022</v>
      </c>
      <c r="D3596" s="325">
        <v>458.6</v>
      </c>
      <c r="E3596" s="325">
        <v>0</v>
      </c>
      <c r="F3596" s="325">
        <v>0.3</v>
      </c>
      <c r="G3596" s="325">
        <v>81</v>
      </c>
      <c r="H3596" s="320">
        <v>0</v>
      </c>
      <c r="I3596" s="320">
        <v>45</v>
      </c>
    </row>
    <row r="3597" spans="3:9" x14ac:dyDescent="0.25">
      <c r="C3597" s="482" t="s">
        <v>4023</v>
      </c>
      <c r="D3597" s="325">
        <v>458.3</v>
      </c>
      <c r="E3597" s="325">
        <v>0</v>
      </c>
      <c r="F3597" s="325">
        <v>-0.5</v>
      </c>
      <c r="G3597" s="325">
        <v>83</v>
      </c>
      <c r="H3597" s="320">
        <v>0</v>
      </c>
      <c r="I3597" s="320">
        <v>45</v>
      </c>
    </row>
    <row r="3598" spans="3:9" x14ac:dyDescent="0.25">
      <c r="C3598" s="482" t="s">
        <v>4024</v>
      </c>
      <c r="D3598" s="325">
        <v>458.2</v>
      </c>
      <c r="E3598" s="325">
        <v>0</v>
      </c>
      <c r="F3598" s="325">
        <v>-1.6</v>
      </c>
      <c r="G3598" s="325">
        <v>87</v>
      </c>
      <c r="H3598" s="320">
        <v>0</v>
      </c>
      <c r="I3598" s="320">
        <v>45</v>
      </c>
    </row>
    <row r="3599" spans="3:9" x14ac:dyDescent="0.25">
      <c r="C3599" s="482" t="s">
        <v>4025</v>
      </c>
      <c r="D3599" s="325">
        <v>458.4</v>
      </c>
      <c r="E3599" s="325">
        <v>0</v>
      </c>
      <c r="F3599" s="325">
        <v>-2</v>
      </c>
      <c r="G3599" s="325">
        <v>89</v>
      </c>
      <c r="H3599" s="320">
        <v>0</v>
      </c>
      <c r="I3599" s="320">
        <v>45</v>
      </c>
    </row>
    <row r="3600" spans="3:9" x14ac:dyDescent="0.25">
      <c r="C3600" s="482" t="s">
        <v>4026</v>
      </c>
      <c r="D3600" s="325">
        <v>458.5</v>
      </c>
      <c r="E3600" s="325">
        <v>0</v>
      </c>
      <c r="F3600" s="325">
        <v>-2.5</v>
      </c>
      <c r="G3600" s="325">
        <v>90</v>
      </c>
      <c r="H3600" s="320">
        <v>0</v>
      </c>
      <c r="I3600" s="320">
        <v>45</v>
      </c>
    </row>
    <row r="3601" spans="3:9" x14ac:dyDescent="0.25">
      <c r="C3601" s="482" t="s">
        <v>4027</v>
      </c>
      <c r="D3601" s="325">
        <v>458.7</v>
      </c>
      <c r="E3601" s="325">
        <v>0</v>
      </c>
      <c r="F3601" s="325">
        <v>-1.9</v>
      </c>
      <c r="G3601" s="325">
        <v>93</v>
      </c>
      <c r="H3601" s="320">
        <v>0</v>
      </c>
      <c r="I3601" s="320">
        <v>45</v>
      </c>
    </row>
    <row r="3602" spans="3:9" x14ac:dyDescent="0.25">
      <c r="C3602" s="482" t="s">
        <v>4028</v>
      </c>
      <c r="D3602" s="325">
        <v>459.2</v>
      </c>
      <c r="E3602" s="325">
        <v>0</v>
      </c>
      <c r="F3602" s="325">
        <v>2.8</v>
      </c>
      <c r="G3602" s="325">
        <v>74</v>
      </c>
      <c r="H3602" s="320">
        <v>0.4</v>
      </c>
      <c r="I3602" s="320">
        <v>157.5</v>
      </c>
    </row>
    <row r="3603" spans="3:9" x14ac:dyDescent="0.25">
      <c r="C3603" s="482" t="s">
        <v>4029</v>
      </c>
      <c r="D3603" s="325">
        <v>459.3</v>
      </c>
      <c r="E3603" s="325">
        <v>0</v>
      </c>
      <c r="F3603" s="325">
        <v>5.3</v>
      </c>
      <c r="G3603" s="325">
        <v>68</v>
      </c>
      <c r="H3603" s="320">
        <v>0.9</v>
      </c>
      <c r="I3603" s="320">
        <v>247.5</v>
      </c>
    </row>
    <row r="3604" spans="3:9" x14ac:dyDescent="0.25">
      <c r="C3604" s="482" t="s">
        <v>4030</v>
      </c>
      <c r="D3604" s="325">
        <v>459.3</v>
      </c>
      <c r="E3604" s="325">
        <v>0</v>
      </c>
      <c r="F3604" s="325">
        <v>9.9</v>
      </c>
      <c r="G3604" s="325">
        <v>39</v>
      </c>
      <c r="H3604" s="320">
        <v>0.9</v>
      </c>
      <c r="I3604" s="320">
        <v>247.5</v>
      </c>
    </row>
    <row r="3605" spans="3:9" x14ac:dyDescent="0.25">
      <c r="C3605" s="482" t="s">
        <v>4031</v>
      </c>
      <c r="D3605" s="325">
        <v>459.3</v>
      </c>
      <c r="E3605" s="325">
        <v>0</v>
      </c>
      <c r="F3605" s="325">
        <v>11.3</v>
      </c>
      <c r="G3605" s="325">
        <v>28</v>
      </c>
      <c r="H3605" s="320">
        <v>0.9</v>
      </c>
      <c r="I3605" s="320">
        <v>67.5</v>
      </c>
    </row>
    <row r="3606" spans="3:9" x14ac:dyDescent="0.25">
      <c r="C3606" s="482" t="s">
        <v>4032</v>
      </c>
      <c r="D3606" s="325">
        <v>459.1</v>
      </c>
      <c r="E3606" s="325">
        <v>0</v>
      </c>
      <c r="F3606" s="325">
        <v>12.6</v>
      </c>
      <c r="G3606" s="325">
        <v>26</v>
      </c>
      <c r="H3606" s="320">
        <v>1.3</v>
      </c>
      <c r="I3606" s="320">
        <v>22.5</v>
      </c>
    </row>
    <row r="3607" spans="3:9" x14ac:dyDescent="0.25">
      <c r="C3607" s="482" t="s">
        <v>4033</v>
      </c>
      <c r="D3607" s="325">
        <v>458.7</v>
      </c>
      <c r="E3607" s="325">
        <v>0</v>
      </c>
      <c r="F3607" s="325">
        <v>11.3</v>
      </c>
      <c r="G3607" s="325">
        <v>22</v>
      </c>
      <c r="H3607" s="320">
        <v>2.7</v>
      </c>
      <c r="I3607" s="320">
        <v>0</v>
      </c>
    </row>
    <row r="3608" spans="3:9" x14ac:dyDescent="0.25">
      <c r="C3608" s="482" t="s">
        <v>4034</v>
      </c>
      <c r="D3608" s="325">
        <v>458.4</v>
      </c>
      <c r="E3608" s="325">
        <v>0</v>
      </c>
      <c r="F3608" s="325">
        <v>12.2</v>
      </c>
      <c r="G3608" s="325">
        <v>17</v>
      </c>
      <c r="H3608" s="320">
        <v>1.8</v>
      </c>
      <c r="I3608" s="320">
        <v>22.5</v>
      </c>
    </row>
    <row r="3609" spans="3:9" x14ac:dyDescent="0.25">
      <c r="C3609" s="482" t="s">
        <v>4035</v>
      </c>
      <c r="D3609" s="325">
        <v>458.1</v>
      </c>
      <c r="E3609" s="325">
        <v>0</v>
      </c>
      <c r="F3609" s="325">
        <v>12.7</v>
      </c>
      <c r="G3609" s="325">
        <v>25</v>
      </c>
      <c r="H3609" s="320">
        <v>1.3</v>
      </c>
      <c r="I3609" s="320">
        <v>45</v>
      </c>
    </row>
    <row r="3610" spans="3:9" x14ac:dyDescent="0.25">
      <c r="C3610" s="482" t="s">
        <v>4036</v>
      </c>
      <c r="D3610" s="325">
        <v>458.2</v>
      </c>
      <c r="E3610" s="325">
        <v>0</v>
      </c>
      <c r="F3610" s="325">
        <v>11.2</v>
      </c>
      <c r="G3610" s="325">
        <v>28</v>
      </c>
      <c r="H3610" s="320">
        <v>1.8</v>
      </c>
      <c r="I3610" s="320">
        <v>22.5</v>
      </c>
    </row>
    <row r="3611" spans="3:9" x14ac:dyDescent="0.25">
      <c r="C3611" s="482" t="s">
        <v>4037</v>
      </c>
      <c r="D3611" s="325">
        <v>458.2</v>
      </c>
      <c r="E3611" s="325">
        <v>0</v>
      </c>
      <c r="F3611" s="325">
        <v>9.1</v>
      </c>
      <c r="G3611" s="325">
        <v>33</v>
      </c>
      <c r="H3611" s="320">
        <v>1.8</v>
      </c>
      <c r="I3611" s="320">
        <v>22.5</v>
      </c>
    </row>
    <row r="3612" spans="3:9" x14ac:dyDescent="0.25">
      <c r="C3612" s="482" t="s">
        <v>4038</v>
      </c>
      <c r="D3612" s="325">
        <v>458.2</v>
      </c>
      <c r="E3612" s="325">
        <v>0</v>
      </c>
      <c r="F3612" s="325">
        <v>6.9</v>
      </c>
      <c r="G3612" s="325">
        <v>45</v>
      </c>
      <c r="H3612" s="320">
        <v>1.3</v>
      </c>
      <c r="I3612" s="320">
        <v>22.5</v>
      </c>
    </row>
    <row r="3613" spans="3:9" x14ac:dyDescent="0.25">
      <c r="C3613" s="482" t="s">
        <v>4039</v>
      </c>
      <c r="D3613" s="325">
        <v>458.4</v>
      </c>
      <c r="E3613" s="325">
        <v>0</v>
      </c>
      <c r="F3613" s="325">
        <v>5.2</v>
      </c>
      <c r="G3613" s="325">
        <v>57</v>
      </c>
      <c r="H3613" s="320">
        <v>0.9</v>
      </c>
      <c r="I3613" s="320">
        <v>22.5</v>
      </c>
    </row>
    <row r="3614" spans="3:9" x14ac:dyDescent="0.25">
      <c r="C3614" s="482" t="s">
        <v>4040</v>
      </c>
      <c r="D3614" s="325">
        <v>458.9</v>
      </c>
      <c r="E3614" s="325">
        <v>0</v>
      </c>
      <c r="F3614" s="325">
        <v>4</v>
      </c>
      <c r="G3614" s="325">
        <v>61</v>
      </c>
      <c r="H3614" s="320">
        <v>0.4</v>
      </c>
      <c r="I3614" s="320">
        <v>67.5</v>
      </c>
    </row>
    <row r="3615" spans="3:9" x14ac:dyDescent="0.25">
      <c r="C3615" s="482" t="s">
        <v>4041</v>
      </c>
      <c r="D3615" s="325">
        <v>459.2</v>
      </c>
      <c r="E3615" s="325">
        <v>0</v>
      </c>
      <c r="F3615" s="325">
        <v>3.3</v>
      </c>
      <c r="G3615" s="325">
        <v>63</v>
      </c>
      <c r="H3615" s="320">
        <v>0</v>
      </c>
      <c r="I3615" s="320">
        <v>67.5</v>
      </c>
    </row>
    <row r="3616" spans="3:9" x14ac:dyDescent="0.25">
      <c r="C3616" s="482" t="s">
        <v>4042</v>
      </c>
      <c r="D3616" s="325">
        <v>459.3</v>
      </c>
      <c r="E3616" s="325">
        <v>0</v>
      </c>
      <c r="F3616" s="325">
        <v>2.4</v>
      </c>
      <c r="G3616" s="325">
        <v>65</v>
      </c>
      <c r="H3616" s="320">
        <v>0</v>
      </c>
      <c r="I3616" s="320">
        <v>67.5</v>
      </c>
    </row>
    <row r="3617" spans="3:9" x14ac:dyDescent="0.25">
      <c r="C3617" s="482" t="s">
        <v>4043</v>
      </c>
      <c r="D3617" s="325">
        <v>459.2</v>
      </c>
      <c r="E3617" s="325">
        <v>0</v>
      </c>
      <c r="F3617" s="325">
        <v>1.8</v>
      </c>
      <c r="G3617" s="325">
        <v>67</v>
      </c>
      <c r="H3617" s="320">
        <v>0</v>
      </c>
      <c r="I3617" s="320">
        <v>67.5</v>
      </c>
    </row>
    <row r="3618" spans="3:9" x14ac:dyDescent="0.25">
      <c r="C3618" s="482" t="s">
        <v>4044</v>
      </c>
      <c r="D3618" s="325">
        <v>459</v>
      </c>
      <c r="E3618" s="325">
        <v>0</v>
      </c>
      <c r="F3618" s="325">
        <v>1.3</v>
      </c>
      <c r="G3618" s="325">
        <v>74</v>
      </c>
      <c r="H3618" s="320">
        <v>0</v>
      </c>
      <c r="I3618" s="320">
        <v>67.5</v>
      </c>
    </row>
    <row r="3619" spans="3:9" x14ac:dyDescent="0.25">
      <c r="C3619" s="482" t="s">
        <v>4045</v>
      </c>
      <c r="D3619" s="325">
        <v>459.1</v>
      </c>
      <c r="E3619" s="325">
        <v>0</v>
      </c>
      <c r="F3619" s="325">
        <v>0.3</v>
      </c>
      <c r="G3619" s="325">
        <v>76</v>
      </c>
      <c r="H3619" s="320">
        <v>0</v>
      </c>
      <c r="I3619" s="320">
        <v>247.5</v>
      </c>
    </row>
    <row r="3620" spans="3:9" x14ac:dyDescent="0.25">
      <c r="C3620" s="482" t="s">
        <v>4046</v>
      </c>
      <c r="D3620" s="325">
        <v>458.8</v>
      </c>
      <c r="E3620" s="325">
        <v>0</v>
      </c>
      <c r="F3620" s="325">
        <v>-1.7</v>
      </c>
      <c r="G3620" s="325">
        <v>78</v>
      </c>
      <c r="H3620" s="320">
        <v>0</v>
      </c>
      <c r="I3620" s="320">
        <v>247.5</v>
      </c>
    </row>
    <row r="3621" spans="3:9" x14ac:dyDescent="0.25">
      <c r="C3621" s="482" t="s">
        <v>4047</v>
      </c>
      <c r="D3621" s="325">
        <v>458.5</v>
      </c>
      <c r="E3621" s="325">
        <v>0</v>
      </c>
      <c r="F3621" s="325">
        <v>-2.7</v>
      </c>
      <c r="G3621" s="325">
        <v>78</v>
      </c>
      <c r="H3621" s="320">
        <v>0</v>
      </c>
      <c r="I3621" s="320">
        <v>247.5</v>
      </c>
    </row>
    <row r="3622" spans="3:9" x14ac:dyDescent="0.25">
      <c r="C3622" s="482" t="s">
        <v>4048</v>
      </c>
      <c r="D3622" s="325">
        <v>458.4</v>
      </c>
      <c r="E3622" s="325">
        <v>0</v>
      </c>
      <c r="F3622" s="325">
        <v>-3.6</v>
      </c>
      <c r="G3622" s="325">
        <v>84</v>
      </c>
      <c r="H3622" s="320">
        <v>0</v>
      </c>
      <c r="I3622" s="320">
        <v>247.5</v>
      </c>
    </row>
    <row r="3623" spans="3:9" x14ac:dyDescent="0.25">
      <c r="C3623" s="482" t="s">
        <v>4049</v>
      </c>
      <c r="D3623" s="325">
        <v>458.5</v>
      </c>
      <c r="E3623" s="325">
        <v>0</v>
      </c>
      <c r="F3623" s="325">
        <v>-3.8</v>
      </c>
      <c r="G3623" s="325">
        <v>87</v>
      </c>
      <c r="H3623" s="320">
        <v>0</v>
      </c>
      <c r="I3623" s="320">
        <v>247.5</v>
      </c>
    </row>
    <row r="3624" spans="3:9" x14ac:dyDescent="0.25">
      <c r="C3624" s="482" t="s">
        <v>4050</v>
      </c>
      <c r="D3624" s="325">
        <v>458.7</v>
      </c>
      <c r="E3624" s="325">
        <v>0</v>
      </c>
      <c r="F3624" s="325">
        <v>-4.0999999999999996</v>
      </c>
      <c r="G3624" s="325">
        <v>88</v>
      </c>
      <c r="H3624" s="320">
        <v>0</v>
      </c>
      <c r="I3624" s="320">
        <v>247.5</v>
      </c>
    </row>
    <row r="3625" spans="3:9" x14ac:dyDescent="0.25">
      <c r="C3625" s="482" t="s">
        <v>4051</v>
      </c>
      <c r="D3625" s="325">
        <v>458.9</v>
      </c>
      <c r="E3625" s="325">
        <v>0</v>
      </c>
      <c r="F3625" s="325">
        <v>-4.3</v>
      </c>
      <c r="G3625" s="325">
        <v>91</v>
      </c>
      <c r="H3625" s="320">
        <v>0</v>
      </c>
      <c r="I3625" s="320">
        <v>247.5</v>
      </c>
    </row>
    <row r="3626" spans="3:9" x14ac:dyDescent="0.25">
      <c r="C3626" s="482" t="s">
        <v>4052</v>
      </c>
      <c r="D3626" s="325">
        <v>459.2</v>
      </c>
      <c r="E3626" s="325">
        <v>0</v>
      </c>
      <c r="F3626" s="325">
        <v>1.4</v>
      </c>
      <c r="G3626" s="325">
        <v>69</v>
      </c>
      <c r="H3626" s="320">
        <v>0.4</v>
      </c>
      <c r="I3626" s="320">
        <v>180</v>
      </c>
    </row>
    <row r="3627" spans="3:9" x14ac:dyDescent="0.25">
      <c r="C3627" s="482" t="s">
        <v>4053</v>
      </c>
      <c r="D3627" s="325">
        <v>459.6</v>
      </c>
      <c r="E3627" s="325">
        <v>0</v>
      </c>
      <c r="F3627" s="325">
        <v>3.3</v>
      </c>
      <c r="G3627" s="325">
        <v>68</v>
      </c>
      <c r="H3627" s="320">
        <v>0.9</v>
      </c>
      <c r="I3627" s="320">
        <v>225</v>
      </c>
    </row>
    <row r="3628" spans="3:9" x14ac:dyDescent="0.25">
      <c r="C3628" s="482" t="s">
        <v>4054</v>
      </c>
      <c r="D3628" s="325">
        <v>459.5</v>
      </c>
      <c r="E3628" s="325">
        <v>0</v>
      </c>
      <c r="F3628" s="325">
        <v>8.3000000000000007</v>
      </c>
      <c r="G3628" s="325">
        <v>18</v>
      </c>
      <c r="H3628" s="320">
        <v>1.3</v>
      </c>
      <c r="I3628" s="320">
        <v>225</v>
      </c>
    </row>
    <row r="3629" spans="3:9" x14ac:dyDescent="0.25">
      <c r="C3629" s="482" t="s">
        <v>4055</v>
      </c>
      <c r="D3629" s="325">
        <v>459.4</v>
      </c>
      <c r="E3629" s="325">
        <v>0</v>
      </c>
      <c r="F3629" s="325">
        <v>11.1</v>
      </c>
      <c r="G3629" s="325">
        <v>18</v>
      </c>
      <c r="H3629" s="320">
        <v>1.3</v>
      </c>
      <c r="I3629" s="320">
        <v>90</v>
      </c>
    </row>
    <row r="3630" spans="3:9" x14ac:dyDescent="0.25">
      <c r="C3630" s="482" t="s">
        <v>4056</v>
      </c>
      <c r="D3630" s="325">
        <v>459</v>
      </c>
      <c r="E3630" s="325">
        <v>0</v>
      </c>
      <c r="F3630" s="325">
        <v>12</v>
      </c>
      <c r="G3630" s="325">
        <v>18</v>
      </c>
      <c r="H3630" s="320">
        <v>1.3</v>
      </c>
      <c r="I3630" s="320">
        <v>0</v>
      </c>
    </row>
    <row r="3631" spans="3:9" x14ac:dyDescent="0.25">
      <c r="C3631" s="482" t="s">
        <v>4057</v>
      </c>
      <c r="D3631" s="325">
        <v>458.5</v>
      </c>
      <c r="E3631" s="325">
        <v>0</v>
      </c>
      <c r="F3631" s="325">
        <v>12.4</v>
      </c>
      <c r="G3631" s="325">
        <v>19</v>
      </c>
      <c r="H3631" s="320">
        <v>1.8</v>
      </c>
      <c r="I3631" s="320">
        <v>337.5</v>
      </c>
    </row>
    <row r="3632" spans="3:9" x14ac:dyDescent="0.25">
      <c r="C3632" s="482" t="s">
        <v>4058</v>
      </c>
      <c r="D3632" s="325">
        <v>458.2</v>
      </c>
      <c r="E3632" s="325">
        <v>0</v>
      </c>
      <c r="F3632" s="325">
        <v>12.4</v>
      </c>
      <c r="G3632" s="325">
        <v>21</v>
      </c>
      <c r="H3632" s="320">
        <v>1.8</v>
      </c>
      <c r="I3632" s="320">
        <v>22.5</v>
      </c>
    </row>
    <row r="3633" spans="3:9" x14ac:dyDescent="0.25">
      <c r="C3633" s="482" t="s">
        <v>4059</v>
      </c>
      <c r="D3633" s="325">
        <v>457.9</v>
      </c>
      <c r="E3633" s="325">
        <v>0</v>
      </c>
      <c r="F3633" s="325">
        <v>12.3</v>
      </c>
      <c r="G3633" s="325">
        <v>24</v>
      </c>
      <c r="H3633" s="320">
        <v>1.8</v>
      </c>
      <c r="I3633" s="320">
        <v>0</v>
      </c>
    </row>
    <row r="3634" spans="3:9" x14ac:dyDescent="0.25">
      <c r="C3634" s="482" t="s">
        <v>4060</v>
      </c>
      <c r="D3634" s="325">
        <v>457.7</v>
      </c>
      <c r="E3634" s="325">
        <v>0</v>
      </c>
      <c r="F3634" s="325">
        <v>11.8</v>
      </c>
      <c r="G3634" s="325">
        <v>25</v>
      </c>
      <c r="H3634" s="320">
        <v>1.8</v>
      </c>
      <c r="I3634" s="320">
        <v>22.5</v>
      </c>
    </row>
    <row r="3635" spans="3:9" x14ac:dyDescent="0.25">
      <c r="C3635" s="482" t="s">
        <v>4061</v>
      </c>
      <c r="D3635" s="325">
        <v>457.9</v>
      </c>
      <c r="E3635" s="325">
        <v>0</v>
      </c>
      <c r="F3635" s="325">
        <v>9.1999999999999993</v>
      </c>
      <c r="G3635" s="325">
        <v>32</v>
      </c>
      <c r="H3635" s="320">
        <v>1.8</v>
      </c>
      <c r="I3635" s="320">
        <v>45</v>
      </c>
    </row>
    <row r="3636" spans="3:9" x14ac:dyDescent="0.25">
      <c r="C3636" s="482" t="s">
        <v>4062</v>
      </c>
      <c r="D3636" s="325">
        <v>458.2</v>
      </c>
      <c r="E3636" s="325">
        <v>0</v>
      </c>
      <c r="F3636" s="325">
        <v>7.1</v>
      </c>
      <c r="G3636" s="325">
        <v>47</v>
      </c>
      <c r="H3636" s="320">
        <v>1.3</v>
      </c>
      <c r="I3636" s="320">
        <v>45</v>
      </c>
    </row>
    <row r="3637" spans="3:9" x14ac:dyDescent="0.25">
      <c r="C3637" s="482" t="s">
        <v>4063</v>
      </c>
      <c r="D3637" s="325">
        <v>458.7</v>
      </c>
      <c r="E3637" s="325">
        <v>0</v>
      </c>
      <c r="F3637" s="325">
        <v>5.4</v>
      </c>
      <c r="G3637" s="325">
        <v>57</v>
      </c>
      <c r="H3637" s="320">
        <v>1.8</v>
      </c>
      <c r="I3637" s="320">
        <v>22.5</v>
      </c>
    </row>
    <row r="3638" spans="3:9" x14ac:dyDescent="0.25">
      <c r="C3638" s="482" t="s">
        <v>4064</v>
      </c>
      <c r="D3638" s="325">
        <v>458.9</v>
      </c>
      <c r="E3638" s="325">
        <v>0</v>
      </c>
      <c r="F3638" s="325">
        <v>4.5999999999999996</v>
      </c>
      <c r="G3638" s="325">
        <v>60</v>
      </c>
      <c r="H3638" s="320">
        <v>1.8</v>
      </c>
      <c r="I3638" s="320">
        <v>22.5</v>
      </c>
    </row>
    <row r="3639" spans="3:9" x14ac:dyDescent="0.25">
      <c r="C3639" s="482" t="s">
        <v>4065</v>
      </c>
      <c r="D3639" s="325">
        <v>459.1</v>
      </c>
      <c r="E3639" s="325">
        <v>0</v>
      </c>
      <c r="F3639" s="325">
        <v>3.7</v>
      </c>
      <c r="G3639" s="325">
        <v>65</v>
      </c>
      <c r="H3639" s="320">
        <v>1.3</v>
      </c>
      <c r="I3639" s="320">
        <v>22.5</v>
      </c>
    </row>
    <row r="3640" spans="3:9" x14ac:dyDescent="0.25">
      <c r="C3640" s="482" t="s">
        <v>4066</v>
      </c>
      <c r="D3640" s="325">
        <v>459.4</v>
      </c>
      <c r="E3640" s="325">
        <v>0</v>
      </c>
      <c r="F3640" s="325">
        <v>3.1</v>
      </c>
      <c r="G3640" s="325">
        <v>66</v>
      </c>
      <c r="H3640" s="320">
        <v>0.9</v>
      </c>
      <c r="I3640" s="320">
        <v>22.5</v>
      </c>
    </row>
    <row r="3641" spans="3:9" x14ac:dyDescent="0.25">
      <c r="C3641" s="482" t="s">
        <v>4067</v>
      </c>
      <c r="D3641" s="325">
        <v>459.3</v>
      </c>
      <c r="E3641" s="325">
        <v>0</v>
      </c>
      <c r="F3641" s="325">
        <v>2.5</v>
      </c>
      <c r="G3641" s="325">
        <v>63</v>
      </c>
      <c r="H3641" s="320">
        <v>0.4</v>
      </c>
      <c r="I3641" s="320">
        <v>45</v>
      </c>
    </row>
    <row r="3642" spans="3:9" x14ac:dyDescent="0.25">
      <c r="C3642" s="482" t="s">
        <v>4068</v>
      </c>
      <c r="D3642" s="325">
        <v>459.2</v>
      </c>
      <c r="E3642" s="325">
        <v>0</v>
      </c>
      <c r="F3642" s="325">
        <v>1.9</v>
      </c>
      <c r="G3642" s="325">
        <v>52</v>
      </c>
      <c r="H3642" s="320">
        <v>0.4</v>
      </c>
      <c r="I3642" s="320">
        <v>45</v>
      </c>
    </row>
    <row r="3643" spans="3:9" x14ac:dyDescent="0.25">
      <c r="C3643" s="482" t="s">
        <v>4069</v>
      </c>
      <c r="D3643" s="325">
        <v>459.2</v>
      </c>
      <c r="E3643" s="325">
        <v>0</v>
      </c>
      <c r="F3643" s="325">
        <v>1.8</v>
      </c>
      <c r="G3643" s="325">
        <v>49</v>
      </c>
      <c r="H3643" s="320">
        <v>0.4</v>
      </c>
      <c r="I3643" s="320">
        <v>22.5</v>
      </c>
    </row>
    <row r="3644" spans="3:9" x14ac:dyDescent="0.25">
      <c r="C3644" s="482" t="s">
        <v>4070</v>
      </c>
      <c r="D3644" s="325">
        <v>459</v>
      </c>
      <c r="E3644" s="325">
        <v>0</v>
      </c>
      <c r="F3644" s="325">
        <v>0.4</v>
      </c>
      <c r="G3644" s="325">
        <v>50</v>
      </c>
      <c r="H3644" s="320">
        <v>0</v>
      </c>
      <c r="I3644" s="320">
        <v>45</v>
      </c>
    </row>
    <row r="3645" spans="3:9" x14ac:dyDescent="0.25">
      <c r="C3645" s="482" t="s">
        <v>4071</v>
      </c>
      <c r="D3645" s="325">
        <v>458.7</v>
      </c>
      <c r="E3645" s="325">
        <v>0</v>
      </c>
      <c r="F3645" s="325">
        <v>0.2</v>
      </c>
      <c r="G3645" s="325">
        <v>57</v>
      </c>
      <c r="H3645" s="320">
        <v>0</v>
      </c>
      <c r="I3645" s="320">
        <v>337.5</v>
      </c>
    </row>
    <row r="3646" spans="3:9" x14ac:dyDescent="0.25">
      <c r="C3646" s="482" t="s">
        <v>4072</v>
      </c>
      <c r="D3646" s="325">
        <v>458.5</v>
      </c>
      <c r="E3646" s="325">
        <v>0</v>
      </c>
      <c r="F3646" s="325">
        <v>-0.7</v>
      </c>
      <c r="G3646" s="325">
        <v>63</v>
      </c>
      <c r="H3646" s="320">
        <v>0</v>
      </c>
      <c r="I3646" s="320">
        <v>292.5</v>
      </c>
    </row>
    <row r="3647" spans="3:9" x14ac:dyDescent="0.25">
      <c r="C3647" s="482" t="s">
        <v>4073</v>
      </c>
      <c r="D3647" s="325">
        <v>458.6</v>
      </c>
      <c r="E3647" s="325">
        <v>0</v>
      </c>
      <c r="F3647" s="325">
        <v>-1.7</v>
      </c>
      <c r="G3647" s="325">
        <v>72</v>
      </c>
      <c r="H3647" s="320">
        <v>0</v>
      </c>
      <c r="I3647" s="320">
        <v>292.5</v>
      </c>
    </row>
    <row r="3648" spans="3:9" x14ac:dyDescent="0.25">
      <c r="C3648" s="482" t="s">
        <v>4074</v>
      </c>
      <c r="D3648" s="325">
        <v>458.7</v>
      </c>
      <c r="E3648" s="325">
        <v>0</v>
      </c>
      <c r="F3648" s="325">
        <v>-2.8</v>
      </c>
      <c r="G3648" s="325">
        <v>78</v>
      </c>
      <c r="H3648" s="320">
        <v>0</v>
      </c>
      <c r="I3648" s="320">
        <v>292.5</v>
      </c>
    </row>
    <row r="3649" spans="3:9" x14ac:dyDescent="0.25">
      <c r="C3649" s="482" t="s">
        <v>4075</v>
      </c>
      <c r="D3649" s="325">
        <v>459.2</v>
      </c>
      <c r="E3649" s="325">
        <v>0</v>
      </c>
      <c r="F3649" s="325">
        <v>-2.8</v>
      </c>
      <c r="G3649" s="325">
        <v>78</v>
      </c>
      <c r="H3649" s="320">
        <v>0</v>
      </c>
      <c r="I3649" s="320">
        <v>292.5</v>
      </c>
    </row>
    <row r="3650" spans="3:9" x14ac:dyDescent="0.25">
      <c r="C3650" s="482" t="s">
        <v>4076</v>
      </c>
      <c r="D3650" s="325">
        <v>459.6</v>
      </c>
      <c r="E3650" s="325">
        <v>0</v>
      </c>
      <c r="F3650" s="325">
        <v>2.4</v>
      </c>
      <c r="G3650" s="325">
        <v>64</v>
      </c>
      <c r="H3650" s="320">
        <v>0.4</v>
      </c>
      <c r="I3650" s="320">
        <v>225</v>
      </c>
    </row>
    <row r="3651" spans="3:9" x14ac:dyDescent="0.25">
      <c r="C3651" s="482" t="s">
        <v>4077</v>
      </c>
      <c r="D3651" s="325">
        <v>460</v>
      </c>
      <c r="E3651" s="325">
        <v>0</v>
      </c>
      <c r="F3651" s="325">
        <v>4.9000000000000004</v>
      </c>
      <c r="G3651" s="325">
        <v>51</v>
      </c>
      <c r="H3651" s="320">
        <v>1.3</v>
      </c>
      <c r="I3651" s="320">
        <v>247.5</v>
      </c>
    </row>
    <row r="3652" spans="3:9" x14ac:dyDescent="0.25">
      <c r="C3652" s="482" t="s">
        <v>4078</v>
      </c>
      <c r="D3652" s="325">
        <v>460.2</v>
      </c>
      <c r="E3652" s="325">
        <v>0</v>
      </c>
      <c r="F3652" s="325">
        <v>10.199999999999999</v>
      </c>
      <c r="G3652" s="325">
        <v>40</v>
      </c>
      <c r="H3652" s="320">
        <v>0.9</v>
      </c>
      <c r="I3652" s="320">
        <v>67.5</v>
      </c>
    </row>
    <row r="3653" spans="3:9" x14ac:dyDescent="0.25">
      <c r="C3653" s="482" t="s">
        <v>4079</v>
      </c>
      <c r="D3653" s="325">
        <v>460</v>
      </c>
      <c r="E3653" s="325">
        <v>0</v>
      </c>
      <c r="F3653" s="325">
        <v>10.7</v>
      </c>
      <c r="G3653" s="325">
        <v>43</v>
      </c>
      <c r="H3653" s="320">
        <v>1.3</v>
      </c>
      <c r="I3653" s="320">
        <v>45</v>
      </c>
    </row>
    <row r="3654" spans="3:9" x14ac:dyDescent="0.25">
      <c r="C3654" s="482" t="s">
        <v>4080</v>
      </c>
      <c r="D3654" s="325">
        <v>459.9</v>
      </c>
      <c r="E3654" s="325">
        <v>0</v>
      </c>
      <c r="F3654" s="325">
        <v>10.199999999999999</v>
      </c>
      <c r="G3654" s="325">
        <v>47</v>
      </c>
      <c r="H3654" s="320">
        <v>1.8</v>
      </c>
      <c r="I3654" s="320">
        <v>22.5</v>
      </c>
    </row>
    <row r="3655" spans="3:9" x14ac:dyDescent="0.25">
      <c r="C3655" s="482" t="s">
        <v>4081</v>
      </c>
      <c r="D3655" s="325">
        <v>459.4</v>
      </c>
      <c r="E3655" s="325">
        <v>0</v>
      </c>
      <c r="F3655" s="325">
        <v>11.6</v>
      </c>
      <c r="G3655" s="325">
        <v>45</v>
      </c>
      <c r="H3655" s="320">
        <v>1.8</v>
      </c>
      <c r="I3655" s="320">
        <v>0</v>
      </c>
    </row>
    <row r="3656" spans="3:9" x14ac:dyDescent="0.25">
      <c r="C3656" s="482" t="s">
        <v>4082</v>
      </c>
      <c r="D3656" s="325">
        <v>458.9</v>
      </c>
      <c r="E3656" s="325">
        <v>0</v>
      </c>
      <c r="F3656" s="325">
        <v>11.4</v>
      </c>
      <c r="G3656" s="325">
        <v>47</v>
      </c>
      <c r="H3656" s="320">
        <v>1.8</v>
      </c>
      <c r="I3656" s="320">
        <v>22.5</v>
      </c>
    </row>
    <row r="3657" spans="3:9" x14ac:dyDescent="0.25">
      <c r="C3657" s="482" t="s">
        <v>4083</v>
      </c>
      <c r="D3657" s="325">
        <v>458.4</v>
      </c>
      <c r="E3657" s="325">
        <v>0</v>
      </c>
      <c r="F3657" s="325">
        <v>11.1</v>
      </c>
      <c r="G3657" s="325">
        <v>48</v>
      </c>
      <c r="H3657" s="320">
        <v>2.2000000000000002</v>
      </c>
      <c r="I3657" s="320">
        <v>22.5</v>
      </c>
    </row>
    <row r="3658" spans="3:9" x14ac:dyDescent="0.25">
      <c r="C3658" s="482" t="s">
        <v>4084</v>
      </c>
      <c r="D3658" s="325">
        <v>458.2</v>
      </c>
      <c r="E3658" s="325">
        <v>0</v>
      </c>
      <c r="F3658" s="325">
        <v>10</v>
      </c>
      <c r="G3658" s="325">
        <v>52</v>
      </c>
      <c r="H3658" s="320">
        <v>2.2000000000000002</v>
      </c>
      <c r="I3658" s="320">
        <v>22.5</v>
      </c>
    </row>
    <row r="3659" spans="3:9" x14ac:dyDescent="0.25">
      <c r="C3659" s="482" t="s">
        <v>4085</v>
      </c>
      <c r="D3659" s="325">
        <v>458.3</v>
      </c>
      <c r="E3659" s="325">
        <v>0</v>
      </c>
      <c r="F3659" s="325">
        <v>8.3000000000000007</v>
      </c>
      <c r="G3659" s="325">
        <v>59</v>
      </c>
      <c r="H3659" s="320">
        <v>1.8</v>
      </c>
      <c r="I3659" s="320">
        <v>22.5</v>
      </c>
    </row>
    <row r="3660" spans="3:9" x14ac:dyDescent="0.25">
      <c r="C3660" s="482" t="s">
        <v>4086</v>
      </c>
      <c r="D3660" s="325">
        <v>458.4</v>
      </c>
      <c r="E3660" s="325">
        <v>0</v>
      </c>
      <c r="F3660" s="325">
        <v>7.6</v>
      </c>
      <c r="G3660" s="325">
        <v>62</v>
      </c>
      <c r="H3660" s="320">
        <v>1.3</v>
      </c>
      <c r="I3660" s="320">
        <v>45</v>
      </c>
    </row>
    <row r="3661" spans="3:9" x14ac:dyDescent="0.25">
      <c r="C3661" s="482" t="s">
        <v>4087</v>
      </c>
      <c r="D3661" s="325">
        <v>459</v>
      </c>
      <c r="E3661" s="325">
        <v>0</v>
      </c>
      <c r="F3661" s="325">
        <v>6.2</v>
      </c>
      <c r="G3661" s="325">
        <v>71</v>
      </c>
      <c r="H3661" s="320">
        <v>0.9</v>
      </c>
      <c r="I3661" s="320">
        <v>22.5</v>
      </c>
    </row>
    <row r="3662" spans="3:9" x14ac:dyDescent="0.25">
      <c r="C3662" s="482" t="s">
        <v>4088</v>
      </c>
      <c r="D3662" s="325">
        <v>459.3</v>
      </c>
      <c r="E3662" s="325">
        <v>0</v>
      </c>
      <c r="F3662" s="325">
        <v>5.7</v>
      </c>
      <c r="G3662" s="325">
        <v>75</v>
      </c>
      <c r="H3662" s="320">
        <v>0.4</v>
      </c>
      <c r="I3662" s="320">
        <v>45</v>
      </c>
    </row>
    <row r="3663" spans="3:9" x14ac:dyDescent="0.25">
      <c r="C3663" s="482" t="s">
        <v>4089</v>
      </c>
      <c r="D3663" s="325">
        <v>459.5</v>
      </c>
      <c r="E3663" s="325">
        <v>0</v>
      </c>
      <c r="F3663" s="325">
        <v>4.8</v>
      </c>
      <c r="G3663" s="325">
        <v>80</v>
      </c>
      <c r="H3663" s="320">
        <v>0.4</v>
      </c>
      <c r="I3663" s="320">
        <v>0</v>
      </c>
    </row>
    <row r="3664" spans="3:9" x14ac:dyDescent="0.25">
      <c r="C3664" s="482" t="s">
        <v>4090</v>
      </c>
      <c r="D3664" s="325">
        <v>459.7</v>
      </c>
      <c r="E3664" s="325">
        <v>0</v>
      </c>
      <c r="F3664" s="325">
        <v>4.3</v>
      </c>
      <c r="G3664" s="325">
        <v>83</v>
      </c>
      <c r="H3664" s="320">
        <v>0</v>
      </c>
      <c r="I3664" s="320">
        <v>45</v>
      </c>
    </row>
    <row r="3665" spans="3:9" x14ac:dyDescent="0.25">
      <c r="C3665" s="482" t="s">
        <v>4091</v>
      </c>
      <c r="D3665" s="325">
        <v>459.5</v>
      </c>
      <c r="E3665" s="325">
        <v>0</v>
      </c>
      <c r="F3665" s="325">
        <v>3.4</v>
      </c>
      <c r="G3665" s="325">
        <v>87</v>
      </c>
      <c r="H3665" s="320">
        <v>0</v>
      </c>
      <c r="I3665" s="320">
        <v>90</v>
      </c>
    </row>
    <row r="3666" spans="3:9" x14ac:dyDescent="0.25">
      <c r="C3666" s="482" t="s">
        <v>4092</v>
      </c>
      <c r="D3666" s="325">
        <v>459.6</v>
      </c>
      <c r="E3666" s="325">
        <v>0</v>
      </c>
      <c r="F3666" s="325">
        <v>3.7</v>
      </c>
      <c r="G3666" s="325">
        <v>86</v>
      </c>
      <c r="H3666" s="320">
        <v>0.4</v>
      </c>
      <c r="I3666" s="320">
        <v>0</v>
      </c>
    </row>
    <row r="3667" spans="3:9" x14ac:dyDescent="0.25">
      <c r="C3667" s="482" t="s">
        <v>4093</v>
      </c>
      <c r="D3667" s="325">
        <v>459.3</v>
      </c>
      <c r="E3667" s="325">
        <v>0</v>
      </c>
      <c r="F3667" s="325">
        <v>3.3</v>
      </c>
      <c r="G3667" s="325">
        <v>84</v>
      </c>
      <c r="H3667" s="320">
        <v>0</v>
      </c>
      <c r="I3667" s="320">
        <v>22.5</v>
      </c>
    </row>
    <row r="3668" spans="3:9" x14ac:dyDescent="0.25">
      <c r="C3668" s="482" t="s">
        <v>4094</v>
      </c>
      <c r="D3668" s="325">
        <v>459.1</v>
      </c>
      <c r="E3668" s="325">
        <v>0</v>
      </c>
      <c r="F3668" s="325">
        <v>1.7</v>
      </c>
      <c r="G3668" s="325">
        <v>89</v>
      </c>
      <c r="H3668" s="320">
        <v>0.4</v>
      </c>
      <c r="I3668" s="320">
        <v>0</v>
      </c>
    </row>
    <row r="3669" spans="3:9" x14ac:dyDescent="0.25">
      <c r="C3669" s="482" t="s">
        <v>4095</v>
      </c>
      <c r="D3669" s="325">
        <v>458.9</v>
      </c>
      <c r="E3669" s="325">
        <v>0</v>
      </c>
      <c r="F3669" s="325">
        <v>1.3</v>
      </c>
      <c r="G3669" s="325">
        <v>92</v>
      </c>
      <c r="H3669" s="320">
        <v>0</v>
      </c>
      <c r="I3669" s="320">
        <v>0</v>
      </c>
    </row>
    <row r="3670" spans="3:9" x14ac:dyDescent="0.25">
      <c r="C3670" s="482" t="s">
        <v>4096</v>
      </c>
      <c r="D3670" s="325">
        <v>458.8</v>
      </c>
      <c r="E3670" s="325">
        <v>0</v>
      </c>
      <c r="F3670" s="325">
        <v>1</v>
      </c>
      <c r="G3670" s="325">
        <v>93</v>
      </c>
      <c r="H3670" s="320">
        <v>0.4</v>
      </c>
      <c r="I3670" s="320">
        <v>247.5</v>
      </c>
    </row>
    <row r="3671" spans="3:9" x14ac:dyDescent="0.25">
      <c r="C3671" s="482" t="s">
        <v>4097</v>
      </c>
      <c r="D3671" s="325">
        <v>459</v>
      </c>
      <c r="E3671" s="325">
        <v>0</v>
      </c>
      <c r="F3671" s="325">
        <v>1.1000000000000001</v>
      </c>
      <c r="G3671" s="325">
        <v>93</v>
      </c>
      <c r="H3671" s="320">
        <v>0.4</v>
      </c>
      <c r="I3671" s="320">
        <v>225</v>
      </c>
    </row>
    <row r="3672" spans="3:9" x14ac:dyDescent="0.25">
      <c r="C3672" s="482" t="s">
        <v>4098</v>
      </c>
      <c r="D3672" s="325">
        <v>459.1</v>
      </c>
      <c r="E3672" s="325">
        <v>0</v>
      </c>
      <c r="F3672" s="325">
        <v>0.2</v>
      </c>
      <c r="G3672" s="325">
        <v>93</v>
      </c>
      <c r="H3672" s="320">
        <v>0</v>
      </c>
      <c r="I3672" s="320">
        <v>225</v>
      </c>
    </row>
    <row r="3673" spans="3:9" x14ac:dyDescent="0.25">
      <c r="C3673" s="482" t="s">
        <v>4099</v>
      </c>
      <c r="D3673" s="325">
        <v>459.3</v>
      </c>
      <c r="E3673" s="325">
        <v>0</v>
      </c>
      <c r="F3673" s="325">
        <v>0</v>
      </c>
      <c r="G3673" s="325">
        <v>93</v>
      </c>
      <c r="H3673" s="320">
        <v>0</v>
      </c>
      <c r="I3673" s="320">
        <v>270</v>
      </c>
    </row>
    <row r="3674" spans="3:9" x14ac:dyDescent="0.25">
      <c r="C3674" s="482" t="s">
        <v>4100</v>
      </c>
      <c r="D3674" s="325">
        <v>459.7</v>
      </c>
      <c r="E3674" s="325">
        <v>0</v>
      </c>
      <c r="F3674" s="325">
        <v>3.9</v>
      </c>
      <c r="G3674" s="325">
        <v>84</v>
      </c>
      <c r="H3674" s="320">
        <v>0.4</v>
      </c>
      <c r="I3674" s="320">
        <v>225</v>
      </c>
    </row>
    <row r="3675" spans="3:9" x14ac:dyDescent="0.25">
      <c r="C3675" s="482" t="s">
        <v>4101</v>
      </c>
      <c r="D3675" s="325">
        <v>460.1</v>
      </c>
      <c r="E3675" s="325">
        <v>0</v>
      </c>
      <c r="F3675" s="325">
        <v>6.1</v>
      </c>
      <c r="G3675" s="325">
        <v>74</v>
      </c>
      <c r="H3675" s="320">
        <v>1.3</v>
      </c>
      <c r="I3675" s="320">
        <v>45</v>
      </c>
    </row>
    <row r="3676" spans="3:9" x14ac:dyDescent="0.25">
      <c r="C3676" s="482" t="s">
        <v>4102</v>
      </c>
      <c r="D3676" s="325">
        <v>460.1</v>
      </c>
      <c r="E3676" s="325">
        <v>0</v>
      </c>
      <c r="F3676" s="325">
        <v>7.3</v>
      </c>
      <c r="G3676" s="325">
        <v>67</v>
      </c>
      <c r="H3676" s="320">
        <v>0.9</v>
      </c>
      <c r="I3676" s="320">
        <v>45</v>
      </c>
    </row>
    <row r="3677" spans="3:9" x14ac:dyDescent="0.25">
      <c r="C3677" s="482" t="s">
        <v>4103</v>
      </c>
      <c r="D3677" s="325">
        <v>460</v>
      </c>
      <c r="E3677" s="325">
        <v>0</v>
      </c>
      <c r="F3677" s="325">
        <v>8.3000000000000007</v>
      </c>
      <c r="G3677" s="325">
        <v>64</v>
      </c>
      <c r="H3677" s="320">
        <v>1.3</v>
      </c>
      <c r="I3677" s="320">
        <v>0</v>
      </c>
    </row>
    <row r="3678" spans="3:9" x14ac:dyDescent="0.25">
      <c r="C3678" s="482" t="s">
        <v>4104</v>
      </c>
      <c r="D3678" s="325">
        <v>459.7</v>
      </c>
      <c r="E3678" s="325">
        <v>0</v>
      </c>
      <c r="F3678" s="325">
        <v>10.1</v>
      </c>
      <c r="G3678" s="325">
        <v>54</v>
      </c>
      <c r="H3678" s="320">
        <v>1.3</v>
      </c>
      <c r="I3678" s="320">
        <v>0</v>
      </c>
    </row>
    <row r="3679" spans="3:9" x14ac:dyDescent="0.25">
      <c r="C3679" s="482" t="s">
        <v>4105</v>
      </c>
      <c r="D3679" s="325">
        <v>459.2</v>
      </c>
      <c r="E3679" s="325">
        <v>0</v>
      </c>
      <c r="F3679" s="325">
        <v>12.3</v>
      </c>
      <c r="G3679" s="325">
        <v>49</v>
      </c>
      <c r="H3679" s="320">
        <v>1.8</v>
      </c>
      <c r="I3679" s="320">
        <v>0</v>
      </c>
    </row>
    <row r="3680" spans="3:9" x14ac:dyDescent="0.25">
      <c r="C3680" s="482" t="s">
        <v>4106</v>
      </c>
      <c r="D3680" s="325">
        <v>458.5</v>
      </c>
      <c r="E3680" s="325">
        <v>0</v>
      </c>
      <c r="F3680" s="325">
        <v>11.2</v>
      </c>
      <c r="G3680" s="325">
        <v>54</v>
      </c>
      <c r="H3680" s="320">
        <v>1.8</v>
      </c>
      <c r="I3680" s="320">
        <v>0</v>
      </c>
    </row>
    <row r="3681" spans="3:9" x14ac:dyDescent="0.25">
      <c r="C3681" s="482" t="s">
        <v>4107</v>
      </c>
      <c r="D3681" s="325">
        <v>457.9</v>
      </c>
      <c r="E3681" s="325">
        <v>0</v>
      </c>
      <c r="F3681" s="325">
        <v>12.2</v>
      </c>
      <c r="G3681" s="325">
        <v>54</v>
      </c>
      <c r="H3681" s="320">
        <v>1.3</v>
      </c>
      <c r="I3681" s="320">
        <v>22.5</v>
      </c>
    </row>
    <row r="3682" spans="3:9" x14ac:dyDescent="0.25">
      <c r="C3682" s="482" t="s">
        <v>4108</v>
      </c>
      <c r="D3682" s="325">
        <v>457.6</v>
      </c>
      <c r="E3682" s="325">
        <v>0</v>
      </c>
      <c r="F3682" s="325">
        <v>12.5</v>
      </c>
      <c r="G3682" s="325">
        <v>54</v>
      </c>
      <c r="H3682" s="320">
        <v>1.8</v>
      </c>
      <c r="I3682" s="320">
        <v>45</v>
      </c>
    </row>
    <row r="3683" spans="3:9" x14ac:dyDescent="0.25">
      <c r="C3683" s="482" t="s">
        <v>4109</v>
      </c>
      <c r="D3683" s="325">
        <v>458</v>
      </c>
      <c r="E3683" s="325">
        <v>0</v>
      </c>
      <c r="F3683" s="325">
        <v>9.6999999999999993</v>
      </c>
      <c r="G3683" s="325">
        <v>67</v>
      </c>
      <c r="H3683" s="320">
        <v>1.8</v>
      </c>
      <c r="I3683" s="320">
        <v>45</v>
      </c>
    </row>
    <row r="3684" spans="3:9" x14ac:dyDescent="0.25">
      <c r="C3684" s="482" t="s">
        <v>4110</v>
      </c>
      <c r="D3684" s="325">
        <v>458.6</v>
      </c>
      <c r="E3684" s="325">
        <v>0</v>
      </c>
      <c r="F3684" s="325">
        <v>7.1</v>
      </c>
      <c r="G3684" s="325">
        <v>80</v>
      </c>
      <c r="H3684" s="320">
        <v>1.8</v>
      </c>
      <c r="I3684" s="320">
        <v>22.5</v>
      </c>
    </row>
    <row r="3685" spans="3:9" x14ac:dyDescent="0.25">
      <c r="C3685" s="482" t="s">
        <v>4111</v>
      </c>
      <c r="D3685" s="325">
        <v>459</v>
      </c>
      <c r="E3685" s="325">
        <v>0</v>
      </c>
      <c r="F3685" s="325">
        <v>5.7</v>
      </c>
      <c r="G3685" s="325">
        <v>85</v>
      </c>
      <c r="H3685" s="320">
        <v>0.9</v>
      </c>
      <c r="I3685" s="320">
        <v>45</v>
      </c>
    </row>
    <row r="3686" spans="3:9" x14ac:dyDescent="0.25">
      <c r="C3686" s="482" t="s">
        <v>4112</v>
      </c>
      <c r="D3686" s="325">
        <v>459.4</v>
      </c>
      <c r="E3686" s="325">
        <v>0</v>
      </c>
      <c r="F3686" s="325">
        <v>5.4</v>
      </c>
      <c r="G3686" s="325">
        <v>84</v>
      </c>
      <c r="H3686" s="320">
        <v>0.4</v>
      </c>
      <c r="I3686" s="320">
        <v>45</v>
      </c>
    </row>
    <row r="3687" spans="3:9" x14ac:dyDescent="0.25">
      <c r="C3687" s="482" t="s">
        <v>4113</v>
      </c>
      <c r="D3687" s="325">
        <v>459.8</v>
      </c>
      <c r="E3687" s="325">
        <v>0</v>
      </c>
      <c r="F3687" s="325">
        <v>5.4</v>
      </c>
      <c r="G3687" s="325">
        <v>81</v>
      </c>
      <c r="H3687" s="320">
        <v>0.4</v>
      </c>
      <c r="I3687" s="320">
        <v>315</v>
      </c>
    </row>
    <row r="3688" spans="3:9" x14ac:dyDescent="0.25">
      <c r="C3688" s="482" t="s">
        <v>4114</v>
      </c>
      <c r="D3688" s="325">
        <v>459.8</v>
      </c>
      <c r="E3688" s="325">
        <v>0</v>
      </c>
      <c r="F3688" s="325">
        <v>4</v>
      </c>
      <c r="G3688" s="325">
        <v>83</v>
      </c>
      <c r="H3688" s="320">
        <v>1.3</v>
      </c>
      <c r="I3688" s="320">
        <v>45</v>
      </c>
    </row>
    <row r="3689" spans="3:9" x14ac:dyDescent="0.25">
      <c r="C3689" s="482" t="s">
        <v>4115</v>
      </c>
      <c r="D3689" s="325">
        <v>459.7</v>
      </c>
      <c r="E3689" s="325">
        <v>0</v>
      </c>
      <c r="F3689" s="325">
        <v>4.0999999999999996</v>
      </c>
      <c r="G3689" s="325">
        <v>82</v>
      </c>
      <c r="H3689" s="320">
        <v>0.4</v>
      </c>
      <c r="I3689" s="320">
        <v>67.5</v>
      </c>
    </row>
    <row r="3690" spans="3:9" x14ac:dyDescent="0.25">
      <c r="C3690" s="482" t="s">
        <v>4116</v>
      </c>
      <c r="D3690" s="325">
        <v>459.7</v>
      </c>
      <c r="E3690" s="325">
        <v>0</v>
      </c>
      <c r="F3690" s="325">
        <v>3.6</v>
      </c>
      <c r="G3690" s="325">
        <v>85</v>
      </c>
      <c r="H3690" s="320">
        <v>0</v>
      </c>
      <c r="I3690" s="320">
        <v>45</v>
      </c>
    </row>
    <row r="3691" spans="3:9" x14ac:dyDescent="0.25">
      <c r="C3691" s="482" t="s">
        <v>4117</v>
      </c>
      <c r="D3691" s="325">
        <v>459.5</v>
      </c>
      <c r="E3691" s="325">
        <v>0</v>
      </c>
      <c r="F3691" s="325">
        <v>3.2</v>
      </c>
      <c r="G3691" s="325">
        <v>85</v>
      </c>
      <c r="H3691" s="320">
        <v>0.4</v>
      </c>
      <c r="I3691" s="320">
        <v>225</v>
      </c>
    </row>
    <row r="3692" spans="3:9" x14ac:dyDescent="0.25">
      <c r="C3692" s="482" t="s">
        <v>4118</v>
      </c>
      <c r="D3692" s="325">
        <v>459</v>
      </c>
      <c r="E3692" s="325">
        <v>0</v>
      </c>
      <c r="F3692" s="325">
        <v>2.1</v>
      </c>
      <c r="G3692" s="325">
        <v>89</v>
      </c>
      <c r="H3692" s="320">
        <v>0.9</v>
      </c>
      <c r="I3692" s="320">
        <v>247.5</v>
      </c>
    </row>
    <row r="3693" spans="3:9" x14ac:dyDescent="0.25">
      <c r="C3693" s="482" t="s">
        <v>4119</v>
      </c>
      <c r="D3693" s="325">
        <v>458.6</v>
      </c>
      <c r="E3693" s="325">
        <v>0</v>
      </c>
      <c r="F3693" s="325">
        <v>1.2</v>
      </c>
      <c r="G3693" s="325">
        <v>90</v>
      </c>
      <c r="H3693" s="320">
        <v>0</v>
      </c>
      <c r="I3693" s="320">
        <v>247.5</v>
      </c>
    </row>
    <row r="3694" spans="3:9" x14ac:dyDescent="0.25">
      <c r="C3694" s="482" t="s">
        <v>4120</v>
      </c>
      <c r="D3694" s="325">
        <v>458.4</v>
      </c>
      <c r="E3694" s="325">
        <v>0</v>
      </c>
      <c r="F3694" s="325">
        <v>0</v>
      </c>
      <c r="G3694" s="325">
        <v>91</v>
      </c>
      <c r="H3694" s="320">
        <v>0.4</v>
      </c>
      <c r="I3694" s="320">
        <v>225</v>
      </c>
    </row>
    <row r="3695" spans="3:9" x14ac:dyDescent="0.25">
      <c r="C3695" s="482" t="s">
        <v>4121</v>
      </c>
      <c r="D3695" s="325">
        <v>458.4</v>
      </c>
      <c r="E3695" s="325">
        <v>0</v>
      </c>
      <c r="F3695" s="325">
        <v>-0.9</v>
      </c>
      <c r="G3695" s="325">
        <v>91</v>
      </c>
      <c r="H3695" s="320">
        <v>0.4</v>
      </c>
      <c r="I3695" s="320">
        <v>225</v>
      </c>
    </row>
    <row r="3696" spans="3:9" x14ac:dyDescent="0.25">
      <c r="C3696" s="482" t="s">
        <v>4122</v>
      </c>
      <c r="D3696" s="325">
        <v>458.9</v>
      </c>
      <c r="E3696" s="325">
        <v>0</v>
      </c>
      <c r="F3696" s="325">
        <v>-0.6</v>
      </c>
      <c r="G3696" s="325">
        <v>88</v>
      </c>
      <c r="H3696" s="320">
        <v>0</v>
      </c>
      <c r="I3696" s="320">
        <v>225</v>
      </c>
    </row>
    <row r="3697" spans="3:9" x14ac:dyDescent="0.25">
      <c r="C3697" s="482" t="s">
        <v>4123</v>
      </c>
      <c r="D3697" s="325">
        <v>458.8</v>
      </c>
      <c r="E3697" s="325">
        <v>0</v>
      </c>
      <c r="F3697" s="325">
        <v>-0.3</v>
      </c>
      <c r="G3697" s="325">
        <v>85</v>
      </c>
      <c r="H3697" s="320">
        <v>0</v>
      </c>
      <c r="I3697" s="320">
        <v>225</v>
      </c>
    </row>
    <row r="3698" spans="3:9" x14ac:dyDescent="0.25">
      <c r="C3698" s="482" t="s">
        <v>4124</v>
      </c>
      <c r="D3698" s="325">
        <v>459.1</v>
      </c>
      <c r="E3698" s="325">
        <v>0</v>
      </c>
      <c r="F3698" s="325">
        <v>4.0999999999999996</v>
      </c>
      <c r="G3698" s="325">
        <v>72</v>
      </c>
      <c r="H3698" s="320">
        <v>0.4</v>
      </c>
      <c r="I3698" s="320">
        <v>225</v>
      </c>
    </row>
    <row r="3699" spans="3:9" x14ac:dyDescent="0.25">
      <c r="C3699" s="482" t="s">
        <v>4125</v>
      </c>
      <c r="D3699" s="325">
        <v>459.4</v>
      </c>
      <c r="E3699" s="325">
        <v>0</v>
      </c>
      <c r="F3699" s="325">
        <v>6.3</v>
      </c>
      <c r="G3699" s="325">
        <v>63</v>
      </c>
      <c r="H3699" s="320">
        <v>0.4</v>
      </c>
      <c r="I3699" s="320">
        <v>202.5</v>
      </c>
    </row>
    <row r="3700" spans="3:9" x14ac:dyDescent="0.25">
      <c r="C3700" s="482" t="s">
        <v>4126</v>
      </c>
      <c r="D3700" s="325">
        <v>459.5</v>
      </c>
      <c r="E3700" s="325">
        <v>0</v>
      </c>
      <c r="F3700" s="325">
        <v>7.2</v>
      </c>
      <c r="G3700" s="325">
        <v>60</v>
      </c>
      <c r="H3700" s="320">
        <v>0.9</v>
      </c>
      <c r="I3700" s="320">
        <v>157.5</v>
      </c>
    </row>
    <row r="3701" spans="3:9" x14ac:dyDescent="0.25">
      <c r="C3701" s="482" t="s">
        <v>4127</v>
      </c>
      <c r="D3701" s="325">
        <v>459.3</v>
      </c>
      <c r="E3701" s="325">
        <v>0</v>
      </c>
      <c r="F3701" s="325">
        <v>8.9</v>
      </c>
      <c r="G3701" s="325">
        <v>57</v>
      </c>
      <c r="H3701" s="320">
        <v>0.9</v>
      </c>
      <c r="I3701" s="320">
        <v>0</v>
      </c>
    </row>
    <row r="3702" spans="3:9" x14ac:dyDescent="0.25">
      <c r="C3702" s="482" t="s">
        <v>4128</v>
      </c>
      <c r="D3702" s="325">
        <v>459.1</v>
      </c>
      <c r="E3702" s="325">
        <v>0</v>
      </c>
      <c r="F3702" s="325">
        <v>10.8</v>
      </c>
      <c r="G3702" s="325">
        <v>51</v>
      </c>
      <c r="H3702" s="320">
        <v>1.3</v>
      </c>
      <c r="I3702" s="320">
        <v>0</v>
      </c>
    </row>
    <row r="3703" spans="3:9" x14ac:dyDescent="0.25">
      <c r="C3703" s="482" t="s">
        <v>4129</v>
      </c>
      <c r="D3703" s="325">
        <v>458.6</v>
      </c>
      <c r="E3703" s="325">
        <v>0</v>
      </c>
      <c r="F3703" s="325">
        <v>10.7</v>
      </c>
      <c r="G3703" s="325">
        <v>51</v>
      </c>
      <c r="H3703" s="320">
        <v>1.8</v>
      </c>
      <c r="I3703" s="320">
        <v>0</v>
      </c>
    </row>
    <row r="3704" spans="3:9" x14ac:dyDescent="0.25">
      <c r="C3704" s="482" t="s">
        <v>4130</v>
      </c>
      <c r="D3704" s="325">
        <v>458.1</v>
      </c>
      <c r="E3704" s="325">
        <v>0</v>
      </c>
      <c r="F3704" s="325">
        <v>11.2</v>
      </c>
      <c r="G3704" s="325">
        <v>56</v>
      </c>
      <c r="H3704" s="320">
        <v>1.8</v>
      </c>
      <c r="I3704" s="320">
        <v>0</v>
      </c>
    </row>
    <row r="3705" spans="3:9" x14ac:dyDescent="0.25">
      <c r="C3705" s="482" t="s">
        <v>4131</v>
      </c>
      <c r="D3705" s="325">
        <v>457.5</v>
      </c>
      <c r="E3705" s="325">
        <v>0</v>
      </c>
      <c r="F3705" s="325">
        <v>11.9</v>
      </c>
      <c r="G3705" s="325">
        <v>55</v>
      </c>
      <c r="H3705" s="320">
        <v>1.8</v>
      </c>
      <c r="I3705" s="320">
        <v>45</v>
      </c>
    </row>
    <row r="3706" spans="3:9" x14ac:dyDescent="0.25">
      <c r="C3706" s="482" t="s">
        <v>4132</v>
      </c>
      <c r="D3706" s="325">
        <v>457.4</v>
      </c>
      <c r="E3706" s="325">
        <v>0</v>
      </c>
      <c r="F3706" s="325">
        <v>10.4</v>
      </c>
      <c r="G3706" s="325">
        <v>63</v>
      </c>
      <c r="H3706" s="320">
        <v>2.2000000000000002</v>
      </c>
      <c r="I3706" s="320">
        <v>22.5</v>
      </c>
    </row>
    <row r="3707" spans="3:9" x14ac:dyDescent="0.25">
      <c r="C3707" s="482" t="s">
        <v>4133</v>
      </c>
      <c r="D3707" s="325">
        <v>457.4</v>
      </c>
      <c r="E3707" s="325">
        <v>0</v>
      </c>
      <c r="F3707" s="325">
        <v>8.6</v>
      </c>
      <c r="G3707" s="325">
        <v>71</v>
      </c>
      <c r="H3707" s="320">
        <v>1.8</v>
      </c>
      <c r="I3707" s="320">
        <v>22.5</v>
      </c>
    </row>
    <row r="3708" spans="3:9" x14ac:dyDescent="0.25">
      <c r="C3708" s="482" t="s">
        <v>4134</v>
      </c>
      <c r="D3708" s="325">
        <v>457.9</v>
      </c>
      <c r="E3708" s="325">
        <v>0</v>
      </c>
      <c r="F3708" s="325">
        <v>6.2</v>
      </c>
      <c r="G3708" s="325">
        <v>77</v>
      </c>
      <c r="H3708" s="320">
        <v>1.3</v>
      </c>
      <c r="I3708" s="320">
        <v>45</v>
      </c>
    </row>
    <row r="3709" spans="3:9" x14ac:dyDescent="0.25">
      <c r="C3709" s="482" t="s">
        <v>4135</v>
      </c>
      <c r="D3709" s="325">
        <v>458.2</v>
      </c>
      <c r="E3709" s="325">
        <v>0</v>
      </c>
      <c r="F3709" s="325">
        <v>5.2</v>
      </c>
      <c r="G3709" s="325">
        <v>81</v>
      </c>
      <c r="H3709" s="320">
        <v>0.9</v>
      </c>
      <c r="I3709" s="320">
        <v>22.5</v>
      </c>
    </row>
    <row r="3710" spans="3:9" x14ac:dyDescent="0.25">
      <c r="C3710" s="482" t="s">
        <v>4136</v>
      </c>
      <c r="D3710" s="325">
        <v>458.5</v>
      </c>
      <c r="E3710" s="325">
        <v>0</v>
      </c>
      <c r="F3710" s="325">
        <v>4.9000000000000004</v>
      </c>
      <c r="G3710" s="325">
        <v>85</v>
      </c>
      <c r="H3710" s="320">
        <v>0.9</v>
      </c>
      <c r="I3710" s="320">
        <v>45</v>
      </c>
    </row>
    <row r="3711" spans="3:9" x14ac:dyDescent="0.25">
      <c r="C3711" s="482" t="s">
        <v>4137</v>
      </c>
      <c r="D3711" s="325">
        <v>458.9</v>
      </c>
      <c r="E3711" s="325">
        <v>0</v>
      </c>
      <c r="F3711" s="325">
        <v>4.5</v>
      </c>
      <c r="G3711" s="325">
        <v>87</v>
      </c>
      <c r="H3711" s="320">
        <v>0.4</v>
      </c>
      <c r="I3711" s="320">
        <v>45</v>
      </c>
    </row>
    <row r="3712" spans="3:9" x14ac:dyDescent="0.25">
      <c r="C3712" s="482" t="s">
        <v>4138</v>
      </c>
      <c r="D3712" s="325">
        <v>458.9</v>
      </c>
      <c r="E3712" s="325">
        <v>0</v>
      </c>
      <c r="F3712" s="325">
        <v>4.3</v>
      </c>
      <c r="G3712" s="325">
        <v>87</v>
      </c>
      <c r="H3712" s="320">
        <v>0.4</v>
      </c>
      <c r="I3712" s="320">
        <v>45</v>
      </c>
    </row>
    <row r="3713" spans="3:9" x14ac:dyDescent="0.25">
      <c r="C3713" s="482" t="s">
        <v>4139</v>
      </c>
      <c r="D3713" s="325">
        <v>459</v>
      </c>
      <c r="E3713" s="325">
        <v>0</v>
      </c>
      <c r="F3713" s="325">
        <v>4.5999999999999996</v>
      </c>
      <c r="G3713" s="325">
        <v>87</v>
      </c>
      <c r="H3713" s="320">
        <v>0.4</v>
      </c>
      <c r="I3713" s="320">
        <v>22.5</v>
      </c>
    </row>
    <row r="3714" spans="3:9" x14ac:dyDescent="0.25">
      <c r="C3714" s="482" t="s">
        <v>4140</v>
      </c>
      <c r="D3714" s="325">
        <v>458.9</v>
      </c>
      <c r="E3714" s="325">
        <v>0</v>
      </c>
      <c r="F3714" s="325">
        <v>4.3</v>
      </c>
      <c r="G3714" s="325">
        <v>86</v>
      </c>
      <c r="H3714" s="320">
        <v>0.9</v>
      </c>
      <c r="I3714" s="320">
        <v>45</v>
      </c>
    </row>
    <row r="3715" spans="3:9" x14ac:dyDescent="0.25">
      <c r="C3715" s="482" t="s">
        <v>4141</v>
      </c>
      <c r="D3715" s="325">
        <v>458.7</v>
      </c>
      <c r="E3715" s="325">
        <v>0</v>
      </c>
      <c r="F3715" s="325">
        <v>3.8</v>
      </c>
      <c r="G3715" s="325">
        <v>87</v>
      </c>
      <c r="H3715" s="320">
        <v>0.4</v>
      </c>
      <c r="I3715" s="320">
        <v>22.5</v>
      </c>
    </row>
    <row r="3716" spans="3:9" x14ac:dyDescent="0.25">
      <c r="C3716" s="482" t="s">
        <v>4142</v>
      </c>
      <c r="D3716" s="325">
        <v>458.4</v>
      </c>
      <c r="E3716" s="325">
        <v>0</v>
      </c>
      <c r="F3716" s="325">
        <v>3.8</v>
      </c>
      <c r="G3716" s="325">
        <v>87</v>
      </c>
      <c r="H3716" s="320">
        <v>0.4</v>
      </c>
      <c r="I3716" s="320">
        <v>22.5</v>
      </c>
    </row>
    <row r="3717" spans="3:9" x14ac:dyDescent="0.25">
      <c r="C3717" s="482" t="s">
        <v>4143</v>
      </c>
      <c r="D3717" s="325">
        <v>458</v>
      </c>
      <c r="E3717" s="325">
        <v>0</v>
      </c>
      <c r="F3717" s="325">
        <v>2.2999999999999998</v>
      </c>
      <c r="G3717" s="325">
        <v>89</v>
      </c>
      <c r="H3717" s="320">
        <v>0.9</v>
      </c>
      <c r="I3717" s="320">
        <v>202.5</v>
      </c>
    </row>
    <row r="3718" spans="3:9" x14ac:dyDescent="0.25">
      <c r="C3718" s="482" t="s">
        <v>4144</v>
      </c>
      <c r="D3718" s="325">
        <v>457.9</v>
      </c>
      <c r="E3718" s="325">
        <v>0</v>
      </c>
      <c r="F3718" s="325">
        <v>1.8</v>
      </c>
      <c r="G3718" s="325">
        <v>86</v>
      </c>
      <c r="H3718" s="320">
        <v>0</v>
      </c>
      <c r="I3718" s="320">
        <v>202.5</v>
      </c>
    </row>
    <row r="3719" spans="3:9" x14ac:dyDescent="0.25">
      <c r="C3719" s="482" t="s">
        <v>4145</v>
      </c>
      <c r="D3719" s="325">
        <v>457.9</v>
      </c>
      <c r="E3719" s="325">
        <v>0</v>
      </c>
      <c r="F3719" s="325">
        <v>1.1000000000000001</v>
      </c>
      <c r="G3719" s="325">
        <v>89</v>
      </c>
      <c r="H3719" s="320">
        <v>0</v>
      </c>
      <c r="I3719" s="320">
        <v>292.5</v>
      </c>
    </row>
    <row r="3720" spans="3:9" x14ac:dyDescent="0.25">
      <c r="C3720" s="482" t="s">
        <v>4146</v>
      </c>
      <c r="D3720" s="325">
        <v>458.1</v>
      </c>
      <c r="E3720" s="325">
        <v>0</v>
      </c>
      <c r="F3720" s="325">
        <v>0.9</v>
      </c>
      <c r="G3720" s="325">
        <v>92</v>
      </c>
      <c r="H3720" s="320">
        <v>0.4</v>
      </c>
      <c r="I3720" s="320">
        <v>225</v>
      </c>
    </row>
    <row r="3721" spans="3:9" x14ac:dyDescent="0.25">
      <c r="C3721" s="482" t="s">
        <v>4147</v>
      </c>
      <c r="D3721" s="325">
        <v>458.2</v>
      </c>
      <c r="E3721" s="325">
        <v>0</v>
      </c>
      <c r="F3721" s="325">
        <v>0.7</v>
      </c>
      <c r="G3721" s="325">
        <v>93</v>
      </c>
      <c r="H3721" s="320">
        <v>0.9</v>
      </c>
      <c r="I3721" s="320">
        <v>225</v>
      </c>
    </row>
    <row r="3722" spans="3:9" x14ac:dyDescent="0.25">
      <c r="C3722" s="482" t="s">
        <v>4148</v>
      </c>
      <c r="D3722" s="325">
        <v>458.8</v>
      </c>
      <c r="E3722" s="325">
        <v>0</v>
      </c>
      <c r="F3722" s="325">
        <v>1.9</v>
      </c>
      <c r="G3722" s="325">
        <v>89</v>
      </c>
      <c r="H3722" s="320">
        <v>0.4</v>
      </c>
      <c r="I3722" s="320">
        <v>247.5</v>
      </c>
    </row>
    <row r="3723" spans="3:9" x14ac:dyDescent="0.25">
      <c r="C3723" s="482" t="s">
        <v>4149</v>
      </c>
      <c r="D3723" s="325">
        <v>458.9</v>
      </c>
      <c r="E3723" s="325">
        <v>0</v>
      </c>
      <c r="F3723" s="325">
        <v>5.8</v>
      </c>
      <c r="G3723" s="325">
        <v>65</v>
      </c>
      <c r="H3723" s="320">
        <v>0.9</v>
      </c>
      <c r="I3723" s="320">
        <v>0</v>
      </c>
    </row>
    <row r="3724" spans="3:9" x14ac:dyDescent="0.25">
      <c r="C3724" s="482" t="s">
        <v>4150</v>
      </c>
      <c r="D3724" s="325">
        <v>459.1</v>
      </c>
      <c r="E3724" s="325">
        <v>0</v>
      </c>
      <c r="F3724" s="325">
        <v>8.6</v>
      </c>
      <c r="G3724" s="325">
        <v>56</v>
      </c>
      <c r="H3724" s="320">
        <v>1.3</v>
      </c>
      <c r="I3724" s="320">
        <v>0</v>
      </c>
    </row>
    <row r="3725" spans="3:9" x14ac:dyDescent="0.25">
      <c r="C3725" s="482" t="s">
        <v>4151</v>
      </c>
      <c r="D3725" s="325">
        <v>459.1</v>
      </c>
      <c r="E3725" s="325">
        <v>0</v>
      </c>
      <c r="F3725" s="325">
        <v>10.6</v>
      </c>
      <c r="G3725" s="325">
        <v>50</v>
      </c>
      <c r="H3725" s="320">
        <v>1.8</v>
      </c>
      <c r="I3725" s="320">
        <v>67.5</v>
      </c>
    </row>
    <row r="3726" spans="3:9" x14ac:dyDescent="0.25">
      <c r="C3726" s="482" t="s">
        <v>4152</v>
      </c>
      <c r="D3726" s="325">
        <v>458.7</v>
      </c>
      <c r="E3726" s="325">
        <v>0</v>
      </c>
      <c r="F3726" s="325">
        <v>10.9</v>
      </c>
      <c r="G3726" s="325">
        <v>49</v>
      </c>
      <c r="H3726" s="320">
        <v>1.8</v>
      </c>
      <c r="I3726" s="320">
        <v>45</v>
      </c>
    </row>
    <row r="3727" spans="3:9" x14ac:dyDescent="0.25">
      <c r="C3727" s="482" t="s">
        <v>4153</v>
      </c>
      <c r="D3727" s="325">
        <v>458.2</v>
      </c>
      <c r="E3727" s="325">
        <v>0</v>
      </c>
      <c r="F3727" s="325">
        <v>11.9</v>
      </c>
      <c r="G3727" s="325">
        <v>48</v>
      </c>
      <c r="H3727" s="320">
        <v>1.8</v>
      </c>
      <c r="I3727" s="320">
        <v>67.5</v>
      </c>
    </row>
    <row r="3728" spans="3:9" x14ac:dyDescent="0.25">
      <c r="C3728" s="482" t="s">
        <v>4154</v>
      </c>
      <c r="D3728" s="325">
        <v>457.6</v>
      </c>
      <c r="E3728" s="325">
        <v>0</v>
      </c>
      <c r="F3728" s="325">
        <v>11.1</v>
      </c>
      <c r="G3728" s="325">
        <v>52</v>
      </c>
      <c r="H3728" s="320">
        <v>1.8</v>
      </c>
      <c r="I3728" s="320">
        <v>45</v>
      </c>
    </row>
    <row r="3729" spans="3:9" x14ac:dyDescent="0.25">
      <c r="C3729" s="482" t="s">
        <v>4155</v>
      </c>
      <c r="D3729" s="325">
        <v>457.1</v>
      </c>
      <c r="E3729" s="325">
        <v>0</v>
      </c>
      <c r="F3729" s="325">
        <v>11.4</v>
      </c>
      <c r="G3729" s="325">
        <v>51</v>
      </c>
      <c r="H3729" s="320">
        <v>1.3</v>
      </c>
      <c r="I3729" s="320">
        <v>45</v>
      </c>
    </row>
    <row r="3730" spans="3:9" x14ac:dyDescent="0.25">
      <c r="C3730" s="482" t="s">
        <v>4156</v>
      </c>
      <c r="D3730" s="325">
        <v>457.1</v>
      </c>
      <c r="E3730" s="325">
        <v>0</v>
      </c>
      <c r="F3730" s="325">
        <v>9.9</v>
      </c>
      <c r="G3730" s="325">
        <v>58</v>
      </c>
      <c r="H3730" s="320">
        <v>1.3</v>
      </c>
      <c r="I3730" s="320">
        <v>22.5</v>
      </c>
    </row>
    <row r="3731" spans="3:9" x14ac:dyDescent="0.25">
      <c r="C3731" s="482" t="s">
        <v>4157</v>
      </c>
      <c r="D3731" s="325">
        <v>457.1</v>
      </c>
      <c r="E3731" s="325">
        <v>0</v>
      </c>
      <c r="F3731" s="325">
        <v>8.6999999999999993</v>
      </c>
      <c r="G3731" s="325">
        <v>61</v>
      </c>
      <c r="H3731" s="320">
        <v>1.8</v>
      </c>
      <c r="I3731" s="320">
        <v>22.5</v>
      </c>
    </row>
    <row r="3732" spans="3:9" x14ac:dyDescent="0.25">
      <c r="C3732" s="482" t="s">
        <v>4158</v>
      </c>
      <c r="D3732" s="325">
        <v>457.5</v>
      </c>
      <c r="E3732" s="325">
        <v>0</v>
      </c>
      <c r="F3732" s="325">
        <v>6.3</v>
      </c>
      <c r="G3732" s="325">
        <v>74</v>
      </c>
      <c r="H3732" s="320">
        <v>2.2000000000000002</v>
      </c>
      <c r="I3732" s="320">
        <v>45</v>
      </c>
    </row>
    <row r="3733" spans="3:9" x14ac:dyDescent="0.25">
      <c r="C3733" s="482" t="s">
        <v>4159</v>
      </c>
      <c r="D3733" s="325">
        <v>458</v>
      </c>
      <c r="E3733" s="325">
        <v>0</v>
      </c>
      <c r="F3733" s="325">
        <v>5.5</v>
      </c>
      <c r="G3733" s="325">
        <v>83</v>
      </c>
      <c r="H3733" s="320">
        <v>1.3</v>
      </c>
      <c r="I3733" s="320">
        <v>45</v>
      </c>
    </row>
    <row r="3734" spans="3:9" x14ac:dyDescent="0.25">
      <c r="C3734" s="482" t="s">
        <v>4160</v>
      </c>
      <c r="D3734" s="325">
        <v>458.5</v>
      </c>
      <c r="E3734" s="325">
        <v>0</v>
      </c>
      <c r="F3734" s="325">
        <v>5</v>
      </c>
      <c r="G3734" s="325">
        <v>87</v>
      </c>
      <c r="H3734" s="320">
        <v>1.8</v>
      </c>
      <c r="I3734" s="320">
        <v>45</v>
      </c>
    </row>
    <row r="3735" spans="3:9" x14ac:dyDescent="0.25">
      <c r="C3735" s="482" t="s">
        <v>4161</v>
      </c>
      <c r="D3735" s="325">
        <v>458.9</v>
      </c>
      <c r="E3735" s="325">
        <v>0</v>
      </c>
      <c r="F3735" s="325">
        <v>4.8</v>
      </c>
      <c r="G3735" s="325">
        <v>86</v>
      </c>
      <c r="H3735" s="320">
        <v>1.8</v>
      </c>
      <c r="I3735" s="320">
        <v>22.5</v>
      </c>
    </row>
    <row r="3736" spans="3:9" x14ac:dyDescent="0.25">
      <c r="C3736" s="482" t="s">
        <v>4162</v>
      </c>
      <c r="D3736" s="325">
        <v>458.7</v>
      </c>
      <c r="E3736" s="325">
        <v>0</v>
      </c>
      <c r="F3736" s="325">
        <v>3.5</v>
      </c>
      <c r="G3736" s="325">
        <v>84</v>
      </c>
      <c r="H3736" s="320">
        <v>1.8</v>
      </c>
      <c r="I3736" s="320">
        <v>45</v>
      </c>
    </row>
    <row r="3737" spans="3:9" x14ac:dyDescent="0.25">
      <c r="C3737" s="482" t="s">
        <v>4163</v>
      </c>
      <c r="D3737" s="325">
        <v>458.7</v>
      </c>
      <c r="E3737" s="325">
        <v>0</v>
      </c>
      <c r="F3737" s="325">
        <v>2.9</v>
      </c>
      <c r="G3737" s="325">
        <v>87</v>
      </c>
      <c r="H3737" s="320">
        <v>1.3</v>
      </c>
      <c r="I3737" s="320">
        <v>45</v>
      </c>
    </row>
    <row r="3738" spans="3:9" x14ac:dyDescent="0.25">
      <c r="C3738" s="482" t="s">
        <v>4164</v>
      </c>
      <c r="D3738" s="325">
        <v>458.7</v>
      </c>
      <c r="E3738" s="325">
        <v>0</v>
      </c>
      <c r="F3738" s="325">
        <v>3.5</v>
      </c>
      <c r="G3738" s="325">
        <v>88</v>
      </c>
      <c r="H3738" s="320">
        <v>0.9</v>
      </c>
      <c r="I3738" s="320">
        <v>45</v>
      </c>
    </row>
    <row r="3739" spans="3:9" x14ac:dyDescent="0.25">
      <c r="C3739" s="482" t="s">
        <v>4165</v>
      </c>
      <c r="D3739" s="325">
        <v>458.6</v>
      </c>
      <c r="E3739" s="325">
        <v>0</v>
      </c>
      <c r="F3739" s="325">
        <v>3.7</v>
      </c>
      <c r="G3739" s="325">
        <v>89</v>
      </c>
      <c r="H3739" s="320">
        <v>0.9</v>
      </c>
      <c r="I3739" s="320">
        <v>45</v>
      </c>
    </row>
    <row r="3740" spans="3:9" x14ac:dyDescent="0.25">
      <c r="C3740" s="482" t="s">
        <v>4166</v>
      </c>
      <c r="D3740" s="325">
        <v>458.3</v>
      </c>
      <c r="E3740" s="325">
        <v>0</v>
      </c>
      <c r="F3740" s="325">
        <v>3.6</v>
      </c>
      <c r="G3740" s="325">
        <v>88</v>
      </c>
      <c r="H3740" s="320">
        <v>0.9</v>
      </c>
      <c r="I3740" s="320">
        <v>45</v>
      </c>
    </row>
    <row r="3741" spans="3:9" x14ac:dyDescent="0.25">
      <c r="C3741" s="482" t="s">
        <v>4167</v>
      </c>
      <c r="D3741" s="325">
        <v>458</v>
      </c>
      <c r="E3741" s="325">
        <v>0</v>
      </c>
      <c r="F3741" s="325">
        <v>3.2</v>
      </c>
      <c r="G3741" s="325">
        <v>88</v>
      </c>
      <c r="H3741" s="320">
        <v>0.9</v>
      </c>
      <c r="I3741" s="320">
        <v>22.5</v>
      </c>
    </row>
    <row r="3742" spans="3:9" x14ac:dyDescent="0.25">
      <c r="C3742" s="482" t="s">
        <v>4168</v>
      </c>
      <c r="D3742" s="325">
        <v>457.9</v>
      </c>
      <c r="E3742" s="325">
        <v>0</v>
      </c>
      <c r="F3742" s="325">
        <v>3.1</v>
      </c>
      <c r="G3742" s="325">
        <v>89</v>
      </c>
      <c r="H3742" s="320">
        <v>0.9</v>
      </c>
      <c r="I3742" s="320">
        <v>45</v>
      </c>
    </row>
    <row r="3743" spans="3:9" x14ac:dyDescent="0.25">
      <c r="C3743" s="482" t="s">
        <v>4169</v>
      </c>
      <c r="D3743" s="325">
        <v>458</v>
      </c>
      <c r="E3743" s="325">
        <v>0</v>
      </c>
      <c r="F3743" s="325">
        <v>3.1</v>
      </c>
      <c r="G3743" s="325">
        <v>89</v>
      </c>
      <c r="H3743" s="320">
        <v>0.9</v>
      </c>
      <c r="I3743" s="320">
        <v>45</v>
      </c>
    </row>
    <row r="3744" spans="3:9" x14ac:dyDescent="0.25">
      <c r="C3744" s="482" t="s">
        <v>4170</v>
      </c>
      <c r="D3744" s="325">
        <v>458.4</v>
      </c>
      <c r="E3744" s="325">
        <v>0</v>
      </c>
      <c r="F3744" s="325">
        <v>2.9</v>
      </c>
      <c r="G3744" s="325">
        <v>88</v>
      </c>
      <c r="H3744" s="320">
        <v>0.9</v>
      </c>
      <c r="I3744" s="320">
        <v>0</v>
      </c>
    </row>
    <row r="3745" spans="3:9" x14ac:dyDescent="0.25">
      <c r="C3745" s="482" t="s">
        <v>4171</v>
      </c>
      <c r="D3745" s="325">
        <v>458.6</v>
      </c>
      <c r="E3745" s="325">
        <v>0</v>
      </c>
      <c r="F3745" s="325">
        <v>3.1</v>
      </c>
      <c r="G3745" s="325">
        <v>85</v>
      </c>
      <c r="H3745" s="320">
        <v>0.9</v>
      </c>
      <c r="I3745" s="320">
        <v>45</v>
      </c>
    </row>
    <row r="3746" spans="3:9" x14ac:dyDescent="0.25">
      <c r="C3746" s="482" t="s">
        <v>4172</v>
      </c>
      <c r="D3746" s="325">
        <v>459</v>
      </c>
      <c r="E3746" s="325">
        <v>0</v>
      </c>
      <c r="F3746" s="325">
        <v>6.6</v>
      </c>
      <c r="G3746" s="325">
        <v>74</v>
      </c>
      <c r="H3746" s="320">
        <v>0.9</v>
      </c>
      <c r="I3746" s="320">
        <v>67.5</v>
      </c>
    </row>
    <row r="3747" spans="3:9" x14ac:dyDescent="0.25">
      <c r="C3747" s="482" t="s">
        <v>4173</v>
      </c>
      <c r="D3747" s="325">
        <v>459.5</v>
      </c>
      <c r="E3747" s="325">
        <v>0</v>
      </c>
      <c r="F3747" s="325">
        <v>5.5</v>
      </c>
      <c r="G3747" s="325">
        <v>77</v>
      </c>
      <c r="H3747" s="320">
        <v>1.3</v>
      </c>
      <c r="I3747" s="320">
        <v>22.5</v>
      </c>
    </row>
    <row r="3748" spans="3:9" x14ac:dyDescent="0.25">
      <c r="C3748" s="482" t="s">
        <v>4174</v>
      </c>
      <c r="D3748" s="325">
        <v>459.7</v>
      </c>
      <c r="E3748" s="325">
        <v>0</v>
      </c>
      <c r="F3748" s="325">
        <v>6.4</v>
      </c>
      <c r="G3748" s="325">
        <v>72</v>
      </c>
      <c r="H3748" s="320">
        <v>1.8</v>
      </c>
      <c r="I3748" s="320">
        <v>45</v>
      </c>
    </row>
    <row r="3749" spans="3:9" x14ac:dyDescent="0.25">
      <c r="C3749" s="482" t="s">
        <v>4175</v>
      </c>
      <c r="D3749" s="325">
        <v>459.6</v>
      </c>
      <c r="E3749" s="325">
        <v>0</v>
      </c>
      <c r="F3749" s="325">
        <v>6.3</v>
      </c>
      <c r="G3749" s="325">
        <v>72</v>
      </c>
      <c r="H3749" s="320">
        <v>2.2000000000000002</v>
      </c>
      <c r="I3749" s="320">
        <v>22.5</v>
      </c>
    </row>
    <row r="3750" spans="3:9" x14ac:dyDescent="0.25">
      <c r="C3750" s="482" t="s">
        <v>4176</v>
      </c>
      <c r="D3750" s="325">
        <v>459.4</v>
      </c>
      <c r="E3750" s="325">
        <v>0</v>
      </c>
      <c r="F3750" s="325">
        <v>8.8000000000000007</v>
      </c>
      <c r="G3750" s="325">
        <v>62</v>
      </c>
      <c r="H3750" s="320">
        <v>2.2000000000000002</v>
      </c>
      <c r="I3750" s="320">
        <v>45</v>
      </c>
    </row>
    <row r="3751" spans="3:9" x14ac:dyDescent="0.25">
      <c r="C3751" s="482" t="s">
        <v>4177</v>
      </c>
      <c r="D3751" s="325">
        <v>458.8</v>
      </c>
      <c r="E3751" s="325">
        <v>0</v>
      </c>
      <c r="F3751" s="325">
        <v>11.1</v>
      </c>
      <c r="G3751" s="325">
        <v>55</v>
      </c>
      <c r="H3751" s="320">
        <v>1.8</v>
      </c>
      <c r="I3751" s="320">
        <v>67.5</v>
      </c>
    </row>
    <row r="3752" spans="3:9" x14ac:dyDescent="0.25">
      <c r="C3752" s="482" t="s">
        <v>4178</v>
      </c>
      <c r="D3752" s="325">
        <v>458.3</v>
      </c>
      <c r="E3752" s="325">
        <v>0</v>
      </c>
      <c r="F3752" s="325">
        <v>11.3</v>
      </c>
      <c r="G3752" s="325">
        <v>55</v>
      </c>
      <c r="H3752" s="320">
        <v>2.2000000000000002</v>
      </c>
      <c r="I3752" s="320">
        <v>45</v>
      </c>
    </row>
    <row r="3753" spans="3:9" x14ac:dyDescent="0.25">
      <c r="C3753" s="482" t="s">
        <v>4179</v>
      </c>
      <c r="D3753" s="325">
        <v>458.1</v>
      </c>
      <c r="E3753" s="325">
        <v>0</v>
      </c>
      <c r="F3753" s="325">
        <v>11</v>
      </c>
      <c r="G3753" s="325">
        <v>56</v>
      </c>
      <c r="H3753" s="320">
        <v>2.2000000000000002</v>
      </c>
      <c r="I3753" s="320">
        <v>45</v>
      </c>
    </row>
    <row r="3754" spans="3:9" x14ac:dyDescent="0.25">
      <c r="C3754" s="482" t="s">
        <v>4180</v>
      </c>
      <c r="D3754" s="325">
        <v>457.8</v>
      </c>
      <c r="E3754" s="325">
        <v>0</v>
      </c>
      <c r="F3754" s="325">
        <v>10.199999999999999</v>
      </c>
      <c r="G3754" s="325">
        <v>57</v>
      </c>
      <c r="H3754" s="320">
        <v>2.2000000000000002</v>
      </c>
      <c r="I3754" s="320">
        <v>45</v>
      </c>
    </row>
    <row r="3755" spans="3:9" x14ac:dyDescent="0.25">
      <c r="C3755" s="482" t="s">
        <v>4181</v>
      </c>
      <c r="D3755" s="325">
        <v>457.8</v>
      </c>
      <c r="E3755" s="325">
        <v>0</v>
      </c>
      <c r="F3755" s="325">
        <v>8.1</v>
      </c>
      <c r="G3755" s="325">
        <v>64</v>
      </c>
      <c r="H3755" s="320">
        <v>2.2000000000000002</v>
      </c>
      <c r="I3755" s="320">
        <v>45</v>
      </c>
    </row>
    <row r="3756" spans="3:9" x14ac:dyDescent="0.25">
      <c r="C3756" s="482" t="s">
        <v>4182</v>
      </c>
      <c r="D3756" s="325">
        <v>458.1</v>
      </c>
      <c r="E3756" s="325">
        <v>0</v>
      </c>
      <c r="F3756" s="325">
        <v>6.1</v>
      </c>
      <c r="G3756" s="325">
        <v>77</v>
      </c>
      <c r="H3756" s="320">
        <v>2.2000000000000002</v>
      </c>
      <c r="I3756" s="320">
        <v>22.5</v>
      </c>
    </row>
    <row r="3757" spans="3:9" x14ac:dyDescent="0.25">
      <c r="C3757" s="482" t="s">
        <v>4183</v>
      </c>
      <c r="D3757" s="325">
        <v>458.5</v>
      </c>
      <c r="E3757" s="325">
        <v>0</v>
      </c>
      <c r="F3757" s="325">
        <v>5.2</v>
      </c>
      <c r="G3757" s="325">
        <v>83</v>
      </c>
      <c r="H3757" s="320">
        <v>1.8</v>
      </c>
      <c r="I3757" s="320">
        <v>22.5</v>
      </c>
    </row>
    <row r="3758" spans="3:9" x14ac:dyDescent="0.25">
      <c r="C3758" s="482" t="s">
        <v>4184</v>
      </c>
      <c r="D3758" s="325">
        <v>458.9</v>
      </c>
      <c r="E3758" s="325">
        <v>0</v>
      </c>
      <c r="F3758" s="325">
        <v>5</v>
      </c>
      <c r="G3758" s="325">
        <v>84</v>
      </c>
      <c r="H3758" s="320">
        <v>1.3</v>
      </c>
      <c r="I3758" s="320">
        <v>45</v>
      </c>
    </row>
    <row r="3759" spans="3:9" x14ac:dyDescent="0.25">
      <c r="C3759" s="482" t="s">
        <v>4185</v>
      </c>
      <c r="D3759" s="325">
        <v>459.2</v>
      </c>
      <c r="E3759" s="325">
        <v>0</v>
      </c>
      <c r="F3759" s="325">
        <v>4.9000000000000004</v>
      </c>
      <c r="G3759" s="325">
        <v>85</v>
      </c>
      <c r="H3759" s="320">
        <v>1.3</v>
      </c>
      <c r="I3759" s="320">
        <v>22.5</v>
      </c>
    </row>
    <row r="3760" spans="3:9" x14ac:dyDescent="0.25">
      <c r="C3760" s="482" t="s">
        <v>4186</v>
      </c>
      <c r="D3760" s="325">
        <v>459.2</v>
      </c>
      <c r="E3760" s="325">
        <v>0</v>
      </c>
      <c r="F3760" s="325">
        <v>4.5999999999999996</v>
      </c>
      <c r="G3760" s="325">
        <v>86</v>
      </c>
      <c r="H3760" s="320">
        <v>1.3</v>
      </c>
      <c r="I3760" s="320">
        <v>45</v>
      </c>
    </row>
    <row r="3761" spans="3:9" x14ac:dyDescent="0.25">
      <c r="C3761" s="482" t="s">
        <v>4187</v>
      </c>
      <c r="D3761" s="325">
        <v>459.2</v>
      </c>
      <c r="E3761" s="325">
        <v>0</v>
      </c>
      <c r="F3761" s="325">
        <v>4.4000000000000004</v>
      </c>
      <c r="G3761" s="325">
        <v>86</v>
      </c>
      <c r="H3761" s="320">
        <v>1.3</v>
      </c>
      <c r="I3761" s="320">
        <v>45</v>
      </c>
    </row>
    <row r="3762" spans="3:9" x14ac:dyDescent="0.25">
      <c r="C3762" s="482" t="s">
        <v>4188</v>
      </c>
      <c r="D3762" s="325">
        <v>459.2</v>
      </c>
      <c r="E3762" s="325">
        <v>0</v>
      </c>
      <c r="F3762" s="325">
        <v>4.2</v>
      </c>
      <c r="G3762" s="325">
        <v>84</v>
      </c>
      <c r="H3762" s="320">
        <v>1.3</v>
      </c>
      <c r="I3762" s="320">
        <v>45</v>
      </c>
    </row>
    <row r="3763" spans="3:9" x14ac:dyDescent="0.25">
      <c r="C3763" s="482" t="s">
        <v>4189</v>
      </c>
      <c r="D3763" s="325">
        <v>458.9</v>
      </c>
      <c r="E3763" s="325">
        <v>0</v>
      </c>
      <c r="F3763" s="325">
        <v>3.6</v>
      </c>
      <c r="G3763" s="325">
        <v>86</v>
      </c>
      <c r="H3763" s="320">
        <v>0.9</v>
      </c>
      <c r="I3763" s="320">
        <v>45</v>
      </c>
    </row>
    <row r="3764" spans="3:9" x14ac:dyDescent="0.25">
      <c r="C3764" s="482" t="s">
        <v>4190</v>
      </c>
      <c r="D3764" s="325">
        <v>458.7</v>
      </c>
      <c r="E3764" s="325">
        <v>0</v>
      </c>
      <c r="F3764" s="325">
        <v>3.4</v>
      </c>
      <c r="G3764" s="325">
        <v>87</v>
      </c>
      <c r="H3764" s="320">
        <v>0.9</v>
      </c>
      <c r="I3764" s="320">
        <v>45</v>
      </c>
    </row>
    <row r="3765" spans="3:9" x14ac:dyDescent="0.25">
      <c r="C3765" s="482" t="s">
        <v>4191</v>
      </c>
      <c r="D3765" s="325">
        <v>458.5</v>
      </c>
      <c r="E3765" s="325">
        <v>0</v>
      </c>
      <c r="F3765" s="325">
        <v>2.8</v>
      </c>
      <c r="G3765" s="325">
        <v>88</v>
      </c>
      <c r="H3765" s="320">
        <v>0.9</v>
      </c>
      <c r="I3765" s="320">
        <v>45</v>
      </c>
    </row>
    <row r="3766" spans="3:9" x14ac:dyDescent="0.25">
      <c r="C3766" s="482" t="s">
        <v>4192</v>
      </c>
      <c r="D3766" s="325">
        <v>458.2</v>
      </c>
      <c r="E3766" s="325">
        <v>0</v>
      </c>
      <c r="F3766" s="325">
        <v>2.8</v>
      </c>
      <c r="G3766" s="325">
        <v>89</v>
      </c>
      <c r="H3766" s="320">
        <v>0.4</v>
      </c>
      <c r="I3766" s="320">
        <v>45</v>
      </c>
    </row>
    <row r="3767" spans="3:9" x14ac:dyDescent="0.25">
      <c r="C3767" s="482" t="s">
        <v>4193</v>
      </c>
      <c r="D3767" s="325">
        <v>458.4</v>
      </c>
      <c r="E3767" s="325">
        <v>0</v>
      </c>
      <c r="F3767" s="325">
        <v>3.2</v>
      </c>
      <c r="G3767" s="325">
        <v>88</v>
      </c>
      <c r="H3767" s="320">
        <v>0.4</v>
      </c>
      <c r="I3767" s="320">
        <v>45</v>
      </c>
    </row>
    <row r="3768" spans="3:9" x14ac:dyDescent="0.25">
      <c r="C3768" s="482" t="s">
        <v>4194</v>
      </c>
      <c r="D3768" s="325">
        <v>458.6</v>
      </c>
      <c r="E3768" s="325">
        <v>0</v>
      </c>
      <c r="F3768" s="325">
        <v>3.3</v>
      </c>
      <c r="G3768" s="325">
        <v>89</v>
      </c>
      <c r="H3768" s="320">
        <v>0.9</v>
      </c>
      <c r="I3768" s="320">
        <v>22.5</v>
      </c>
    </row>
    <row r="3769" spans="3:9" x14ac:dyDescent="0.25">
      <c r="C3769" s="482" t="s">
        <v>4195</v>
      </c>
      <c r="D3769" s="325">
        <v>458.9</v>
      </c>
      <c r="E3769" s="325">
        <v>0</v>
      </c>
      <c r="F3769" s="325">
        <v>3.4</v>
      </c>
      <c r="G3769" s="325">
        <v>91</v>
      </c>
      <c r="H3769" s="320">
        <v>0.4</v>
      </c>
      <c r="I3769" s="320">
        <v>22.5</v>
      </c>
    </row>
    <row r="3770" spans="3:9" x14ac:dyDescent="0.25">
      <c r="C3770" s="482" t="s">
        <v>4196</v>
      </c>
      <c r="D3770" s="325">
        <v>459.5</v>
      </c>
      <c r="E3770" s="325">
        <v>0</v>
      </c>
      <c r="F3770" s="325">
        <v>3.7</v>
      </c>
      <c r="G3770" s="325">
        <v>91</v>
      </c>
      <c r="H3770" s="320">
        <v>0.4</v>
      </c>
      <c r="I3770" s="320">
        <v>22.5</v>
      </c>
    </row>
    <row r="3771" spans="3:9" x14ac:dyDescent="0.25">
      <c r="C3771" s="482" t="s">
        <v>4197</v>
      </c>
      <c r="D3771" s="325">
        <v>459.9</v>
      </c>
      <c r="E3771" s="325">
        <v>0</v>
      </c>
      <c r="F3771" s="325">
        <v>4.3</v>
      </c>
      <c r="G3771" s="325">
        <v>90</v>
      </c>
      <c r="H3771" s="320">
        <v>0.4</v>
      </c>
      <c r="I3771" s="320">
        <v>67.5</v>
      </c>
    </row>
    <row r="3772" spans="3:9" x14ac:dyDescent="0.25">
      <c r="C3772" s="482" t="s">
        <v>4198</v>
      </c>
      <c r="D3772" s="325">
        <v>460.1</v>
      </c>
      <c r="E3772" s="325">
        <v>0.3</v>
      </c>
      <c r="F3772" s="325">
        <v>4.7</v>
      </c>
      <c r="G3772" s="325">
        <v>89</v>
      </c>
      <c r="H3772" s="320">
        <v>0.9</v>
      </c>
      <c r="I3772" s="320">
        <v>45</v>
      </c>
    </row>
    <row r="3773" spans="3:9" x14ac:dyDescent="0.25">
      <c r="C3773" s="482" t="s">
        <v>4199</v>
      </c>
      <c r="D3773" s="325">
        <v>460.2</v>
      </c>
      <c r="E3773" s="325">
        <v>0.8</v>
      </c>
      <c r="F3773" s="325">
        <v>4.4000000000000004</v>
      </c>
      <c r="G3773" s="325">
        <v>89</v>
      </c>
      <c r="H3773" s="320">
        <v>1.3</v>
      </c>
      <c r="I3773" s="320">
        <v>22.5</v>
      </c>
    </row>
    <row r="3774" spans="3:9" x14ac:dyDescent="0.25">
      <c r="C3774" s="482" t="s">
        <v>4200</v>
      </c>
      <c r="D3774" s="325">
        <v>460</v>
      </c>
      <c r="E3774" s="325">
        <v>0</v>
      </c>
      <c r="F3774" s="325">
        <v>5.3</v>
      </c>
      <c r="G3774" s="325">
        <v>87</v>
      </c>
      <c r="H3774" s="320">
        <v>1.8</v>
      </c>
      <c r="I3774" s="320">
        <v>45</v>
      </c>
    </row>
    <row r="3775" spans="3:9" x14ac:dyDescent="0.25">
      <c r="C3775" s="482" t="s">
        <v>4201</v>
      </c>
      <c r="D3775" s="325">
        <v>459.7</v>
      </c>
      <c r="E3775" s="325">
        <v>0</v>
      </c>
      <c r="F3775" s="325">
        <v>5.7</v>
      </c>
      <c r="G3775" s="325">
        <v>84</v>
      </c>
      <c r="H3775" s="320">
        <v>1.8</v>
      </c>
      <c r="I3775" s="320">
        <v>45</v>
      </c>
    </row>
    <row r="3776" spans="3:9" x14ac:dyDescent="0.25">
      <c r="C3776" s="482" t="s">
        <v>4202</v>
      </c>
      <c r="D3776" s="325">
        <v>459.4</v>
      </c>
      <c r="E3776" s="325">
        <v>0</v>
      </c>
      <c r="F3776" s="325">
        <v>7.1</v>
      </c>
      <c r="G3776" s="325">
        <v>78</v>
      </c>
      <c r="H3776" s="320">
        <v>1.8</v>
      </c>
      <c r="I3776" s="320">
        <v>22.5</v>
      </c>
    </row>
    <row r="3777" spans="3:9" x14ac:dyDescent="0.25">
      <c r="C3777" s="482" t="s">
        <v>4203</v>
      </c>
      <c r="D3777" s="325">
        <v>459</v>
      </c>
      <c r="E3777" s="325">
        <v>0</v>
      </c>
      <c r="F3777" s="325">
        <v>8.3000000000000007</v>
      </c>
      <c r="G3777" s="325">
        <v>73</v>
      </c>
      <c r="H3777" s="320">
        <v>1.8</v>
      </c>
      <c r="I3777" s="320">
        <v>22.5</v>
      </c>
    </row>
    <row r="3778" spans="3:9" x14ac:dyDescent="0.25">
      <c r="C3778" s="482" t="s">
        <v>4204</v>
      </c>
      <c r="D3778" s="325">
        <v>459</v>
      </c>
      <c r="E3778" s="325">
        <v>0</v>
      </c>
      <c r="F3778" s="325">
        <v>6.4</v>
      </c>
      <c r="G3778" s="325">
        <v>79</v>
      </c>
      <c r="H3778" s="320">
        <v>2.2000000000000002</v>
      </c>
      <c r="I3778" s="320">
        <v>22.5</v>
      </c>
    </row>
    <row r="3779" spans="3:9" x14ac:dyDescent="0.25">
      <c r="C3779" s="482" t="s">
        <v>4205</v>
      </c>
      <c r="D3779" s="325">
        <v>459.3</v>
      </c>
      <c r="E3779" s="325">
        <v>0</v>
      </c>
      <c r="F3779" s="325">
        <v>5</v>
      </c>
      <c r="G3779" s="325">
        <v>86</v>
      </c>
      <c r="H3779" s="320">
        <v>1.8</v>
      </c>
      <c r="I3779" s="320">
        <v>22.5</v>
      </c>
    </row>
    <row r="3780" spans="3:9" x14ac:dyDescent="0.25">
      <c r="C3780" s="482" t="s">
        <v>4206</v>
      </c>
      <c r="D3780" s="325">
        <v>459.6</v>
      </c>
      <c r="E3780" s="325">
        <v>0</v>
      </c>
      <c r="F3780" s="325">
        <v>4.4000000000000004</v>
      </c>
      <c r="G3780" s="325">
        <v>86</v>
      </c>
      <c r="H3780" s="320">
        <v>1.3</v>
      </c>
      <c r="I3780" s="320">
        <v>45</v>
      </c>
    </row>
    <row r="3781" spans="3:9" x14ac:dyDescent="0.25">
      <c r="C3781" s="482" t="s">
        <v>4207</v>
      </c>
      <c r="D3781" s="325">
        <v>459.9</v>
      </c>
      <c r="E3781" s="325">
        <v>0</v>
      </c>
      <c r="F3781" s="325">
        <v>4.3</v>
      </c>
      <c r="G3781" s="325">
        <v>87</v>
      </c>
      <c r="H3781" s="320">
        <v>1.3</v>
      </c>
      <c r="I3781" s="320">
        <v>45</v>
      </c>
    </row>
    <row r="3782" spans="3:9" x14ac:dyDescent="0.25">
      <c r="C3782" s="482" t="s">
        <v>4208</v>
      </c>
      <c r="D3782" s="325">
        <v>459.9</v>
      </c>
      <c r="E3782" s="325">
        <v>0</v>
      </c>
      <c r="F3782" s="325">
        <v>4.0999999999999996</v>
      </c>
      <c r="G3782" s="325">
        <v>88</v>
      </c>
      <c r="H3782" s="320">
        <v>1.3</v>
      </c>
      <c r="I3782" s="320">
        <v>45</v>
      </c>
    </row>
    <row r="3783" spans="3:9" x14ac:dyDescent="0.25">
      <c r="C3783" s="482" t="s">
        <v>4209</v>
      </c>
      <c r="D3783" s="325">
        <v>460.3</v>
      </c>
      <c r="E3783" s="325">
        <v>0.3</v>
      </c>
      <c r="F3783" s="325">
        <v>3.7</v>
      </c>
      <c r="G3783" s="325">
        <v>90</v>
      </c>
      <c r="H3783" s="320">
        <v>0.9</v>
      </c>
      <c r="I3783" s="320">
        <v>45</v>
      </c>
    </row>
    <row r="3784" spans="3:9" x14ac:dyDescent="0.25">
      <c r="C3784" s="482" t="s">
        <v>4210</v>
      </c>
      <c r="D3784" s="325">
        <v>460.3</v>
      </c>
      <c r="E3784" s="325">
        <v>0</v>
      </c>
      <c r="F3784" s="325">
        <v>3.3</v>
      </c>
      <c r="G3784" s="325">
        <v>89</v>
      </c>
      <c r="H3784" s="320">
        <v>0.9</v>
      </c>
      <c r="I3784" s="320">
        <v>45</v>
      </c>
    </row>
    <row r="3785" spans="3:9" x14ac:dyDescent="0.25">
      <c r="C3785" s="482" t="s">
        <v>4211</v>
      </c>
      <c r="D3785" s="325">
        <v>460.1</v>
      </c>
      <c r="E3785" s="325">
        <v>0</v>
      </c>
      <c r="F3785" s="325">
        <v>3.2</v>
      </c>
      <c r="G3785" s="325">
        <v>88</v>
      </c>
      <c r="H3785" s="320">
        <v>0.9</v>
      </c>
      <c r="I3785" s="320">
        <v>45</v>
      </c>
    </row>
    <row r="3786" spans="3:9" x14ac:dyDescent="0.25">
      <c r="C3786" s="482" t="s">
        <v>4212</v>
      </c>
      <c r="D3786" s="325">
        <v>460</v>
      </c>
      <c r="E3786" s="325">
        <v>0</v>
      </c>
      <c r="F3786" s="325">
        <v>2.2999999999999998</v>
      </c>
      <c r="G3786" s="325">
        <v>89</v>
      </c>
      <c r="H3786" s="320">
        <v>0.4</v>
      </c>
      <c r="I3786" s="320">
        <v>67.5</v>
      </c>
    </row>
    <row r="3787" spans="3:9" x14ac:dyDescent="0.25">
      <c r="C3787" s="482" t="s">
        <v>4213</v>
      </c>
      <c r="D3787" s="325">
        <v>459.9</v>
      </c>
      <c r="E3787" s="325">
        <v>0</v>
      </c>
      <c r="F3787" s="325">
        <v>1.7</v>
      </c>
      <c r="G3787" s="325">
        <v>92</v>
      </c>
      <c r="H3787" s="320">
        <v>0.4</v>
      </c>
      <c r="I3787" s="320">
        <v>45</v>
      </c>
    </row>
    <row r="3788" spans="3:9" x14ac:dyDescent="0.25">
      <c r="C3788" s="482" t="s">
        <v>4214</v>
      </c>
      <c r="D3788" s="325">
        <v>459.6</v>
      </c>
      <c r="E3788" s="325">
        <v>0</v>
      </c>
      <c r="F3788" s="325">
        <v>2.4</v>
      </c>
      <c r="G3788" s="325">
        <v>93</v>
      </c>
      <c r="H3788" s="320">
        <v>0.4</v>
      </c>
      <c r="I3788" s="320">
        <v>0</v>
      </c>
    </row>
    <row r="3789" spans="3:9" x14ac:dyDescent="0.25">
      <c r="C3789" s="482" t="s">
        <v>4215</v>
      </c>
      <c r="D3789" s="325">
        <v>459.2</v>
      </c>
      <c r="E3789" s="325">
        <v>0</v>
      </c>
      <c r="F3789" s="325">
        <v>2.5</v>
      </c>
      <c r="G3789" s="325">
        <v>91</v>
      </c>
      <c r="H3789" s="320">
        <v>0.4</v>
      </c>
      <c r="I3789" s="320">
        <v>0</v>
      </c>
    </row>
    <row r="3790" spans="3:9" x14ac:dyDescent="0.25">
      <c r="C3790" s="482" t="s">
        <v>4216</v>
      </c>
      <c r="D3790" s="325">
        <v>459.1</v>
      </c>
      <c r="E3790" s="325">
        <v>0</v>
      </c>
      <c r="F3790" s="325">
        <v>2.7</v>
      </c>
      <c r="G3790" s="325">
        <v>90</v>
      </c>
      <c r="H3790" s="320">
        <v>0.4</v>
      </c>
      <c r="I3790" s="320">
        <v>90</v>
      </c>
    </row>
    <row r="3791" spans="3:9" x14ac:dyDescent="0.25">
      <c r="C3791" s="482" t="s">
        <v>4217</v>
      </c>
      <c r="D3791" s="325">
        <v>459.2</v>
      </c>
      <c r="E3791" s="325">
        <v>0</v>
      </c>
      <c r="F3791" s="325">
        <v>2.9</v>
      </c>
      <c r="G3791" s="325">
        <v>89</v>
      </c>
      <c r="H3791" s="320">
        <v>0</v>
      </c>
      <c r="I3791" s="320">
        <v>90</v>
      </c>
    </row>
    <row r="3792" spans="3:9" x14ac:dyDescent="0.25">
      <c r="C3792" s="482" t="s">
        <v>4218</v>
      </c>
      <c r="D3792" s="325">
        <v>459.4</v>
      </c>
      <c r="E3792" s="325">
        <v>0</v>
      </c>
      <c r="F3792" s="325">
        <v>3</v>
      </c>
      <c r="G3792" s="325">
        <v>88</v>
      </c>
      <c r="H3792" s="320">
        <v>0.4</v>
      </c>
      <c r="I3792" s="320">
        <v>90</v>
      </c>
    </row>
    <row r="3793" spans="3:9" x14ac:dyDescent="0.25">
      <c r="C3793" s="482" t="s">
        <v>4219</v>
      </c>
      <c r="D3793" s="325">
        <v>459.7</v>
      </c>
      <c r="E3793" s="325">
        <v>0</v>
      </c>
      <c r="F3793" s="325">
        <v>2.9</v>
      </c>
      <c r="G3793" s="325">
        <v>90</v>
      </c>
      <c r="H3793" s="320">
        <v>0.9</v>
      </c>
      <c r="I3793" s="320">
        <v>0</v>
      </c>
    </row>
    <row r="3794" spans="3:9" x14ac:dyDescent="0.25">
      <c r="C3794" s="482" t="s">
        <v>4220</v>
      </c>
      <c r="D3794" s="325">
        <v>460.3</v>
      </c>
      <c r="E3794" s="325">
        <v>0.3</v>
      </c>
      <c r="F3794" s="325">
        <v>3.2</v>
      </c>
      <c r="G3794" s="325">
        <v>89</v>
      </c>
      <c r="H3794" s="320">
        <v>0.9</v>
      </c>
      <c r="I3794" s="320">
        <v>67.5</v>
      </c>
    </row>
    <row r="3795" spans="3:9" x14ac:dyDescent="0.25">
      <c r="C3795" s="482" t="s">
        <v>4221</v>
      </c>
      <c r="D3795" s="325">
        <v>460.5</v>
      </c>
      <c r="E3795" s="325">
        <v>0.3</v>
      </c>
      <c r="F3795" s="325">
        <v>4.2</v>
      </c>
      <c r="G3795" s="325">
        <v>88</v>
      </c>
      <c r="H3795" s="320">
        <v>0.9</v>
      </c>
      <c r="I3795" s="320">
        <v>67.5</v>
      </c>
    </row>
    <row r="3796" spans="3:9" x14ac:dyDescent="0.25">
      <c r="C3796" s="482" t="s">
        <v>4222</v>
      </c>
      <c r="D3796" s="325">
        <v>460.6</v>
      </c>
      <c r="E3796" s="325">
        <v>0</v>
      </c>
      <c r="F3796" s="325">
        <v>5.4</v>
      </c>
      <c r="G3796" s="325">
        <v>84</v>
      </c>
      <c r="H3796" s="320">
        <v>0.9</v>
      </c>
      <c r="I3796" s="320">
        <v>67.5</v>
      </c>
    </row>
    <row r="3797" spans="3:9" x14ac:dyDescent="0.25">
      <c r="C3797" s="482" t="s">
        <v>4223</v>
      </c>
      <c r="D3797" s="325">
        <v>460.6</v>
      </c>
      <c r="E3797" s="325">
        <v>0</v>
      </c>
      <c r="F3797" s="325">
        <v>5.8</v>
      </c>
      <c r="G3797" s="325">
        <v>82</v>
      </c>
      <c r="H3797" s="320">
        <v>0.9</v>
      </c>
      <c r="I3797" s="320">
        <v>45</v>
      </c>
    </row>
    <row r="3798" spans="3:9" x14ac:dyDescent="0.25">
      <c r="C3798" s="482" t="s">
        <v>4224</v>
      </c>
      <c r="D3798" s="325">
        <v>460.4</v>
      </c>
      <c r="E3798" s="325">
        <v>0</v>
      </c>
      <c r="F3798" s="325">
        <v>6.5</v>
      </c>
      <c r="G3798" s="325">
        <v>83</v>
      </c>
      <c r="H3798" s="320">
        <v>1.3</v>
      </c>
      <c r="I3798" s="320">
        <v>67.5</v>
      </c>
    </row>
    <row r="3799" spans="3:9" x14ac:dyDescent="0.25">
      <c r="C3799" s="482" t="s">
        <v>4225</v>
      </c>
      <c r="D3799" s="325">
        <v>460.2</v>
      </c>
      <c r="E3799" s="325">
        <v>0.8</v>
      </c>
      <c r="F3799" s="325">
        <v>5.7</v>
      </c>
      <c r="G3799" s="325">
        <v>87</v>
      </c>
      <c r="H3799" s="320">
        <v>1.8</v>
      </c>
      <c r="I3799" s="320">
        <v>22.5</v>
      </c>
    </row>
    <row r="3800" spans="3:9" x14ac:dyDescent="0.25">
      <c r="C3800" s="482" t="s">
        <v>4226</v>
      </c>
      <c r="D3800" s="325">
        <v>459.8</v>
      </c>
      <c r="E3800" s="325">
        <v>0</v>
      </c>
      <c r="F3800" s="325">
        <v>6.9</v>
      </c>
      <c r="G3800" s="325">
        <v>81</v>
      </c>
      <c r="H3800" s="320">
        <v>1.3</v>
      </c>
      <c r="I3800" s="320">
        <v>45</v>
      </c>
    </row>
    <row r="3801" spans="3:9" x14ac:dyDescent="0.25">
      <c r="C3801" s="482" t="s">
        <v>4227</v>
      </c>
      <c r="D3801" s="325">
        <v>459.4</v>
      </c>
      <c r="E3801" s="325">
        <v>0</v>
      </c>
      <c r="F3801" s="325">
        <v>6.7</v>
      </c>
      <c r="G3801" s="325">
        <v>82</v>
      </c>
      <c r="H3801" s="320">
        <v>1.3</v>
      </c>
      <c r="I3801" s="320">
        <v>45</v>
      </c>
    </row>
    <row r="3802" spans="3:9" x14ac:dyDescent="0.25">
      <c r="C3802" s="482" t="s">
        <v>4228</v>
      </c>
      <c r="D3802" s="325">
        <v>459.2</v>
      </c>
      <c r="E3802" s="325">
        <v>0</v>
      </c>
      <c r="F3802" s="325">
        <v>7.5</v>
      </c>
      <c r="G3802" s="325">
        <v>75</v>
      </c>
      <c r="H3802" s="320">
        <v>1.8</v>
      </c>
      <c r="I3802" s="320">
        <v>22.5</v>
      </c>
    </row>
    <row r="3803" spans="3:9" x14ac:dyDescent="0.25">
      <c r="C3803" s="482" t="s">
        <v>4229</v>
      </c>
      <c r="D3803" s="325">
        <v>459.3</v>
      </c>
      <c r="E3803" s="325">
        <v>0</v>
      </c>
      <c r="F3803" s="325">
        <v>6</v>
      </c>
      <c r="G3803" s="325">
        <v>77</v>
      </c>
      <c r="H3803" s="320">
        <v>1.8</v>
      </c>
      <c r="I3803" s="320">
        <v>45</v>
      </c>
    </row>
    <row r="3804" spans="3:9" x14ac:dyDescent="0.25">
      <c r="C3804" s="482" t="s">
        <v>4230</v>
      </c>
      <c r="D3804" s="325">
        <v>459.5</v>
      </c>
      <c r="E3804" s="325">
        <v>0</v>
      </c>
      <c r="F3804" s="325">
        <v>4.5</v>
      </c>
      <c r="G3804" s="325">
        <v>86</v>
      </c>
      <c r="H3804" s="320">
        <v>1.3</v>
      </c>
      <c r="I3804" s="320">
        <v>45</v>
      </c>
    </row>
    <row r="3805" spans="3:9" x14ac:dyDescent="0.25">
      <c r="C3805" s="482" t="s">
        <v>4231</v>
      </c>
      <c r="D3805" s="325">
        <v>460</v>
      </c>
      <c r="E3805" s="325">
        <v>0</v>
      </c>
      <c r="F3805" s="325">
        <v>3.9</v>
      </c>
      <c r="G3805" s="325">
        <v>87</v>
      </c>
      <c r="H3805" s="320">
        <v>1.3</v>
      </c>
      <c r="I3805" s="320">
        <v>22.5</v>
      </c>
    </row>
    <row r="3806" spans="3:9" x14ac:dyDescent="0.25">
      <c r="C3806" s="482" t="s">
        <v>4232</v>
      </c>
      <c r="D3806" s="325">
        <v>460.1</v>
      </c>
      <c r="E3806" s="325">
        <v>0</v>
      </c>
      <c r="F3806" s="325">
        <v>3.5</v>
      </c>
      <c r="G3806" s="325">
        <v>88</v>
      </c>
      <c r="H3806" s="320">
        <v>0.9</v>
      </c>
      <c r="I3806" s="320">
        <v>22.5</v>
      </c>
    </row>
    <row r="3807" spans="3:9" x14ac:dyDescent="0.25">
      <c r="C3807" s="482" t="s">
        <v>4233</v>
      </c>
      <c r="D3807" s="325">
        <v>460.4</v>
      </c>
      <c r="E3807" s="325">
        <v>0</v>
      </c>
      <c r="F3807" s="325">
        <v>2.9</v>
      </c>
      <c r="G3807" s="325">
        <v>86</v>
      </c>
      <c r="H3807" s="320">
        <v>0.4</v>
      </c>
      <c r="I3807" s="320">
        <v>22.5</v>
      </c>
    </row>
    <row r="3808" spans="3:9" x14ac:dyDescent="0.25">
      <c r="C3808" s="482" t="s">
        <v>4234</v>
      </c>
      <c r="D3808" s="325">
        <v>460.4</v>
      </c>
      <c r="E3808" s="325">
        <v>0</v>
      </c>
      <c r="F3808" s="325">
        <v>2.4</v>
      </c>
      <c r="G3808" s="325">
        <v>87</v>
      </c>
      <c r="H3808" s="320">
        <v>0.4</v>
      </c>
      <c r="I3808" s="320">
        <v>45</v>
      </c>
    </row>
    <row r="3809" spans="3:9" x14ac:dyDescent="0.25">
      <c r="C3809" s="482" t="s">
        <v>4235</v>
      </c>
      <c r="D3809" s="325">
        <v>460.5</v>
      </c>
      <c r="E3809" s="325">
        <v>0</v>
      </c>
      <c r="F3809" s="325">
        <v>1.8</v>
      </c>
      <c r="G3809" s="325">
        <v>89</v>
      </c>
      <c r="H3809" s="320">
        <v>0</v>
      </c>
      <c r="I3809" s="320">
        <v>22.5</v>
      </c>
    </row>
    <row r="3810" spans="3:9" x14ac:dyDescent="0.25">
      <c r="C3810" s="482" t="s">
        <v>4236</v>
      </c>
      <c r="D3810" s="325">
        <v>460.6</v>
      </c>
      <c r="E3810" s="325">
        <v>0</v>
      </c>
      <c r="F3810" s="325">
        <v>0.8</v>
      </c>
      <c r="G3810" s="325">
        <v>89</v>
      </c>
      <c r="H3810" s="320">
        <v>0</v>
      </c>
      <c r="I3810" s="320">
        <v>22.5</v>
      </c>
    </row>
    <row r="3811" spans="3:9" x14ac:dyDescent="0.25">
      <c r="C3811" s="482" t="s">
        <v>4237</v>
      </c>
      <c r="D3811" s="325">
        <v>460.3</v>
      </c>
      <c r="E3811" s="325">
        <v>0</v>
      </c>
      <c r="F3811" s="325">
        <v>0.5</v>
      </c>
      <c r="G3811" s="325">
        <v>91</v>
      </c>
      <c r="H3811" s="320">
        <v>0</v>
      </c>
      <c r="I3811" s="320">
        <v>22.5</v>
      </c>
    </row>
    <row r="3812" spans="3:9" x14ac:dyDescent="0.25">
      <c r="C3812" s="482" t="s">
        <v>4238</v>
      </c>
      <c r="D3812" s="325">
        <v>460.1</v>
      </c>
      <c r="E3812" s="325">
        <v>0</v>
      </c>
      <c r="F3812" s="325">
        <v>-0.2</v>
      </c>
      <c r="G3812" s="325">
        <v>92</v>
      </c>
      <c r="H3812" s="320">
        <v>0</v>
      </c>
      <c r="I3812" s="320">
        <v>22.5</v>
      </c>
    </row>
    <row r="3813" spans="3:9" x14ac:dyDescent="0.25">
      <c r="C3813" s="482" t="s">
        <v>4239</v>
      </c>
      <c r="D3813" s="325">
        <v>460</v>
      </c>
      <c r="E3813" s="325">
        <v>0</v>
      </c>
      <c r="F3813" s="325">
        <v>-0.3</v>
      </c>
      <c r="G3813" s="325">
        <v>93</v>
      </c>
      <c r="H3813" s="320">
        <v>0</v>
      </c>
      <c r="I3813" s="320">
        <v>22.5</v>
      </c>
    </row>
    <row r="3814" spans="3:9" x14ac:dyDescent="0.25">
      <c r="C3814" s="482" t="s">
        <v>4240</v>
      </c>
      <c r="D3814" s="325">
        <v>459.8</v>
      </c>
      <c r="E3814" s="325">
        <v>0</v>
      </c>
      <c r="F3814" s="325">
        <v>-1.1000000000000001</v>
      </c>
      <c r="G3814" s="325">
        <v>93</v>
      </c>
      <c r="H3814" s="320">
        <v>0</v>
      </c>
      <c r="I3814" s="320">
        <v>22.5</v>
      </c>
    </row>
    <row r="3815" spans="3:9" x14ac:dyDescent="0.25">
      <c r="C3815" s="482" t="s">
        <v>4241</v>
      </c>
      <c r="D3815" s="325">
        <v>460.1</v>
      </c>
      <c r="E3815" s="325">
        <v>0</v>
      </c>
      <c r="F3815" s="325">
        <v>-1.3</v>
      </c>
      <c r="G3815" s="325">
        <v>94</v>
      </c>
      <c r="H3815" s="320">
        <v>0</v>
      </c>
      <c r="I3815" s="320">
        <v>247.5</v>
      </c>
    </row>
    <row r="3816" spans="3:9" x14ac:dyDescent="0.25">
      <c r="C3816" s="482" t="s">
        <v>4242</v>
      </c>
      <c r="D3816" s="325">
        <v>460.3</v>
      </c>
      <c r="E3816" s="325">
        <v>0</v>
      </c>
      <c r="F3816" s="325">
        <v>-0.8</v>
      </c>
      <c r="G3816" s="325">
        <v>94</v>
      </c>
      <c r="H3816" s="320">
        <v>0.4</v>
      </c>
      <c r="I3816" s="320">
        <v>247.5</v>
      </c>
    </row>
    <row r="3817" spans="3:9" x14ac:dyDescent="0.25">
      <c r="C3817" s="482" t="s">
        <v>4243</v>
      </c>
      <c r="D3817" s="325">
        <v>460.4</v>
      </c>
      <c r="E3817" s="325">
        <v>0</v>
      </c>
      <c r="F3817" s="325">
        <v>-1.2</v>
      </c>
      <c r="G3817" s="325">
        <v>94</v>
      </c>
      <c r="H3817" s="320">
        <v>0</v>
      </c>
      <c r="I3817" s="320">
        <v>247.5</v>
      </c>
    </row>
    <row r="3818" spans="3:9" x14ac:dyDescent="0.25">
      <c r="C3818" s="482" t="s">
        <v>4244</v>
      </c>
      <c r="D3818" s="325">
        <v>460.9</v>
      </c>
      <c r="E3818" s="325">
        <v>0.3</v>
      </c>
      <c r="F3818" s="325">
        <v>-0.5</v>
      </c>
      <c r="G3818" s="325">
        <v>95</v>
      </c>
      <c r="H3818" s="320">
        <v>0</v>
      </c>
      <c r="I3818" s="320">
        <v>247.5</v>
      </c>
    </row>
    <row r="3819" spans="3:9" x14ac:dyDescent="0.25">
      <c r="C3819" s="482" t="s">
        <v>4245</v>
      </c>
      <c r="D3819" s="325">
        <v>461.1</v>
      </c>
      <c r="E3819" s="325">
        <v>0</v>
      </c>
      <c r="F3819" s="325">
        <v>1.7</v>
      </c>
      <c r="G3819" s="325">
        <v>95</v>
      </c>
      <c r="H3819" s="320">
        <v>0.4</v>
      </c>
      <c r="I3819" s="320">
        <v>247.5</v>
      </c>
    </row>
    <row r="3820" spans="3:9" x14ac:dyDescent="0.25">
      <c r="C3820" s="482" t="s">
        <v>4246</v>
      </c>
      <c r="D3820" s="325">
        <v>461.1</v>
      </c>
      <c r="E3820" s="325">
        <v>0</v>
      </c>
      <c r="F3820" s="325">
        <v>7.6</v>
      </c>
      <c r="G3820" s="325">
        <v>70</v>
      </c>
      <c r="H3820" s="320">
        <v>0.9</v>
      </c>
      <c r="I3820" s="320">
        <v>270</v>
      </c>
    </row>
    <row r="3821" spans="3:9" x14ac:dyDescent="0.25">
      <c r="C3821" s="482" t="s">
        <v>4247</v>
      </c>
      <c r="D3821" s="325">
        <v>460.9</v>
      </c>
      <c r="E3821" s="325">
        <v>0</v>
      </c>
      <c r="F3821" s="325">
        <v>10.1</v>
      </c>
      <c r="G3821" s="325">
        <v>50</v>
      </c>
      <c r="H3821" s="320">
        <v>0.9</v>
      </c>
      <c r="I3821" s="320">
        <v>22.5</v>
      </c>
    </row>
    <row r="3822" spans="3:9" x14ac:dyDescent="0.25">
      <c r="C3822" s="482" t="s">
        <v>4248</v>
      </c>
      <c r="D3822" s="325">
        <v>460.6</v>
      </c>
      <c r="E3822" s="325">
        <v>0</v>
      </c>
      <c r="F3822" s="325">
        <v>11.3</v>
      </c>
      <c r="G3822" s="325">
        <v>45</v>
      </c>
      <c r="H3822" s="320">
        <v>1.3</v>
      </c>
      <c r="I3822" s="320">
        <v>22.5</v>
      </c>
    </row>
    <row r="3823" spans="3:9" x14ac:dyDescent="0.25">
      <c r="C3823" s="482" t="s">
        <v>4249</v>
      </c>
      <c r="D3823" s="325">
        <v>460.2</v>
      </c>
      <c r="E3823" s="325">
        <v>0</v>
      </c>
      <c r="F3823" s="325">
        <v>12.6</v>
      </c>
      <c r="G3823" s="325">
        <v>41</v>
      </c>
      <c r="H3823" s="320">
        <v>1.3</v>
      </c>
      <c r="I3823" s="320">
        <v>45</v>
      </c>
    </row>
    <row r="3824" spans="3:9" x14ac:dyDescent="0.25">
      <c r="C3824" s="482" t="s">
        <v>4250</v>
      </c>
      <c r="D3824" s="325">
        <v>459.8</v>
      </c>
      <c r="E3824" s="325">
        <v>0</v>
      </c>
      <c r="F3824" s="325">
        <v>12.3</v>
      </c>
      <c r="G3824" s="325">
        <v>45</v>
      </c>
      <c r="H3824" s="320">
        <v>1.3</v>
      </c>
      <c r="I3824" s="320">
        <v>45</v>
      </c>
    </row>
    <row r="3825" spans="3:9" x14ac:dyDescent="0.25">
      <c r="C3825" s="482" t="s">
        <v>4251</v>
      </c>
      <c r="D3825" s="325">
        <v>459.4</v>
      </c>
      <c r="E3825" s="325">
        <v>0</v>
      </c>
      <c r="F3825" s="325">
        <v>11.5</v>
      </c>
      <c r="G3825" s="325">
        <v>45</v>
      </c>
      <c r="H3825" s="320">
        <v>2.2000000000000002</v>
      </c>
      <c r="I3825" s="320">
        <v>0</v>
      </c>
    </row>
    <row r="3826" spans="3:9" x14ac:dyDescent="0.25">
      <c r="C3826" s="482" t="s">
        <v>4252</v>
      </c>
      <c r="D3826" s="325">
        <v>459.2</v>
      </c>
      <c r="E3826" s="325">
        <v>0</v>
      </c>
      <c r="F3826" s="325">
        <v>12</v>
      </c>
      <c r="G3826" s="325">
        <v>47</v>
      </c>
      <c r="H3826" s="320">
        <v>2.2000000000000002</v>
      </c>
      <c r="I3826" s="320">
        <v>0</v>
      </c>
    </row>
    <row r="3827" spans="3:9" x14ac:dyDescent="0.25">
      <c r="C3827" s="482" t="s">
        <v>4253</v>
      </c>
      <c r="D3827" s="325">
        <v>459.3</v>
      </c>
      <c r="E3827" s="325">
        <v>0</v>
      </c>
      <c r="F3827" s="325">
        <v>10.7</v>
      </c>
      <c r="G3827" s="325">
        <v>52</v>
      </c>
      <c r="H3827" s="320">
        <v>1.8</v>
      </c>
      <c r="I3827" s="320">
        <v>22.5</v>
      </c>
    </row>
    <row r="3828" spans="3:9" x14ac:dyDescent="0.25">
      <c r="C3828" s="482" t="s">
        <v>4254</v>
      </c>
      <c r="D3828" s="325">
        <v>459.5</v>
      </c>
      <c r="E3828" s="325">
        <v>0</v>
      </c>
      <c r="F3828" s="325">
        <v>7.7</v>
      </c>
      <c r="G3828" s="325">
        <v>68</v>
      </c>
      <c r="H3828" s="320">
        <v>1.8</v>
      </c>
      <c r="I3828" s="320">
        <v>45</v>
      </c>
    </row>
    <row r="3829" spans="3:9" x14ac:dyDescent="0.25">
      <c r="C3829" s="482" t="s">
        <v>4255</v>
      </c>
      <c r="D3829" s="325">
        <v>459.7</v>
      </c>
      <c r="E3829" s="325">
        <v>0</v>
      </c>
      <c r="F3829" s="325">
        <v>5.6</v>
      </c>
      <c r="G3829" s="325">
        <v>77</v>
      </c>
      <c r="H3829" s="320">
        <v>2.2000000000000002</v>
      </c>
      <c r="I3829" s="320">
        <v>22.5</v>
      </c>
    </row>
    <row r="3830" spans="3:9" x14ac:dyDescent="0.25">
      <c r="C3830" s="482" t="s">
        <v>4256</v>
      </c>
      <c r="D3830" s="325">
        <v>460.1</v>
      </c>
      <c r="E3830" s="325">
        <v>0</v>
      </c>
      <c r="F3830" s="325">
        <v>4.7</v>
      </c>
      <c r="G3830" s="325">
        <v>80</v>
      </c>
      <c r="H3830" s="320">
        <v>1.3</v>
      </c>
      <c r="I3830" s="320">
        <v>45</v>
      </c>
    </row>
    <row r="3831" spans="3:9" x14ac:dyDescent="0.25">
      <c r="C3831" s="482" t="s">
        <v>4257</v>
      </c>
      <c r="D3831" s="325">
        <v>460.4</v>
      </c>
      <c r="E3831" s="325">
        <v>0</v>
      </c>
      <c r="F3831" s="325">
        <v>3.8</v>
      </c>
      <c r="G3831" s="325">
        <v>83</v>
      </c>
      <c r="H3831" s="320">
        <v>0.4</v>
      </c>
      <c r="I3831" s="320">
        <v>45</v>
      </c>
    </row>
    <row r="3832" spans="3:9" x14ac:dyDescent="0.25">
      <c r="C3832" s="482" t="s">
        <v>4258</v>
      </c>
      <c r="D3832" s="325">
        <v>460.6</v>
      </c>
      <c r="E3832" s="325">
        <v>0</v>
      </c>
      <c r="F3832" s="325">
        <v>3.3</v>
      </c>
      <c r="G3832" s="325">
        <v>86</v>
      </c>
      <c r="H3832" s="320">
        <v>0.4</v>
      </c>
      <c r="I3832" s="320">
        <v>22.5</v>
      </c>
    </row>
    <row r="3833" spans="3:9" x14ac:dyDescent="0.25">
      <c r="C3833" s="482" t="s">
        <v>4259</v>
      </c>
      <c r="D3833" s="325">
        <v>460.6</v>
      </c>
      <c r="E3833" s="325">
        <v>0</v>
      </c>
      <c r="F3833" s="325">
        <v>2.9</v>
      </c>
      <c r="G3833" s="325">
        <v>85</v>
      </c>
      <c r="H3833" s="320">
        <v>0.4</v>
      </c>
      <c r="I3833" s="320">
        <v>22.5</v>
      </c>
    </row>
    <row r="3834" spans="3:9" x14ac:dyDescent="0.25">
      <c r="C3834" s="482" t="s">
        <v>4260</v>
      </c>
      <c r="D3834" s="325">
        <v>460.5</v>
      </c>
      <c r="E3834" s="325">
        <v>0</v>
      </c>
      <c r="F3834" s="325">
        <v>2.2000000000000002</v>
      </c>
      <c r="G3834" s="325">
        <v>89</v>
      </c>
      <c r="H3834" s="320">
        <v>0</v>
      </c>
      <c r="I3834" s="320">
        <v>22.5</v>
      </c>
    </row>
    <row r="3835" spans="3:9" x14ac:dyDescent="0.25">
      <c r="C3835" s="482" t="s">
        <v>4261</v>
      </c>
      <c r="D3835" s="325">
        <v>460.4</v>
      </c>
      <c r="E3835" s="325">
        <v>0</v>
      </c>
      <c r="F3835" s="325">
        <v>2</v>
      </c>
      <c r="G3835" s="325">
        <v>88</v>
      </c>
      <c r="H3835" s="320">
        <v>0</v>
      </c>
      <c r="I3835" s="320">
        <v>0</v>
      </c>
    </row>
    <row r="3836" spans="3:9" x14ac:dyDescent="0.25">
      <c r="C3836" s="482" t="s">
        <v>4262</v>
      </c>
      <c r="D3836" s="325">
        <v>460.3</v>
      </c>
      <c r="E3836" s="325">
        <v>0</v>
      </c>
      <c r="F3836" s="325">
        <v>1.2</v>
      </c>
      <c r="G3836" s="325">
        <v>90</v>
      </c>
      <c r="H3836" s="320">
        <v>0</v>
      </c>
      <c r="I3836" s="320">
        <v>247.5</v>
      </c>
    </row>
    <row r="3837" spans="3:9" x14ac:dyDescent="0.25">
      <c r="C3837" s="482" t="s">
        <v>4263</v>
      </c>
      <c r="D3837" s="325">
        <v>460</v>
      </c>
      <c r="E3837" s="325">
        <v>0</v>
      </c>
      <c r="F3837" s="325">
        <v>-0.2</v>
      </c>
      <c r="G3837" s="325">
        <v>90</v>
      </c>
      <c r="H3837" s="320">
        <v>0</v>
      </c>
      <c r="I3837" s="320" t="s">
        <v>281</v>
      </c>
    </row>
    <row r="3838" spans="3:9" x14ac:dyDescent="0.25">
      <c r="C3838" s="482" t="s">
        <v>4264</v>
      </c>
      <c r="D3838" s="325">
        <v>459.9</v>
      </c>
      <c r="E3838" s="325">
        <v>0</v>
      </c>
      <c r="F3838" s="325">
        <v>-0.6</v>
      </c>
      <c r="G3838" s="325">
        <v>93</v>
      </c>
      <c r="H3838" s="320">
        <v>0</v>
      </c>
      <c r="I3838" s="320">
        <v>247.5</v>
      </c>
    </row>
    <row r="3839" spans="3:9" x14ac:dyDescent="0.25">
      <c r="C3839" s="482" t="s">
        <v>4265</v>
      </c>
      <c r="D3839" s="325">
        <v>459.9</v>
      </c>
      <c r="E3839" s="325">
        <v>0</v>
      </c>
      <c r="F3839" s="325">
        <v>0</v>
      </c>
      <c r="G3839" s="325">
        <v>92</v>
      </c>
      <c r="H3839" s="320">
        <v>0.4</v>
      </c>
      <c r="I3839" s="320">
        <v>247.5</v>
      </c>
    </row>
    <row r="3840" spans="3:9" x14ac:dyDescent="0.25">
      <c r="C3840" s="482" t="s">
        <v>4266</v>
      </c>
      <c r="D3840" s="325">
        <v>459.9</v>
      </c>
      <c r="E3840" s="325">
        <v>0</v>
      </c>
      <c r="F3840" s="325">
        <v>-0.3</v>
      </c>
      <c r="G3840" s="325">
        <v>93</v>
      </c>
      <c r="H3840" s="320">
        <v>0.4</v>
      </c>
      <c r="I3840" s="320">
        <v>270</v>
      </c>
    </row>
    <row r="3841" spans="3:9" x14ac:dyDescent="0.25">
      <c r="C3841" s="482" t="s">
        <v>4267</v>
      </c>
      <c r="D3841" s="325">
        <v>460.1</v>
      </c>
      <c r="E3841" s="325">
        <v>0</v>
      </c>
      <c r="F3841" s="325">
        <v>-0.3</v>
      </c>
      <c r="G3841" s="325">
        <v>94</v>
      </c>
      <c r="H3841" s="320">
        <v>0.4</v>
      </c>
      <c r="I3841" s="320">
        <v>247.5</v>
      </c>
    </row>
    <row r="3842" spans="3:9" x14ac:dyDescent="0.25">
      <c r="C3842" s="482" t="s">
        <v>4268</v>
      </c>
      <c r="D3842" s="325">
        <v>460.5</v>
      </c>
      <c r="E3842" s="325">
        <v>0</v>
      </c>
      <c r="F3842" s="325">
        <v>0.3</v>
      </c>
      <c r="G3842" s="325">
        <v>94</v>
      </c>
      <c r="H3842" s="320">
        <v>0.4</v>
      </c>
      <c r="I3842" s="320">
        <v>247.5</v>
      </c>
    </row>
    <row r="3843" spans="3:9" x14ac:dyDescent="0.25">
      <c r="C3843" s="482" t="s">
        <v>4269</v>
      </c>
      <c r="D3843" s="325">
        <v>460.8</v>
      </c>
      <c r="E3843" s="325">
        <v>0</v>
      </c>
      <c r="F3843" s="325">
        <v>1.6</v>
      </c>
      <c r="G3843" s="325">
        <v>95</v>
      </c>
      <c r="H3843" s="320">
        <v>0.9</v>
      </c>
      <c r="I3843" s="320">
        <v>270</v>
      </c>
    </row>
    <row r="3844" spans="3:9" x14ac:dyDescent="0.25">
      <c r="C3844" s="482" t="s">
        <v>4270</v>
      </c>
      <c r="D3844" s="325">
        <v>460.8</v>
      </c>
      <c r="E3844" s="325">
        <v>0</v>
      </c>
      <c r="F3844" s="325">
        <v>4.8</v>
      </c>
      <c r="G3844" s="325">
        <v>82</v>
      </c>
      <c r="H3844" s="320">
        <v>1.3</v>
      </c>
      <c r="I3844" s="320">
        <v>247.5</v>
      </c>
    </row>
    <row r="3845" spans="3:9" x14ac:dyDescent="0.25">
      <c r="C3845" s="482" t="s">
        <v>4271</v>
      </c>
      <c r="D3845" s="325">
        <v>460.6</v>
      </c>
      <c r="E3845" s="325">
        <v>0</v>
      </c>
      <c r="F3845" s="325">
        <v>8.4</v>
      </c>
      <c r="G3845" s="325">
        <v>62</v>
      </c>
      <c r="H3845" s="320">
        <v>1.3</v>
      </c>
      <c r="I3845" s="320">
        <v>247.5</v>
      </c>
    </row>
    <row r="3846" spans="3:9" x14ac:dyDescent="0.25">
      <c r="C3846" s="482" t="s">
        <v>4272</v>
      </c>
      <c r="D3846" s="325">
        <v>460.4</v>
      </c>
      <c r="E3846" s="325">
        <v>0</v>
      </c>
      <c r="F3846" s="325">
        <v>8.6</v>
      </c>
      <c r="G3846" s="325">
        <v>59</v>
      </c>
      <c r="H3846" s="320">
        <v>1.3</v>
      </c>
      <c r="I3846" s="320">
        <v>225</v>
      </c>
    </row>
    <row r="3847" spans="3:9" x14ac:dyDescent="0.25">
      <c r="C3847" s="482" t="s">
        <v>4273</v>
      </c>
      <c r="D3847" s="325">
        <v>460</v>
      </c>
      <c r="E3847" s="325">
        <v>0</v>
      </c>
      <c r="F3847" s="325">
        <v>10.7</v>
      </c>
      <c r="G3847" s="325">
        <v>41</v>
      </c>
      <c r="H3847" s="320">
        <v>1.3</v>
      </c>
      <c r="I3847" s="320">
        <v>225</v>
      </c>
    </row>
    <row r="3848" spans="3:9" x14ac:dyDescent="0.25">
      <c r="C3848" s="482" t="s">
        <v>4274</v>
      </c>
      <c r="D3848" s="325">
        <v>459.6</v>
      </c>
      <c r="E3848" s="325">
        <v>0</v>
      </c>
      <c r="F3848" s="325">
        <v>11.4</v>
      </c>
      <c r="G3848" s="325">
        <v>44</v>
      </c>
      <c r="H3848" s="320">
        <v>1.8</v>
      </c>
      <c r="I3848" s="320">
        <v>22.5</v>
      </c>
    </row>
    <row r="3849" spans="3:9" x14ac:dyDescent="0.25">
      <c r="C3849" s="482" t="s">
        <v>4275</v>
      </c>
      <c r="D3849" s="325">
        <v>459.2</v>
      </c>
      <c r="E3849" s="325">
        <v>0</v>
      </c>
      <c r="F3849" s="325">
        <v>12.3</v>
      </c>
      <c r="G3849" s="325">
        <v>41</v>
      </c>
      <c r="H3849" s="320">
        <v>1.8</v>
      </c>
      <c r="I3849" s="320">
        <v>45</v>
      </c>
    </row>
    <row r="3850" spans="3:9" x14ac:dyDescent="0.25">
      <c r="C3850" s="482" t="s">
        <v>4276</v>
      </c>
      <c r="D3850" s="325">
        <v>459.1</v>
      </c>
      <c r="E3850" s="325">
        <v>0</v>
      </c>
      <c r="F3850" s="325">
        <v>12.2</v>
      </c>
      <c r="G3850" s="325">
        <v>40</v>
      </c>
      <c r="H3850" s="320">
        <v>1.8</v>
      </c>
      <c r="I3850" s="320">
        <v>45</v>
      </c>
    </row>
    <row r="3851" spans="3:9" x14ac:dyDescent="0.25">
      <c r="C3851" s="482" t="s">
        <v>4277</v>
      </c>
      <c r="D3851" s="325">
        <v>459.2</v>
      </c>
      <c r="E3851" s="325">
        <v>0</v>
      </c>
      <c r="F3851" s="325">
        <v>9.3000000000000007</v>
      </c>
      <c r="G3851" s="325">
        <v>51</v>
      </c>
      <c r="H3851" s="320">
        <v>1.8</v>
      </c>
      <c r="I3851" s="320">
        <v>22.5</v>
      </c>
    </row>
    <row r="3852" spans="3:9" x14ac:dyDescent="0.25">
      <c r="C3852" s="482" t="s">
        <v>4278</v>
      </c>
      <c r="D3852" s="325">
        <v>459.5</v>
      </c>
      <c r="E3852" s="325">
        <v>0</v>
      </c>
      <c r="F3852" s="325">
        <v>7.5</v>
      </c>
      <c r="G3852" s="325">
        <v>59</v>
      </c>
      <c r="H3852" s="320">
        <v>0.9</v>
      </c>
      <c r="I3852" s="320">
        <v>67.5</v>
      </c>
    </row>
    <row r="3853" spans="3:9" x14ac:dyDescent="0.25">
      <c r="C3853" s="482" t="s">
        <v>4279</v>
      </c>
      <c r="D3853" s="325">
        <v>459.8</v>
      </c>
      <c r="E3853" s="325">
        <v>0</v>
      </c>
      <c r="F3853" s="325">
        <v>5.9</v>
      </c>
      <c r="G3853" s="325">
        <v>68</v>
      </c>
      <c r="H3853" s="320">
        <v>0.9</v>
      </c>
      <c r="I3853" s="320">
        <v>67.5</v>
      </c>
    </row>
    <row r="3854" spans="3:9" x14ac:dyDescent="0.25">
      <c r="C3854" s="482" t="s">
        <v>4280</v>
      </c>
      <c r="D3854" s="325">
        <v>460.4</v>
      </c>
      <c r="E3854" s="325">
        <v>0</v>
      </c>
      <c r="F3854" s="325">
        <v>4.7</v>
      </c>
      <c r="G3854" s="325">
        <v>76</v>
      </c>
      <c r="H3854" s="320">
        <v>0.4</v>
      </c>
      <c r="I3854" s="320">
        <v>67.5</v>
      </c>
    </row>
    <row r="3855" spans="3:9" x14ac:dyDescent="0.25">
      <c r="C3855" s="482" t="s">
        <v>4281</v>
      </c>
      <c r="D3855" s="325">
        <v>460.4</v>
      </c>
      <c r="E3855" s="325">
        <v>0</v>
      </c>
      <c r="F3855" s="325">
        <v>3.4</v>
      </c>
      <c r="G3855" s="325">
        <v>82</v>
      </c>
      <c r="H3855" s="320">
        <v>0.4</v>
      </c>
      <c r="I3855" s="320">
        <v>45</v>
      </c>
    </row>
    <row r="3856" spans="3:9" x14ac:dyDescent="0.25">
      <c r="C3856" s="482" t="s">
        <v>4282</v>
      </c>
      <c r="D3856" s="325">
        <v>460.5</v>
      </c>
      <c r="E3856" s="325">
        <v>0</v>
      </c>
      <c r="F3856" s="325">
        <v>3.7</v>
      </c>
      <c r="G3856" s="325">
        <v>85</v>
      </c>
      <c r="H3856" s="320">
        <v>0.4</v>
      </c>
      <c r="I3856" s="320">
        <v>225</v>
      </c>
    </row>
    <row r="3857" spans="3:9" x14ac:dyDescent="0.25">
      <c r="C3857" s="482" t="s">
        <v>4283</v>
      </c>
      <c r="D3857" s="325">
        <v>460.5</v>
      </c>
      <c r="E3857" s="325">
        <v>0</v>
      </c>
      <c r="F3857" s="325">
        <v>2.9</v>
      </c>
      <c r="G3857" s="325">
        <v>85</v>
      </c>
      <c r="H3857" s="320">
        <v>0.4</v>
      </c>
      <c r="I3857" s="320">
        <v>337.5</v>
      </c>
    </row>
    <row r="3858" spans="3:9" x14ac:dyDescent="0.25">
      <c r="C3858" s="482" t="s">
        <v>4284</v>
      </c>
      <c r="D3858" s="325">
        <v>460.2</v>
      </c>
      <c r="E3858" s="325">
        <v>0</v>
      </c>
      <c r="F3858" s="325">
        <v>2.2000000000000002</v>
      </c>
      <c r="G3858" s="325">
        <v>88</v>
      </c>
      <c r="H3858" s="320">
        <v>0</v>
      </c>
      <c r="I3858" s="320">
        <v>337.5</v>
      </c>
    </row>
    <row r="3859" spans="3:9" x14ac:dyDescent="0.25">
      <c r="C3859" s="482" t="s">
        <v>4285</v>
      </c>
      <c r="D3859" s="325">
        <v>460</v>
      </c>
      <c r="E3859" s="325">
        <v>0</v>
      </c>
      <c r="F3859" s="325">
        <v>2</v>
      </c>
      <c r="G3859" s="325">
        <v>90</v>
      </c>
      <c r="H3859" s="320">
        <v>0.4</v>
      </c>
      <c r="I3859" s="320">
        <v>337.5</v>
      </c>
    </row>
    <row r="3860" spans="3:9" x14ac:dyDescent="0.25">
      <c r="C3860" s="482" t="s">
        <v>4286</v>
      </c>
      <c r="D3860" s="325">
        <v>459.7</v>
      </c>
      <c r="E3860" s="325">
        <v>0</v>
      </c>
      <c r="F3860" s="325">
        <v>0.7</v>
      </c>
      <c r="G3860" s="325">
        <v>92</v>
      </c>
      <c r="H3860" s="320">
        <v>0.4</v>
      </c>
      <c r="I3860" s="320">
        <v>247.5</v>
      </c>
    </row>
    <row r="3861" spans="3:9" x14ac:dyDescent="0.25">
      <c r="C3861" s="482" t="s">
        <v>4287</v>
      </c>
      <c r="D3861" s="325">
        <v>459.6</v>
      </c>
      <c r="E3861" s="325">
        <v>0</v>
      </c>
      <c r="F3861" s="325">
        <v>0.2</v>
      </c>
      <c r="G3861" s="325">
        <v>93</v>
      </c>
      <c r="H3861" s="320">
        <v>0.4</v>
      </c>
      <c r="I3861" s="320">
        <v>225</v>
      </c>
    </row>
    <row r="3862" spans="3:9" x14ac:dyDescent="0.25">
      <c r="C3862" s="482" t="s">
        <v>4288</v>
      </c>
      <c r="D3862" s="325">
        <v>459.5</v>
      </c>
      <c r="E3862" s="325">
        <v>0</v>
      </c>
      <c r="F3862" s="325">
        <v>0.1</v>
      </c>
      <c r="G3862" s="325">
        <v>94</v>
      </c>
      <c r="H3862" s="320">
        <v>0</v>
      </c>
      <c r="I3862" s="320">
        <v>202.5</v>
      </c>
    </row>
    <row r="3863" spans="3:9" x14ac:dyDescent="0.25">
      <c r="C3863" s="482" t="s">
        <v>4289</v>
      </c>
      <c r="D3863" s="325">
        <v>459.6</v>
      </c>
      <c r="E3863" s="325">
        <v>0</v>
      </c>
      <c r="F3863" s="325">
        <v>-0.5</v>
      </c>
      <c r="G3863" s="325">
        <v>93</v>
      </c>
      <c r="H3863" s="320">
        <v>0</v>
      </c>
      <c r="I3863" s="320">
        <v>202.5</v>
      </c>
    </row>
    <row r="3864" spans="3:9" x14ac:dyDescent="0.25">
      <c r="C3864" s="482" t="s">
        <v>4290</v>
      </c>
      <c r="D3864" s="325">
        <v>459.7</v>
      </c>
      <c r="E3864" s="325">
        <v>0</v>
      </c>
      <c r="F3864" s="325">
        <v>-1.2</v>
      </c>
      <c r="G3864" s="325">
        <v>94</v>
      </c>
      <c r="H3864" s="320">
        <v>0</v>
      </c>
      <c r="I3864" s="320">
        <v>202.5</v>
      </c>
    </row>
    <row r="3865" spans="3:9" x14ac:dyDescent="0.25">
      <c r="C3865" s="482" t="s">
        <v>4291</v>
      </c>
      <c r="D3865" s="325">
        <v>459.9</v>
      </c>
      <c r="E3865" s="325">
        <v>0</v>
      </c>
      <c r="F3865" s="325">
        <v>-1.7</v>
      </c>
      <c r="G3865" s="325">
        <v>94</v>
      </c>
      <c r="H3865" s="320">
        <v>0.4</v>
      </c>
      <c r="I3865" s="320">
        <v>202.5</v>
      </c>
    </row>
    <row r="3866" spans="3:9" x14ac:dyDescent="0.25">
      <c r="C3866" s="482" t="s">
        <v>4292</v>
      </c>
      <c r="D3866" s="325">
        <v>460.2</v>
      </c>
      <c r="E3866" s="325">
        <v>0</v>
      </c>
      <c r="F3866" s="325">
        <v>0.9</v>
      </c>
      <c r="G3866" s="325">
        <v>95</v>
      </c>
      <c r="H3866" s="320">
        <v>0</v>
      </c>
      <c r="I3866" s="320">
        <v>202.5</v>
      </c>
    </row>
    <row r="3867" spans="3:9" x14ac:dyDescent="0.25">
      <c r="C3867" s="482" t="s">
        <v>4293</v>
      </c>
      <c r="D3867" s="325">
        <v>460.3</v>
      </c>
      <c r="E3867" s="325">
        <v>0</v>
      </c>
      <c r="F3867" s="325">
        <v>3.8</v>
      </c>
      <c r="G3867" s="325">
        <v>82</v>
      </c>
      <c r="H3867" s="320">
        <v>0.9</v>
      </c>
      <c r="I3867" s="320">
        <v>225</v>
      </c>
    </row>
    <row r="3868" spans="3:9" x14ac:dyDescent="0.25">
      <c r="C3868" s="482" t="s">
        <v>4294</v>
      </c>
      <c r="D3868" s="325">
        <v>460.6</v>
      </c>
      <c r="E3868" s="325">
        <v>0</v>
      </c>
      <c r="F3868" s="325">
        <v>6.7</v>
      </c>
      <c r="G3868" s="325">
        <v>67</v>
      </c>
      <c r="H3868" s="320">
        <v>1.3</v>
      </c>
      <c r="I3868" s="320">
        <v>225</v>
      </c>
    </row>
    <row r="3869" spans="3:9" x14ac:dyDescent="0.25">
      <c r="C3869" s="482" t="s">
        <v>4295</v>
      </c>
      <c r="D3869" s="325">
        <v>460.4</v>
      </c>
      <c r="E3869" s="325">
        <v>0</v>
      </c>
      <c r="F3869" s="325">
        <v>9.4</v>
      </c>
      <c r="G3869" s="325">
        <v>55</v>
      </c>
      <c r="H3869" s="320">
        <v>1.3</v>
      </c>
      <c r="I3869" s="320">
        <v>270</v>
      </c>
    </row>
    <row r="3870" spans="3:9" x14ac:dyDescent="0.25">
      <c r="C3870" s="482" t="s">
        <v>4296</v>
      </c>
      <c r="D3870" s="325">
        <v>460</v>
      </c>
      <c r="E3870" s="325">
        <v>0</v>
      </c>
      <c r="F3870" s="325">
        <v>10.9</v>
      </c>
      <c r="G3870" s="325">
        <v>43</v>
      </c>
      <c r="H3870" s="320">
        <v>1.3</v>
      </c>
      <c r="I3870" s="320">
        <v>225</v>
      </c>
    </row>
    <row r="3871" spans="3:9" x14ac:dyDescent="0.25">
      <c r="C3871" s="482" t="s">
        <v>4297</v>
      </c>
      <c r="D3871" s="325">
        <v>459.5</v>
      </c>
      <c r="E3871" s="325">
        <v>0</v>
      </c>
      <c r="F3871" s="325">
        <v>13.2</v>
      </c>
      <c r="G3871" s="325">
        <v>33</v>
      </c>
      <c r="H3871" s="320">
        <v>2.2000000000000002</v>
      </c>
      <c r="I3871" s="320">
        <v>157.5</v>
      </c>
    </row>
    <row r="3872" spans="3:9" x14ac:dyDescent="0.25">
      <c r="C3872" s="482" t="s">
        <v>4298</v>
      </c>
      <c r="D3872" s="325">
        <v>459.1</v>
      </c>
      <c r="E3872" s="325">
        <v>0</v>
      </c>
      <c r="F3872" s="325">
        <v>13.6</v>
      </c>
      <c r="G3872" s="325">
        <v>31</v>
      </c>
      <c r="H3872" s="320">
        <v>1.8</v>
      </c>
      <c r="I3872" s="320">
        <v>67.5</v>
      </c>
    </row>
    <row r="3873" spans="3:9" x14ac:dyDescent="0.25">
      <c r="C3873" s="482" t="s">
        <v>4299</v>
      </c>
      <c r="D3873" s="325">
        <v>458.6</v>
      </c>
      <c r="E3873" s="325">
        <v>0</v>
      </c>
      <c r="F3873" s="325">
        <v>13.1</v>
      </c>
      <c r="G3873" s="325">
        <v>34</v>
      </c>
      <c r="H3873" s="320">
        <v>1.8</v>
      </c>
      <c r="I3873" s="320">
        <v>67.5</v>
      </c>
    </row>
    <row r="3874" spans="3:9" x14ac:dyDescent="0.25">
      <c r="C3874" s="482" t="s">
        <v>4300</v>
      </c>
      <c r="D3874" s="325">
        <v>458.6</v>
      </c>
      <c r="E3874" s="325">
        <v>0</v>
      </c>
      <c r="F3874" s="325">
        <v>11.3</v>
      </c>
      <c r="G3874" s="325">
        <v>38</v>
      </c>
      <c r="H3874" s="320">
        <v>1.3</v>
      </c>
      <c r="I3874" s="320">
        <v>67.5</v>
      </c>
    </row>
    <row r="3875" spans="3:9" x14ac:dyDescent="0.25">
      <c r="C3875" s="482" t="s">
        <v>4301</v>
      </c>
      <c r="D3875" s="325">
        <v>458.7</v>
      </c>
      <c r="E3875" s="325">
        <v>0</v>
      </c>
      <c r="F3875" s="325">
        <v>9.9</v>
      </c>
      <c r="G3875" s="325">
        <v>42</v>
      </c>
      <c r="H3875" s="320">
        <v>1.3</v>
      </c>
      <c r="I3875" s="320">
        <v>67.5</v>
      </c>
    </row>
    <row r="3876" spans="3:9" x14ac:dyDescent="0.25">
      <c r="C3876" s="482" t="s">
        <v>4302</v>
      </c>
      <c r="D3876" s="325">
        <v>458.9</v>
      </c>
      <c r="E3876" s="325">
        <v>0</v>
      </c>
      <c r="F3876" s="325">
        <v>8.1</v>
      </c>
      <c r="G3876" s="325">
        <v>49</v>
      </c>
      <c r="H3876" s="320">
        <v>1.3</v>
      </c>
      <c r="I3876" s="320">
        <v>67.5</v>
      </c>
    </row>
    <row r="3877" spans="3:9" x14ac:dyDescent="0.25">
      <c r="C3877" s="482" t="s">
        <v>4303</v>
      </c>
      <c r="D3877" s="325">
        <v>459.2</v>
      </c>
      <c r="E3877" s="325">
        <v>0</v>
      </c>
      <c r="F3877" s="325">
        <v>6.6</v>
      </c>
      <c r="G3877" s="325">
        <v>62</v>
      </c>
      <c r="H3877" s="320">
        <v>0.9</v>
      </c>
      <c r="I3877" s="320">
        <v>45</v>
      </c>
    </row>
    <row r="3878" spans="3:9" x14ac:dyDescent="0.25">
      <c r="C3878" s="482" t="s">
        <v>4304</v>
      </c>
      <c r="D3878" s="325">
        <v>459.3</v>
      </c>
      <c r="E3878" s="325">
        <v>0</v>
      </c>
      <c r="F3878" s="325">
        <v>5.4</v>
      </c>
      <c r="G3878" s="325">
        <v>70</v>
      </c>
      <c r="H3878" s="320">
        <v>0.9</v>
      </c>
      <c r="I3878" s="320">
        <v>22.5</v>
      </c>
    </row>
    <row r="3879" spans="3:9" x14ac:dyDescent="0.25">
      <c r="C3879" s="482" t="s">
        <v>4305</v>
      </c>
      <c r="D3879" s="325">
        <v>459.4</v>
      </c>
      <c r="E3879" s="325">
        <v>0</v>
      </c>
      <c r="F3879" s="325">
        <v>4.2</v>
      </c>
      <c r="G3879" s="325">
        <v>78</v>
      </c>
      <c r="H3879" s="320">
        <v>0.4</v>
      </c>
      <c r="I3879" s="320">
        <v>45</v>
      </c>
    </row>
    <row r="3880" spans="3:9" x14ac:dyDescent="0.25">
      <c r="C3880" s="482" t="s">
        <v>4306</v>
      </c>
      <c r="D3880" s="325">
        <v>459.4</v>
      </c>
      <c r="E3880" s="325">
        <v>0</v>
      </c>
      <c r="F3880" s="325">
        <v>3.3</v>
      </c>
      <c r="G3880" s="325">
        <v>77</v>
      </c>
      <c r="H3880" s="320">
        <v>0</v>
      </c>
      <c r="I3880" s="320">
        <v>67.5</v>
      </c>
    </row>
    <row r="3881" spans="3:9" x14ac:dyDescent="0.25">
      <c r="C3881" s="482" t="s">
        <v>4307</v>
      </c>
      <c r="D3881" s="325">
        <v>459.4</v>
      </c>
      <c r="E3881" s="325">
        <v>0</v>
      </c>
      <c r="F3881" s="325">
        <v>2.6</v>
      </c>
      <c r="G3881" s="325">
        <v>82</v>
      </c>
      <c r="H3881" s="320">
        <v>0.4</v>
      </c>
      <c r="I3881" s="320">
        <v>270</v>
      </c>
    </row>
    <row r="3882" spans="3:9" x14ac:dyDescent="0.25">
      <c r="C3882" s="482" t="s">
        <v>4308</v>
      </c>
      <c r="D3882" s="325">
        <v>459.2</v>
      </c>
      <c r="E3882" s="325">
        <v>0</v>
      </c>
      <c r="F3882" s="325">
        <v>1.6</v>
      </c>
      <c r="G3882" s="325">
        <v>84</v>
      </c>
      <c r="H3882" s="320">
        <v>0</v>
      </c>
      <c r="I3882" s="320">
        <v>247.5</v>
      </c>
    </row>
    <row r="3883" spans="3:9" x14ac:dyDescent="0.25">
      <c r="C3883" s="482" t="s">
        <v>4309</v>
      </c>
      <c r="D3883" s="325">
        <v>458.8</v>
      </c>
      <c r="E3883" s="325">
        <v>0</v>
      </c>
      <c r="F3883" s="325">
        <v>1.4</v>
      </c>
      <c r="G3883" s="325">
        <v>87</v>
      </c>
      <c r="H3883" s="320">
        <v>0</v>
      </c>
      <c r="I3883" s="320">
        <v>247.5</v>
      </c>
    </row>
    <row r="3884" spans="3:9" x14ac:dyDescent="0.25">
      <c r="C3884" s="482" t="s">
        <v>4310</v>
      </c>
      <c r="D3884" s="325">
        <v>458.6</v>
      </c>
      <c r="E3884" s="325">
        <v>0</v>
      </c>
      <c r="F3884" s="325">
        <v>0.7</v>
      </c>
      <c r="G3884" s="325">
        <v>92</v>
      </c>
      <c r="H3884" s="320">
        <v>0.4</v>
      </c>
      <c r="I3884" s="320">
        <v>247.5</v>
      </c>
    </row>
    <row r="3885" spans="3:9" x14ac:dyDescent="0.25">
      <c r="C3885" s="482" t="s">
        <v>4311</v>
      </c>
      <c r="D3885" s="325">
        <v>458.6</v>
      </c>
      <c r="E3885" s="325">
        <v>0</v>
      </c>
      <c r="F3885" s="325">
        <v>0.3</v>
      </c>
      <c r="G3885" s="325">
        <v>93</v>
      </c>
      <c r="H3885" s="320">
        <v>0</v>
      </c>
      <c r="I3885" s="320">
        <v>247.5</v>
      </c>
    </row>
    <row r="3886" spans="3:9" x14ac:dyDescent="0.25">
      <c r="C3886" s="482" t="s">
        <v>4312</v>
      </c>
      <c r="D3886" s="325">
        <v>458.3</v>
      </c>
      <c r="E3886" s="325">
        <v>0</v>
      </c>
      <c r="F3886" s="325">
        <v>0.2</v>
      </c>
      <c r="G3886" s="325">
        <v>93</v>
      </c>
      <c r="H3886" s="320">
        <v>0</v>
      </c>
      <c r="I3886" s="320">
        <v>247.5</v>
      </c>
    </row>
    <row r="3887" spans="3:9" x14ac:dyDescent="0.25">
      <c r="C3887" s="482" t="s">
        <v>4313</v>
      </c>
      <c r="D3887" s="325">
        <v>458.6</v>
      </c>
      <c r="E3887" s="325">
        <v>0</v>
      </c>
      <c r="F3887" s="325">
        <v>-0.6</v>
      </c>
      <c r="G3887" s="325">
        <v>93</v>
      </c>
      <c r="H3887" s="320">
        <v>0.4</v>
      </c>
      <c r="I3887" s="320">
        <v>247.5</v>
      </c>
    </row>
    <row r="3888" spans="3:9" x14ac:dyDescent="0.25">
      <c r="C3888" s="482" t="s">
        <v>4314</v>
      </c>
      <c r="D3888" s="325">
        <v>458.8</v>
      </c>
      <c r="E3888" s="325">
        <v>0</v>
      </c>
      <c r="F3888" s="325">
        <v>-0.8</v>
      </c>
      <c r="G3888" s="325">
        <v>94</v>
      </c>
      <c r="H3888" s="320">
        <v>0</v>
      </c>
      <c r="I3888" s="320">
        <v>247.5</v>
      </c>
    </row>
    <row r="3889" spans="3:9" x14ac:dyDescent="0.25">
      <c r="C3889" s="482" t="s">
        <v>4315</v>
      </c>
      <c r="D3889" s="325">
        <v>459.1</v>
      </c>
      <c r="E3889" s="325">
        <v>0</v>
      </c>
      <c r="F3889" s="325">
        <v>-1.5</v>
      </c>
      <c r="G3889" s="325">
        <v>94</v>
      </c>
      <c r="H3889" s="320">
        <v>0.4</v>
      </c>
      <c r="I3889" s="320">
        <v>247.5</v>
      </c>
    </row>
    <row r="3890" spans="3:9" x14ac:dyDescent="0.25">
      <c r="C3890" s="482" t="s">
        <v>4316</v>
      </c>
      <c r="D3890" s="325">
        <v>459.4</v>
      </c>
      <c r="E3890" s="325">
        <v>0</v>
      </c>
      <c r="F3890" s="325">
        <v>-0.1</v>
      </c>
      <c r="G3890" s="325">
        <v>95</v>
      </c>
      <c r="H3890" s="320">
        <v>0</v>
      </c>
      <c r="I3890" s="320">
        <v>247.5</v>
      </c>
    </row>
    <row r="3891" spans="3:9" x14ac:dyDescent="0.25">
      <c r="C3891" s="482" t="s">
        <v>4317</v>
      </c>
      <c r="D3891" s="325">
        <v>459.6</v>
      </c>
      <c r="E3891" s="325">
        <v>0</v>
      </c>
      <c r="F3891" s="325">
        <v>3.7</v>
      </c>
      <c r="G3891" s="325">
        <v>80</v>
      </c>
      <c r="H3891" s="320">
        <v>0.4</v>
      </c>
      <c r="I3891" s="320">
        <v>157.5</v>
      </c>
    </row>
    <row r="3892" spans="3:9" x14ac:dyDescent="0.25">
      <c r="C3892" s="482" t="s">
        <v>4318</v>
      </c>
      <c r="D3892" s="325">
        <v>459.6</v>
      </c>
      <c r="E3892" s="325">
        <v>0</v>
      </c>
      <c r="F3892" s="325">
        <v>6.5</v>
      </c>
      <c r="G3892" s="325">
        <v>61</v>
      </c>
      <c r="H3892" s="320">
        <v>1.3</v>
      </c>
      <c r="I3892" s="320">
        <v>247.5</v>
      </c>
    </row>
    <row r="3893" spans="3:9" x14ac:dyDescent="0.25">
      <c r="C3893" s="482" t="s">
        <v>4319</v>
      </c>
      <c r="D3893" s="325">
        <v>459.5</v>
      </c>
      <c r="E3893" s="325">
        <v>0</v>
      </c>
      <c r="F3893" s="325">
        <v>8.6</v>
      </c>
      <c r="G3893" s="325">
        <v>55</v>
      </c>
      <c r="H3893" s="320">
        <v>1.3</v>
      </c>
      <c r="I3893" s="320">
        <v>225</v>
      </c>
    </row>
    <row r="3894" spans="3:9" x14ac:dyDescent="0.25">
      <c r="C3894" s="482" t="s">
        <v>4320</v>
      </c>
      <c r="D3894" s="325">
        <v>459.4</v>
      </c>
      <c r="E3894" s="325">
        <v>0</v>
      </c>
      <c r="F3894" s="325">
        <v>12.4</v>
      </c>
      <c r="G3894" s="325">
        <v>41</v>
      </c>
      <c r="H3894" s="320">
        <v>1.3</v>
      </c>
      <c r="I3894" s="320">
        <v>22.5</v>
      </c>
    </row>
    <row r="3895" spans="3:9" x14ac:dyDescent="0.25">
      <c r="C3895" s="482" t="s">
        <v>4321</v>
      </c>
      <c r="D3895" s="325">
        <v>459.1</v>
      </c>
      <c r="E3895" s="325">
        <v>0</v>
      </c>
      <c r="F3895" s="325">
        <v>12.4</v>
      </c>
      <c r="G3895" s="325">
        <v>39</v>
      </c>
      <c r="H3895" s="320">
        <v>1.8</v>
      </c>
      <c r="I3895" s="320">
        <v>0</v>
      </c>
    </row>
    <row r="3896" spans="3:9" x14ac:dyDescent="0.25">
      <c r="C3896" s="482" t="s">
        <v>4322</v>
      </c>
      <c r="D3896" s="325">
        <v>458.5</v>
      </c>
      <c r="E3896" s="325">
        <v>0</v>
      </c>
      <c r="F3896" s="325">
        <v>11.6</v>
      </c>
      <c r="G3896" s="325">
        <v>41</v>
      </c>
      <c r="H3896" s="320">
        <v>1.8</v>
      </c>
      <c r="I3896" s="320">
        <v>22.5</v>
      </c>
    </row>
    <row r="3897" spans="3:9" x14ac:dyDescent="0.25">
      <c r="C3897" s="482" t="s">
        <v>4323</v>
      </c>
      <c r="D3897" s="325">
        <v>458.1</v>
      </c>
      <c r="E3897" s="325">
        <v>0</v>
      </c>
      <c r="F3897" s="325">
        <v>12.9</v>
      </c>
      <c r="G3897" s="325">
        <v>38</v>
      </c>
      <c r="H3897" s="320">
        <v>1.8</v>
      </c>
      <c r="I3897" s="320">
        <v>22.5</v>
      </c>
    </row>
    <row r="3898" spans="3:9" x14ac:dyDescent="0.25">
      <c r="C3898" s="482" t="s">
        <v>4324</v>
      </c>
      <c r="D3898" s="325">
        <v>457.9</v>
      </c>
      <c r="E3898" s="325">
        <v>0</v>
      </c>
      <c r="F3898" s="325">
        <v>11.6</v>
      </c>
      <c r="G3898" s="325">
        <v>40</v>
      </c>
      <c r="H3898" s="320">
        <v>1.8</v>
      </c>
      <c r="I3898" s="320">
        <v>22.5</v>
      </c>
    </row>
    <row r="3899" spans="3:9" x14ac:dyDescent="0.25">
      <c r="C3899" s="482" t="s">
        <v>4325</v>
      </c>
      <c r="D3899" s="325">
        <v>458.1</v>
      </c>
      <c r="E3899" s="325">
        <v>0</v>
      </c>
      <c r="F3899" s="325">
        <v>9.6999999999999993</v>
      </c>
      <c r="G3899" s="325">
        <v>47</v>
      </c>
      <c r="H3899" s="320">
        <v>1.8</v>
      </c>
      <c r="I3899" s="320">
        <v>22.5</v>
      </c>
    </row>
    <row r="3900" spans="3:9" x14ac:dyDescent="0.25">
      <c r="C3900" s="482" t="s">
        <v>4326</v>
      </c>
      <c r="D3900" s="325">
        <v>458.6</v>
      </c>
      <c r="E3900" s="325">
        <v>0</v>
      </c>
      <c r="F3900" s="325">
        <v>7.2</v>
      </c>
      <c r="G3900" s="325">
        <v>64</v>
      </c>
      <c r="H3900" s="320">
        <v>1.8</v>
      </c>
      <c r="I3900" s="320">
        <v>22.5</v>
      </c>
    </row>
    <row r="3901" spans="3:9" x14ac:dyDescent="0.25">
      <c r="C3901" s="482" t="s">
        <v>4327</v>
      </c>
      <c r="D3901" s="325">
        <v>458.8</v>
      </c>
      <c r="E3901" s="325">
        <v>0</v>
      </c>
      <c r="F3901" s="325">
        <v>5.7</v>
      </c>
      <c r="G3901" s="325">
        <v>73</v>
      </c>
      <c r="H3901" s="320">
        <v>1.3</v>
      </c>
      <c r="I3901" s="320">
        <v>45</v>
      </c>
    </row>
    <row r="3902" spans="3:9" x14ac:dyDescent="0.25">
      <c r="C3902" s="482" t="s">
        <v>4328</v>
      </c>
      <c r="D3902" s="325">
        <v>459</v>
      </c>
      <c r="E3902" s="325">
        <v>0</v>
      </c>
      <c r="F3902" s="325">
        <v>4.5</v>
      </c>
      <c r="G3902" s="325">
        <v>81</v>
      </c>
      <c r="H3902" s="320">
        <v>0.9</v>
      </c>
      <c r="I3902" s="320">
        <v>45</v>
      </c>
    </row>
    <row r="3903" spans="3:9" x14ac:dyDescent="0.25">
      <c r="C3903" s="482" t="s">
        <v>4329</v>
      </c>
      <c r="D3903" s="325">
        <v>459.5</v>
      </c>
      <c r="E3903" s="325">
        <v>0</v>
      </c>
      <c r="F3903" s="325">
        <v>4.2</v>
      </c>
      <c r="G3903" s="325">
        <v>85</v>
      </c>
      <c r="H3903" s="320">
        <v>0.4</v>
      </c>
      <c r="I3903" s="320">
        <v>0</v>
      </c>
    </row>
    <row r="3904" spans="3:9" x14ac:dyDescent="0.25">
      <c r="C3904" s="482" t="s">
        <v>4330</v>
      </c>
      <c r="D3904" s="325">
        <v>459.5</v>
      </c>
      <c r="E3904" s="325">
        <v>0</v>
      </c>
      <c r="F3904" s="325">
        <v>4.0999999999999996</v>
      </c>
      <c r="G3904" s="325">
        <v>84</v>
      </c>
      <c r="H3904" s="320">
        <v>0.4</v>
      </c>
      <c r="I3904" s="320">
        <v>0</v>
      </c>
    </row>
    <row r="3905" spans="3:9" x14ac:dyDescent="0.25">
      <c r="C3905" s="482" t="s">
        <v>4331</v>
      </c>
      <c r="D3905" s="325">
        <v>459.4</v>
      </c>
      <c r="E3905" s="325">
        <v>0</v>
      </c>
      <c r="F3905" s="325">
        <v>3.7</v>
      </c>
      <c r="G3905" s="325">
        <v>85</v>
      </c>
      <c r="H3905" s="320">
        <v>0.4</v>
      </c>
      <c r="I3905" s="320">
        <v>0</v>
      </c>
    </row>
    <row r="3906" spans="3:9" x14ac:dyDescent="0.25">
      <c r="C3906" s="482" t="s">
        <v>4332</v>
      </c>
      <c r="D3906" s="325">
        <v>459.3</v>
      </c>
      <c r="E3906" s="325">
        <v>0</v>
      </c>
      <c r="F3906" s="325">
        <v>3.1</v>
      </c>
      <c r="G3906" s="325">
        <v>86</v>
      </c>
      <c r="H3906" s="320">
        <v>0.4</v>
      </c>
      <c r="I3906" s="320">
        <v>45</v>
      </c>
    </row>
    <row r="3907" spans="3:9" x14ac:dyDescent="0.25">
      <c r="C3907" s="482" t="s">
        <v>4333</v>
      </c>
      <c r="D3907" s="325">
        <v>459</v>
      </c>
      <c r="E3907" s="325">
        <v>0</v>
      </c>
      <c r="F3907" s="325">
        <v>2.1</v>
      </c>
      <c r="G3907" s="325">
        <v>89</v>
      </c>
      <c r="H3907" s="320">
        <v>0</v>
      </c>
      <c r="I3907" s="320">
        <v>22.5</v>
      </c>
    </row>
    <row r="3908" spans="3:9" x14ac:dyDescent="0.25">
      <c r="C3908" s="482" t="s">
        <v>4334</v>
      </c>
      <c r="D3908" s="325">
        <v>458.8</v>
      </c>
      <c r="E3908" s="325">
        <v>0</v>
      </c>
      <c r="F3908" s="325">
        <v>1</v>
      </c>
      <c r="G3908" s="325">
        <v>89</v>
      </c>
      <c r="H3908" s="320">
        <v>0.4</v>
      </c>
      <c r="I3908" s="320">
        <v>270</v>
      </c>
    </row>
    <row r="3909" spans="3:9" x14ac:dyDescent="0.25">
      <c r="C3909" s="482" t="s">
        <v>4335</v>
      </c>
      <c r="D3909" s="325">
        <v>458.7</v>
      </c>
      <c r="E3909" s="325">
        <v>0</v>
      </c>
      <c r="F3909" s="325">
        <v>-0.4</v>
      </c>
      <c r="G3909" s="325">
        <v>93</v>
      </c>
      <c r="H3909" s="320">
        <v>0.4</v>
      </c>
      <c r="I3909" s="320">
        <v>202.5</v>
      </c>
    </row>
    <row r="3910" spans="3:9" x14ac:dyDescent="0.25">
      <c r="C3910" s="482" t="s">
        <v>4336</v>
      </c>
      <c r="D3910" s="325">
        <v>458.7</v>
      </c>
      <c r="E3910" s="325">
        <v>0</v>
      </c>
      <c r="F3910" s="325">
        <v>-0.2</v>
      </c>
      <c r="G3910" s="325">
        <v>94</v>
      </c>
      <c r="H3910" s="320">
        <v>0.4</v>
      </c>
      <c r="I3910" s="320">
        <v>225</v>
      </c>
    </row>
    <row r="3911" spans="3:9" x14ac:dyDescent="0.25">
      <c r="C3911" s="482" t="s">
        <v>4337</v>
      </c>
      <c r="D3911" s="325">
        <v>458.9</v>
      </c>
      <c r="E3911" s="325">
        <v>0</v>
      </c>
      <c r="F3911" s="325">
        <v>-0.8</v>
      </c>
      <c r="G3911" s="325">
        <v>93</v>
      </c>
      <c r="H3911" s="320">
        <v>0.4</v>
      </c>
      <c r="I3911" s="320">
        <v>225</v>
      </c>
    </row>
    <row r="3912" spans="3:9" x14ac:dyDescent="0.25">
      <c r="C3912" s="482" t="s">
        <v>4338</v>
      </c>
      <c r="D3912" s="325">
        <v>459.1</v>
      </c>
      <c r="E3912" s="325">
        <v>0</v>
      </c>
      <c r="F3912" s="325">
        <v>-1.1000000000000001</v>
      </c>
      <c r="G3912" s="325">
        <v>94</v>
      </c>
      <c r="H3912" s="320">
        <v>0</v>
      </c>
      <c r="I3912" s="320">
        <v>225</v>
      </c>
    </row>
    <row r="3913" spans="3:9" x14ac:dyDescent="0.25">
      <c r="C3913" s="482" t="s">
        <v>4339</v>
      </c>
      <c r="D3913" s="325">
        <v>459.3</v>
      </c>
      <c r="E3913" s="325">
        <v>0</v>
      </c>
      <c r="F3913" s="325">
        <v>-1.4</v>
      </c>
      <c r="G3913" s="325">
        <v>94</v>
      </c>
      <c r="H3913" s="320">
        <v>0.4</v>
      </c>
      <c r="I3913" s="320">
        <v>247.5</v>
      </c>
    </row>
    <row r="3914" spans="3:9" x14ac:dyDescent="0.25">
      <c r="C3914" s="482" t="s">
        <v>4340</v>
      </c>
      <c r="D3914" s="325">
        <v>459.6</v>
      </c>
      <c r="E3914" s="325">
        <v>0</v>
      </c>
      <c r="F3914" s="325">
        <v>-0.6</v>
      </c>
      <c r="G3914" s="325">
        <v>95</v>
      </c>
      <c r="H3914" s="320">
        <v>0.4</v>
      </c>
      <c r="I3914" s="320">
        <v>202.5</v>
      </c>
    </row>
    <row r="3915" spans="3:9" x14ac:dyDescent="0.25">
      <c r="C3915" s="482" t="s">
        <v>4341</v>
      </c>
      <c r="D3915" s="325">
        <v>459.8</v>
      </c>
      <c r="E3915" s="325">
        <v>0</v>
      </c>
      <c r="F3915" s="325">
        <v>2</v>
      </c>
      <c r="G3915" s="325">
        <v>93</v>
      </c>
      <c r="H3915" s="320">
        <v>0.9</v>
      </c>
      <c r="I3915" s="320">
        <v>270</v>
      </c>
    </row>
    <row r="3916" spans="3:9" x14ac:dyDescent="0.25">
      <c r="C3916" s="482" t="s">
        <v>4342</v>
      </c>
      <c r="D3916" s="325">
        <v>459.7</v>
      </c>
      <c r="E3916" s="325">
        <v>0</v>
      </c>
      <c r="F3916" s="325">
        <v>6.7</v>
      </c>
      <c r="G3916" s="325">
        <v>69</v>
      </c>
      <c r="H3916" s="320">
        <v>1.3</v>
      </c>
      <c r="I3916" s="320">
        <v>247.5</v>
      </c>
    </row>
    <row r="3917" spans="3:9" x14ac:dyDescent="0.25">
      <c r="C3917" s="482" t="s">
        <v>4343</v>
      </c>
      <c r="D3917" s="325">
        <v>459.6</v>
      </c>
      <c r="E3917" s="325">
        <v>0</v>
      </c>
      <c r="F3917" s="325">
        <v>8.9</v>
      </c>
      <c r="G3917" s="325">
        <v>55</v>
      </c>
      <c r="H3917" s="320">
        <v>1.8</v>
      </c>
      <c r="I3917" s="320">
        <v>247.5</v>
      </c>
    </row>
    <row r="3918" spans="3:9" x14ac:dyDescent="0.25">
      <c r="C3918" s="482" t="s">
        <v>4344</v>
      </c>
      <c r="D3918" s="325">
        <v>459.4</v>
      </c>
      <c r="E3918" s="325">
        <v>0</v>
      </c>
      <c r="F3918" s="325">
        <v>9.6999999999999993</v>
      </c>
      <c r="G3918" s="325">
        <v>49</v>
      </c>
      <c r="H3918" s="320">
        <v>2.2000000000000002</v>
      </c>
      <c r="I3918" s="320">
        <v>225</v>
      </c>
    </row>
    <row r="3919" spans="3:9" x14ac:dyDescent="0.25">
      <c r="C3919" s="482" t="s">
        <v>4345</v>
      </c>
      <c r="D3919" s="325">
        <v>459</v>
      </c>
      <c r="E3919" s="325">
        <v>0</v>
      </c>
      <c r="F3919" s="325">
        <v>10.6</v>
      </c>
      <c r="G3919" s="325">
        <v>49</v>
      </c>
      <c r="H3919" s="320">
        <v>1.8</v>
      </c>
      <c r="I3919" s="320">
        <v>180</v>
      </c>
    </row>
    <row r="3920" spans="3:9" x14ac:dyDescent="0.25">
      <c r="C3920" s="482" t="s">
        <v>4346</v>
      </c>
      <c r="D3920" s="325">
        <v>458.5</v>
      </c>
      <c r="E3920" s="325">
        <v>0</v>
      </c>
      <c r="F3920" s="325">
        <v>11</v>
      </c>
      <c r="G3920" s="325">
        <v>47</v>
      </c>
      <c r="H3920" s="320">
        <v>1.3</v>
      </c>
      <c r="I3920" s="320">
        <v>157.5</v>
      </c>
    </row>
    <row r="3921" spans="3:9" x14ac:dyDescent="0.25">
      <c r="C3921" s="482" t="s">
        <v>4347</v>
      </c>
      <c r="D3921" s="325">
        <v>458.1</v>
      </c>
      <c r="E3921" s="325">
        <v>0</v>
      </c>
      <c r="F3921" s="325">
        <v>12.1</v>
      </c>
      <c r="G3921" s="325">
        <v>43</v>
      </c>
      <c r="H3921" s="320">
        <v>0.9</v>
      </c>
      <c r="I3921" s="320">
        <v>67.5</v>
      </c>
    </row>
    <row r="3922" spans="3:9" x14ac:dyDescent="0.25">
      <c r="C3922" s="482" t="s">
        <v>4348</v>
      </c>
      <c r="D3922" s="325">
        <v>458.1</v>
      </c>
      <c r="E3922" s="325">
        <v>0</v>
      </c>
      <c r="F3922" s="325">
        <v>12.1</v>
      </c>
      <c r="G3922" s="325">
        <v>43</v>
      </c>
      <c r="H3922" s="320">
        <v>1.8</v>
      </c>
      <c r="I3922" s="320">
        <v>67.5</v>
      </c>
    </row>
    <row r="3923" spans="3:9" x14ac:dyDescent="0.25">
      <c r="C3923" s="482" t="s">
        <v>4349</v>
      </c>
      <c r="D3923" s="325">
        <v>458</v>
      </c>
      <c r="E3923" s="325">
        <v>0</v>
      </c>
      <c r="F3923" s="325">
        <v>9.9</v>
      </c>
      <c r="G3923" s="325">
        <v>52</v>
      </c>
      <c r="H3923" s="320">
        <v>1.3</v>
      </c>
      <c r="I3923" s="320">
        <v>67.5</v>
      </c>
    </row>
    <row r="3924" spans="3:9" x14ac:dyDescent="0.25">
      <c r="C3924" s="482" t="s">
        <v>4350</v>
      </c>
      <c r="D3924" s="325">
        <v>458.3</v>
      </c>
      <c r="E3924" s="325">
        <v>0</v>
      </c>
      <c r="F3924" s="325">
        <v>7.4</v>
      </c>
      <c r="G3924" s="325">
        <v>71</v>
      </c>
      <c r="H3924" s="320">
        <v>0.9</v>
      </c>
      <c r="I3924" s="320">
        <v>45</v>
      </c>
    </row>
    <row r="3925" spans="3:9" x14ac:dyDescent="0.25">
      <c r="C3925" s="482" t="s">
        <v>4351</v>
      </c>
      <c r="D3925" s="325">
        <v>458.6</v>
      </c>
      <c r="E3925" s="325">
        <v>0</v>
      </c>
      <c r="F3925" s="325">
        <v>5.7</v>
      </c>
      <c r="G3925" s="325">
        <v>75</v>
      </c>
      <c r="H3925" s="320">
        <v>0.9</v>
      </c>
      <c r="I3925" s="320">
        <v>67.5</v>
      </c>
    </row>
    <row r="3926" spans="3:9" x14ac:dyDescent="0.25">
      <c r="C3926" s="482" t="s">
        <v>4352</v>
      </c>
      <c r="D3926" s="325">
        <v>458.7</v>
      </c>
      <c r="E3926" s="325">
        <v>0</v>
      </c>
      <c r="F3926" s="325">
        <v>4.4000000000000004</v>
      </c>
      <c r="G3926" s="325">
        <v>81</v>
      </c>
      <c r="H3926" s="320">
        <v>0.4</v>
      </c>
      <c r="I3926" s="320">
        <v>67.5</v>
      </c>
    </row>
    <row r="3927" spans="3:9" x14ac:dyDescent="0.25">
      <c r="C3927" s="482" t="s">
        <v>4353</v>
      </c>
      <c r="D3927" s="325">
        <v>459.1</v>
      </c>
      <c r="E3927" s="325">
        <v>0</v>
      </c>
      <c r="F3927" s="325">
        <v>3.7</v>
      </c>
      <c r="G3927" s="325">
        <v>88</v>
      </c>
      <c r="H3927" s="320">
        <v>0</v>
      </c>
      <c r="I3927" s="320">
        <v>67.5</v>
      </c>
    </row>
    <row r="3928" spans="3:9" x14ac:dyDescent="0.25">
      <c r="C3928" s="482" t="s">
        <v>4354</v>
      </c>
      <c r="D3928" s="325">
        <v>458.9</v>
      </c>
      <c r="E3928" s="325">
        <v>0</v>
      </c>
      <c r="F3928" s="325">
        <v>4</v>
      </c>
      <c r="G3928" s="325">
        <v>87</v>
      </c>
      <c r="H3928" s="320">
        <v>0.4</v>
      </c>
      <c r="I3928" s="320">
        <v>0</v>
      </c>
    </row>
    <row r="3929" spans="3:9" x14ac:dyDescent="0.25">
      <c r="C3929" s="482" t="s">
        <v>4355</v>
      </c>
      <c r="D3929" s="325">
        <v>458.8</v>
      </c>
      <c r="E3929" s="325">
        <v>0</v>
      </c>
      <c r="F3929" s="325">
        <v>3.7</v>
      </c>
      <c r="G3929" s="325">
        <v>87</v>
      </c>
      <c r="H3929" s="320">
        <v>0.4</v>
      </c>
      <c r="I3929" s="320">
        <v>337.5</v>
      </c>
    </row>
    <row r="3930" spans="3:9" x14ac:dyDescent="0.25">
      <c r="C3930" s="482" t="s">
        <v>4356</v>
      </c>
      <c r="D3930" s="325">
        <v>458.9</v>
      </c>
      <c r="E3930" s="325">
        <v>0</v>
      </c>
      <c r="F3930" s="325">
        <v>2.1</v>
      </c>
      <c r="G3930" s="325">
        <v>90</v>
      </c>
      <c r="H3930" s="320">
        <v>0.4</v>
      </c>
      <c r="I3930" s="320">
        <v>337.5</v>
      </c>
    </row>
    <row r="3931" spans="3:9" x14ac:dyDescent="0.25">
      <c r="C3931" s="482" t="s">
        <v>4357</v>
      </c>
      <c r="D3931" s="325">
        <v>458.7</v>
      </c>
      <c r="E3931" s="325">
        <v>0</v>
      </c>
      <c r="F3931" s="325">
        <v>1.6</v>
      </c>
      <c r="G3931" s="325">
        <v>93</v>
      </c>
      <c r="H3931" s="320">
        <v>0.4</v>
      </c>
      <c r="I3931" s="320">
        <v>337.5</v>
      </c>
    </row>
    <row r="3932" spans="3:9" x14ac:dyDescent="0.25">
      <c r="C3932" s="482" t="s">
        <v>4358</v>
      </c>
      <c r="D3932" s="325">
        <v>458.4</v>
      </c>
      <c r="E3932" s="325">
        <v>0</v>
      </c>
      <c r="F3932" s="325">
        <v>1.4</v>
      </c>
      <c r="G3932" s="325">
        <v>93</v>
      </c>
      <c r="H3932" s="320">
        <v>0.4</v>
      </c>
      <c r="I3932" s="320">
        <v>90</v>
      </c>
    </row>
    <row r="3933" spans="3:9" x14ac:dyDescent="0.25">
      <c r="C3933" s="482" t="s">
        <v>4359</v>
      </c>
      <c r="D3933" s="325">
        <v>458.2</v>
      </c>
      <c r="E3933" s="325">
        <v>0</v>
      </c>
      <c r="F3933" s="325">
        <v>1.1000000000000001</v>
      </c>
      <c r="G3933" s="325">
        <v>94</v>
      </c>
      <c r="H3933" s="320">
        <v>0.4</v>
      </c>
      <c r="I3933" s="320">
        <v>337.5</v>
      </c>
    </row>
    <row r="3934" spans="3:9" x14ac:dyDescent="0.25">
      <c r="C3934" s="482" t="s">
        <v>4360</v>
      </c>
      <c r="D3934" s="325">
        <v>458.2</v>
      </c>
      <c r="E3934" s="325">
        <v>0</v>
      </c>
      <c r="F3934" s="325">
        <v>1.1000000000000001</v>
      </c>
      <c r="G3934" s="325">
        <v>94</v>
      </c>
      <c r="H3934" s="320">
        <v>0.4</v>
      </c>
      <c r="I3934" s="320">
        <v>270</v>
      </c>
    </row>
    <row r="3935" spans="3:9" x14ac:dyDescent="0.25">
      <c r="C3935" s="482" t="s">
        <v>4361</v>
      </c>
      <c r="D3935" s="325">
        <v>458.2</v>
      </c>
      <c r="E3935" s="325">
        <v>0</v>
      </c>
      <c r="F3935" s="325">
        <v>0.9</v>
      </c>
      <c r="G3935" s="325">
        <v>94</v>
      </c>
      <c r="H3935" s="320">
        <v>0.9</v>
      </c>
      <c r="I3935" s="320">
        <v>0</v>
      </c>
    </row>
    <row r="3936" spans="3:9" x14ac:dyDescent="0.25">
      <c r="C3936" s="482" t="s">
        <v>4362</v>
      </c>
      <c r="D3936" s="325">
        <v>458.4</v>
      </c>
      <c r="E3936" s="325">
        <v>0</v>
      </c>
      <c r="F3936" s="325">
        <v>0.8</v>
      </c>
      <c r="G3936" s="325">
        <v>94</v>
      </c>
      <c r="H3936" s="320">
        <v>0.4</v>
      </c>
      <c r="I3936" s="320">
        <v>337.5</v>
      </c>
    </row>
    <row r="3937" spans="3:9" x14ac:dyDescent="0.25">
      <c r="C3937" s="482" t="s">
        <v>4363</v>
      </c>
      <c r="D3937" s="325">
        <v>458.7</v>
      </c>
      <c r="E3937" s="325">
        <v>0</v>
      </c>
      <c r="F3937" s="325">
        <v>1.1000000000000001</v>
      </c>
      <c r="G3937" s="325">
        <v>93</v>
      </c>
      <c r="H3937" s="320">
        <v>0.4</v>
      </c>
      <c r="I3937" s="320">
        <v>180</v>
      </c>
    </row>
    <row r="3938" spans="3:9" x14ac:dyDescent="0.25">
      <c r="C3938" s="482" t="s">
        <v>4364</v>
      </c>
      <c r="D3938" s="325">
        <v>459.1</v>
      </c>
      <c r="E3938" s="325">
        <v>0</v>
      </c>
      <c r="F3938" s="325">
        <v>2.4</v>
      </c>
      <c r="G3938" s="325">
        <v>86</v>
      </c>
      <c r="H3938" s="320">
        <v>0.4</v>
      </c>
      <c r="I3938" s="320">
        <v>180</v>
      </c>
    </row>
    <row r="3939" spans="3:9" x14ac:dyDescent="0.25">
      <c r="C3939" s="482" t="s">
        <v>4365</v>
      </c>
      <c r="D3939" s="325">
        <v>459.3</v>
      </c>
      <c r="E3939" s="325">
        <v>0</v>
      </c>
      <c r="F3939" s="325">
        <v>4.2</v>
      </c>
      <c r="G3939" s="325">
        <v>79</v>
      </c>
      <c r="H3939" s="320">
        <v>0.9</v>
      </c>
      <c r="I3939" s="320">
        <v>247.5</v>
      </c>
    </row>
    <row r="3940" spans="3:9" x14ac:dyDescent="0.25">
      <c r="C3940" s="482" t="s">
        <v>4366</v>
      </c>
      <c r="D3940" s="325">
        <v>459.4</v>
      </c>
      <c r="E3940" s="325">
        <v>0</v>
      </c>
      <c r="F3940" s="325">
        <v>6.9</v>
      </c>
      <c r="G3940" s="325">
        <v>70</v>
      </c>
      <c r="H3940" s="320">
        <v>0.9</v>
      </c>
      <c r="I3940" s="320">
        <v>270</v>
      </c>
    </row>
    <row r="3941" spans="3:9" x14ac:dyDescent="0.25">
      <c r="C3941" s="482" t="s">
        <v>4367</v>
      </c>
      <c r="D3941" s="325">
        <v>459.3</v>
      </c>
      <c r="E3941" s="325">
        <v>0</v>
      </c>
      <c r="F3941" s="325">
        <v>8.9</v>
      </c>
      <c r="G3941" s="325">
        <v>60</v>
      </c>
      <c r="H3941" s="320">
        <v>1.3</v>
      </c>
      <c r="I3941" s="320">
        <v>157.5</v>
      </c>
    </row>
    <row r="3942" spans="3:9" x14ac:dyDescent="0.25">
      <c r="C3942" s="482" t="s">
        <v>4368</v>
      </c>
      <c r="D3942" s="325">
        <v>458.8</v>
      </c>
      <c r="E3942" s="325">
        <v>0</v>
      </c>
      <c r="F3942" s="325">
        <v>11.4</v>
      </c>
      <c r="G3942" s="325">
        <v>48</v>
      </c>
      <c r="H3942" s="320">
        <v>1.3</v>
      </c>
      <c r="I3942" s="320">
        <v>157.5</v>
      </c>
    </row>
    <row r="3943" spans="3:9" x14ac:dyDescent="0.25">
      <c r="C3943" s="482" t="s">
        <v>4369</v>
      </c>
      <c r="D3943" s="325">
        <v>458.2</v>
      </c>
      <c r="E3943" s="325">
        <v>0</v>
      </c>
      <c r="F3943" s="325">
        <v>13.3</v>
      </c>
      <c r="G3943" s="325">
        <v>41</v>
      </c>
      <c r="H3943" s="320">
        <v>1.3</v>
      </c>
      <c r="I3943" s="320">
        <v>22.5</v>
      </c>
    </row>
    <row r="3944" spans="3:9" x14ac:dyDescent="0.25">
      <c r="C3944" s="482" t="s">
        <v>4370</v>
      </c>
      <c r="D3944" s="325">
        <v>457.7</v>
      </c>
      <c r="E3944" s="325">
        <v>0</v>
      </c>
      <c r="F3944" s="325">
        <v>13.9</v>
      </c>
      <c r="G3944" s="325">
        <v>44</v>
      </c>
      <c r="H3944" s="320">
        <v>1.8</v>
      </c>
      <c r="I3944" s="320">
        <v>45</v>
      </c>
    </row>
    <row r="3945" spans="3:9" x14ac:dyDescent="0.25">
      <c r="C3945" s="482" t="s">
        <v>4371</v>
      </c>
      <c r="D3945" s="325">
        <v>457.5</v>
      </c>
      <c r="E3945" s="325">
        <v>0</v>
      </c>
      <c r="F3945" s="325">
        <v>14.5</v>
      </c>
      <c r="G3945" s="325">
        <v>45</v>
      </c>
      <c r="H3945" s="320">
        <v>1.8</v>
      </c>
      <c r="I3945" s="320">
        <v>67.5</v>
      </c>
    </row>
    <row r="3946" spans="3:9" x14ac:dyDescent="0.25">
      <c r="C3946" s="482" t="s">
        <v>4372</v>
      </c>
      <c r="D3946" s="325">
        <v>457.5</v>
      </c>
      <c r="E3946" s="325">
        <v>0</v>
      </c>
      <c r="F3946" s="325">
        <v>11</v>
      </c>
      <c r="G3946" s="325">
        <v>61</v>
      </c>
      <c r="H3946" s="320">
        <v>2.2000000000000002</v>
      </c>
      <c r="I3946" s="320">
        <v>22.5</v>
      </c>
    </row>
    <row r="3947" spans="3:9" x14ac:dyDescent="0.25">
      <c r="C3947" s="482" t="s">
        <v>4373</v>
      </c>
      <c r="D3947" s="325">
        <v>457.5</v>
      </c>
      <c r="E3947" s="325">
        <v>0</v>
      </c>
      <c r="F3947" s="325">
        <v>9.1</v>
      </c>
      <c r="G3947" s="325">
        <v>67</v>
      </c>
      <c r="H3947" s="320">
        <v>1.8</v>
      </c>
      <c r="I3947" s="320">
        <v>22.5</v>
      </c>
    </row>
    <row r="3948" spans="3:9" x14ac:dyDescent="0.25">
      <c r="C3948" s="482" t="s">
        <v>4374</v>
      </c>
      <c r="D3948" s="325">
        <v>457.8</v>
      </c>
      <c r="E3948" s="325">
        <v>0</v>
      </c>
      <c r="F3948" s="325">
        <v>7.6</v>
      </c>
      <c r="G3948" s="325">
        <v>72</v>
      </c>
      <c r="H3948" s="320">
        <v>1.3</v>
      </c>
      <c r="I3948" s="320">
        <v>45</v>
      </c>
    </row>
    <row r="3949" spans="3:9" x14ac:dyDescent="0.25">
      <c r="C3949" s="482" t="s">
        <v>4375</v>
      </c>
      <c r="D3949" s="325">
        <v>458.1</v>
      </c>
      <c r="E3949" s="325">
        <v>0</v>
      </c>
      <c r="F3949" s="325">
        <v>5.8</v>
      </c>
      <c r="G3949" s="325">
        <v>84</v>
      </c>
      <c r="H3949" s="320">
        <v>2.2000000000000002</v>
      </c>
      <c r="I3949" s="320">
        <v>22.5</v>
      </c>
    </row>
    <row r="3950" spans="3:9" x14ac:dyDescent="0.25">
      <c r="C3950" s="482" t="s">
        <v>4376</v>
      </c>
      <c r="D3950" s="325">
        <v>458.4</v>
      </c>
      <c r="E3950" s="325">
        <v>0</v>
      </c>
      <c r="F3950" s="325">
        <v>5.2</v>
      </c>
      <c r="G3950" s="325">
        <v>87</v>
      </c>
      <c r="H3950" s="320">
        <v>1.3</v>
      </c>
      <c r="I3950" s="320">
        <v>45</v>
      </c>
    </row>
    <row r="3951" spans="3:9" x14ac:dyDescent="0.25">
      <c r="C3951" s="482" t="s">
        <v>4377</v>
      </c>
      <c r="D3951" s="325">
        <v>458.5</v>
      </c>
      <c r="E3951" s="325">
        <v>0</v>
      </c>
      <c r="F3951" s="325">
        <v>5.2</v>
      </c>
      <c r="G3951" s="325">
        <v>85</v>
      </c>
      <c r="H3951" s="320">
        <v>0.9</v>
      </c>
      <c r="I3951" s="320">
        <v>0</v>
      </c>
    </row>
    <row r="3952" spans="3:9" x14ac:dyDescent="0.25">
      <c r="C3952" s="482" t="s">
        <v>4378</v>
      </c>
      <c r="D3952" s="325">
        <v>458.7</v>
      </c>
      <c r="E3952" s="325">
        <v>0</v>
      </c>
      <c r="F3952" s="325">
        <v>5.3</v>
      </c>
      <c r="G3952" s="325">
        <v>82</v>
      </c>
      <c r="H3952" s="320">
        <v>0.4</v>
      </c>
      <c r="I3952" s="320">
        <v>22.5</v>
      </c>
    </row>
    <row r="3953" spans="3:9" x14ac:dyDescent="0.25">
      <c r="C3953" s="482" t="s">
        <v>4379</v>
      </c>
      <c r="D3953" s="325">
        <v>458.6</v>
      </c>
      <c r="E3953" s="325">
        <v>0</v>
      </c>
      <c r="F3953" s="325">
        <v>5.4</v>
      </c>
      <c r="G3953" s="325">
        <v>78</v>
      </c>
      <c r="H3953" s="320">
        <v>0.4</v>
      </c>
      <c r="I3953" s="320">
        <v>0</v>
      </c>
    </row>
    <row r="3954" spans="3:9" x14ac:dyDescent="0.25">
      <c r="C3954" s="482" t="s">
        <v>4380</v>
      </c>
      <c r="D3954" s="325">
        <v>458.4</v>
      </c>
      <c r="E3954" s="325">
        <v>0</v>
      </c>
      <c r="F3954" s="325">
        <v>5.3</v>
      </c>
      <c r="G3954" s="325">
        <v>75</v>
      </c>
      <c r="H3954" s="320">
        <v>0.4</v>
      </c>
      <c r="I3954" s="320">
        <v>45</v>
      </c>
    </row>
    <row r="3955" spans="3:9" x14ac:dyDescent="0.25">
      <c r="C3955" s="482" t="s">
        <v>4381</v>
      </c>
      <c r="D3955" s="325">
        <v>458.2</v>
      </c>
      <c r="E3955" s="325">
        <v>0</v>
      </c>
      <c r="F3955" s="325">
        <v>5.0999999999999996</v>
      </c>
      <c r="G3955" s="325">
        <v>78</v>
      </c>
      <c r="H3955" s="320">
        <v>0.4</v>
      </c>
      <c r="I3955" s="320">
        <v>0</v>
      </c>
    </row>
    <row r="3956" spans="3:9" x14ac:dyDescent="0.25">
      <c r="C3956" s="482" t="s">
        <v>4382</v>
      </c>
      <c r="D3956" s="325">
        <v>457.8</v>
      </c>
      <c r="E3956" s="325">
        <v>0</v>
      </c>
      <c r="F3956" s="325">
        <v>4.8</v>
      </c>
      <c r="G3956" s="325">
        <v>78</v>
      </c>
      <c r="H3956" s="320">
        <v>0.4</v>
      </c>
      <c r="I3956" s="320">
        <v>0</v>
      </c>
    </row>
    <row r="3957" spans="3:9" x14ac:dyDescent="0.25">
      <c r="C3957" s="482" t="s">
        <v>4383</v>
      </c>
      <c r="D3957" s="325">
        <v>457.6</v>
      </c>
      <c r="E3957" s="325">
        <v>0</v>
      </c>
      <c r="F3957" s="325">
        <v>3.1</v>
      </c>
      <c r="G3957" s="325">
        <v>88</v>
      </c>
      <c r="H3957" s="320">
        <v>0.4</v>
      </c>
      <c r="I3957" s="320">
        <v>22.5</v>
      </c>
    </row>
    <row r="3958" spans="3:9" x14ac:dyDescent="0.25">
      <c r="C3958" s="482" t="s">
        <v>4384</v>
      </c>
      <c r="D3958" s="325">
        <v>457.5</v>
      </c>
      <c r="E3958" s="325">
        <v>0</v>
      </c>
      <c r="F3958" s="325">
        <v>2.5</v>
      </c>
      <c r="G3958" s="325">
        <v>90</v>
      </c>
      <c r="H3958" s="320">
        <v>0.4</v>
      </c>
      <c r="I3958" s="320">
        <v>45</v>
      </c>
    </row>
    <row r="3959" spans="3:9" x14ac:dyDescent="0.25">
      <c r="C3959" s="482" t="s">
        <v>4385</v>
      </c>
      <c r="D3959" s="325">
        <v>457.8</v>
      </c>
      <c r="E3959" s="325">
        <v>0</v>
      </c>
      <c r="F3959" s="325">
        <v>2.6</v>
      </c>
      <c r="G3959" s="325">
        <v>89</v>
      </c>
      <c r="H3959" s="320">
        <v>0.4</v>
      </c>
      <c r="I3959" s="320">
        <v>90</v>
      </c>
    </row>
    <row r="3960" spans="3:9" x14ac:dyDescent="0.25">
      <c r="C3960" s="482" t="s">
        <v>4386</v>
      </c>
      <c r="D3960" s="325">
        <v>458.1</v>
      </c>
      <c r="E3960" s="325">
        <v>0</v>
      </c>
      <c r="F3960" s="325">
        <v>3.2</v>
      </c>
      <c r="G3960" s="325">
        <v>84</v>
      </c>
      <c r="H3960" s="320">
        <v>0</v>
      </c>
      <c r="I3960" s="320">
        <v>90</v>
      </c>
    </row>
    <row r="3961" spans="3:9" x14ac:dyDescent="0.25">
      <c r="C3961" s="482" t="s">
        <v>4387</v>
      </c>
      <c r="D3961" s="325">
        <v>458.5</v>
      </c>
      <c r="E3961" s="325">
        <v>0</v>
      </c>
      <c r="F3961" s="325">
        <v>3.5</v>
      </c>
      <c r="G3961" s="325">
        <v>82</v>
      </c>
      <c r="H3961" s="320">
        <v>0.4</v>
      </c>
      <c r="I3961" s="320">
        <v>90</v>
      </c>
    </row>
    <row r="3962" spans="3:9" x14ac:dyDescent="0.25">
      <c r="C3962" s="482" t="s">
        <v>4388</v>
      </c>
      <c r="D3962" s="325">
        <v>458.9</v>
      </c>
      <c r="E3962" s="325">
        <v>0</v>
      </c>
      <c r="F3962" s="325">
        <v>6.5</v>
      </c>
      <c r="G3962" s="325">
        <v>72</v>
      </c>
      <c r="H3962" s="320">
        <v>0.4</v>
      </c>
      <c r="I3962" s="320">
        <v>157.5</v>
      </c>
    </row>
    <row r="3963" spans="3:9" x14ac:dyDescent="0.25">
      <c r="C3963" s="482" t="s">
        <v>4389</v>
      </c>
      <c r="D3963" s="325">
        <v>459.2</v>
      </c>
      <c r="E3963" s="325">
        <v>0</v>
      </c>
      <c r="F3963" s="325">
        <v>6.4</v>
      </c>
      <c r="G3963" s="325">
        <v>71</v>
      </c>
      <c r="H3963" s="320">
        <v>0.9</v>
      </c>
      <c r="I3963" s="320">
        <v>135</v>
      </c>
    </row>
    <row r="3964" spans="3:9" x14ac:dyDescent="0.25">
      <c r="C3964" s="482" t="s">
        <v>4390</v>
      </c>
      <c r="D3964" s="325">
        <v>459.2</v>
      </c>
      <c r="E3964" s="325">
        <v>0</v>
      </c>
      <c r="F3964" s="325">
        <v>8</v>
      </c>
      <c r="G3964" s="325">
        <v>65</v>
      </c>
      <c r="H3964" s="320">
        <v>0.4</v>
      </c>
      <c r="I3964" s="320">
        <v>45</v>
      </c>
    </row>
    <row r="3965" spans="3:9" x14ac:dyDescent="0.25">
      <c r="C3965" s="482" t="s">
        <v>4391</v>
      </c>
      <c r="D3965" s="325">
        <v>459.3</v>
      </c>
      <c r="E3965" s="325">
        <v>0</v>
      </c>
      <c r="F3965" s="325">
        <v>8.6</v>
      </c>
      <c r="G3965" s="325">
        <v>63</v>
      </c>
      <c r="H3965" s="320">
        <v>1.3</v>
      </c>
      <c r="I3965" s="320">
        <v>45</v>
      </c>
    </row>
    <row r="3966" spans="3:9" x14ac:dyDescent="0.25">
      <c r="C3966" s="482" t="s">
        <v>4392</v>
      </c>
      <c r="D3966" s="325">
        <v>459</v>
      </c>
      <c r="E3966" s="325">
        <v>0</v>
      </c>
      <c r="F3966" s="325">
        <v>10</v>
      </c>
      <c r="G3966" s="325">
        <v>61</v>
      </c>
      <c r="H3966" s="320">
        <v>1.8</v>
      </c>
      <c r="I3966" s="320">
        <v>22.5</v>
      </c>
    </row>
    <row r="3967" spans="3:9" x14ac:dyDescent="0.25">
      <c r="C3967" s="482" t="s">
        <v>4393</v>
      </c>
      <c r="D3967" s="325">
        <v>458.7</v>
      </c>
      <c r="E3967" s="325">
        <v>0</v>
      </c>
      <c r="F3967" s="325">
        <v>11.1</v>
      </c>
      <c r="G3967" s="325">
        <v>55</v>
      </c>
      <c r="H3967" s="320">
        <v>2.2000000000000002</v>
      </c>
      <c r="I3967" s="320">
        <v>0</v>
      </c>
    </row>
    <row r="3968" spans="3:9" x14ac:dyDescent="0.25">
      <c r="C3968" s="482" t="s">
        <v>4394</v>
      </c>
      <c r="D3968" s="325">
        <v>458.2</v>
      </c>
      <c r="E3968" s="325">
        <v>0</v>
      </c>
      <c r="F3968" s="325">
        <v>12</v>
      </c>
      <c r="G3968" s="325">
        <v>51</v>
      </c>
      <c r="H3968" s="320">
        <v>1.8</v>
      </c>
      <c r="I3968" s="320">
        <v>0</v>
      </c>
    </row>
    <row r="3969" spans="3:9" x14ac:dyDescent="0.25">
      <c r="C3969" s="482" t="s">
        <v>4395</v>
      </c>
      <c r="D3969" s="325">
        <v>457.9</v>
      </c>
      <c r="E3969" s="325">
        <v>0</v>
      </c>
      <c r="F3969" s="325">
        <v>11.8</v>
      </c>
      <c r="G3969" s="325">
        <v>53</v>
      </c>
      <c r="H3969" s="320">
        <v>2.2000000000000002</v>
      </c>
      <c r="I3969" s="320">
        <v>0</v>
      </c>
    </row>
    <row r="3970" spans="3:9" x14ac:dyDescent="0.25">
      <c r="C3970" s="482" t="s">
        <v>4396</v>
      </c>
      <c r="D3970" s="325">
        <v>457.7</v>
      </c>
      <c r="E3970" s="325">
        <v>0</v>
      </c>
      <c r="F3970" s="325">
        <v>11.3</v>
      </c>
      <c r="G3970" s="325">
        <v>52</v>
      </c>
      <c r="H3970" s="320">
        <v>2.7</v>
      </c>
      <c r="I3970" s="320">
        <v>22.5</v>
      </c>
    </row>
    <row r="3971" spans="3:9" x14ac:dyDescent="0.25">
      <c r="C3971" s="482" t="s">
        <v>4397</v>
      </c>
      <c r="D3971" s="325">
        <v>458</v>
      </c>
      <c r="E3971" s="325">
        <v>0</v>
      </c>
      <c r="F3971" s="325">
        <v>9.6999999999999993</v>
      </c>
      <c r="G3971" s="325">
        <v>61</v>
      </c>
      <c r="H3971" s="320">
        <v>1.8</v>
      </c>
      <c r="I3971" s="320">
        <v>22.5</v>
      </c>
    </row>
    <row r="3972" spans="3:9" x14ac:dyDescent="0.25">
      <c r="C3972" s="482" t="s">
        <v>4398</v>
      </c>
      <c r="D3972" s="325">
        <v>458.2</v>
      </c>
      <c r="E3972" s="325">
        <v>0</v>
      </c>
      <c r="F3972" s="325">
        <v>7.1</v>
      </c>
      <c r="G3972" s="325">
        <v>74</v>
      </c>
      <c r="H3972" s="320">
        <v>1.8</v>
      </c>
      <c r="I3972" s="320">
        <v>22.5</v>
      </c>
    </row>
    <row r="3973" spans="3:9" x14ac:dyDescent="0.25">
      <c r="C3973" s="482" t="s">
        <v>4399</v>
      </c>
      <c r="D3973" s="325">
        <v>458.5</v>
      </c>
      <c r="E3973" s="325">
        <v>0</v>
      </c>
      <c r="F3973" s="325">
        <v>5.5</v>
      </c>
      <c r="G3973" s="325">
        <v>82</v>
      </c>
      <c r="H3973" s="320">
        <v>2.2000000000000002</v>
      </c>
      <c r="I3973" s="320">
        <v>22.5</v>
      </c>
    </row>
    <row r="3974" spans="3:9" x14ac:dyDescent="0.25">
      <c r="C3974" s="482" t="s">
        <v>4400</v>
      </c>
      <c r="D3974" s="325">
        <v>458.8</v>
      </c>
      <c r="E3974" s="325">
        <v>0</v>
      </c>
      <c r="F3974" s="325">
        <v>4.5999999999999996</v>
      </c>
      <c r="G3974" s="325">
        <v>85</v>
      </c>
      <c r="H3974" s="320">
        <v>0.9</v>
      </c>
      <c r="I3974" s="320">
        <v>45</v>
      </c>
    </row>
    <row r="3975" spans="3:9" x14ac:dyDescent="0.25">
      <c r="C3975" s="482" t="s">
        <v>4401</v>
      </c>
      <c r="D3975" s="325">
        <v>459.1</v>
      </c>
      <c r="E3975" s="325">
        <v>0</v>
      </c>
      <c r="F3975" s="325">
        <v>4.4000000000000004</v>
      </c>
      <c r="G3975" s="325">
        <v>85</v>
      </c>
      <c r="H3975" s="320">
        <v>0.4</v>
      </c>
      <c r="I3975" s="320">
        <v>22.5</v>
      </c>
    </row>
    <row r="3976" spans="3:9" x14ac:dyDescent="0.25">
      <c r="C3976" s="482" t="s">
        <v>4402</v>
      </c>
      <c r="D3976" s="325">
        <v>459.2</v>
      </c>
      <c r="E3976" s="325">
        <v>0</v>
      </c>
      <c r="F3976" s="325">
        <v>4.9000000000000004</v>
      </c>
      <c r="G3976" s="325">
        <v>82</v>
      </c>
      <c r="H3976" s="320">
        <v>0.4</v>
      </c>
      <c r="I3976" s="320">
        <v>67.5</v>
      </c>
    </row>
    <row r="3977" spans="3:9" x14ac:dyDescent="0.25">
      <c r="C3977" s="482" t="s">
        <v>4403</v>
      </c>
      <c r="D3977" s="325">
        <v>459.2</v>
      </c>
      <c r="E3977" s="325">
        <v>0</v>
      </c>
      <c r="F3977" s="325">
        <v>4.7</v>
      </c>
      <c r="G3977" s="325">
        <v>85</v>
      </c>
      <c r="H3977" s="320">
        <v>0.9</v>
      </c>
      <c r="I3977" s="320">
        <v>45</v>
      </c>
    </row>
    <row r="3978" spans="3:9" x14ac:dyDescent="0.25">
      <c r="C3978" s="482" t="s">
        <v>4404</v>
      </c>
      <c r="D3978" s="325">
        <v>459.3</v>
      </c>
      <c r="E3978" s="325">
        <v>0</v>
      </c>
      <c r="F3978" s="325">
        <v>4.2</v>
      </c>
      <c r="G3978" s="325">
        <v>85</v>
      </c>
      <c r="H3978" s="320">
        <v>0.9</v>
      </c>
      <c r="I3978" s="320">
        <v>45</v>
      </c>
    </row>
    <row r="3979" spans="3:9" x14ac:dyDescent="0.25">
      <c r="C3979" s="482" t="s">
        <v>4405</v>
      </c>
      <c r="D3979" s="325">
        <v>458.8</v>
      </c>
      <c r="E3979" s="325">
        <v>0</v>
      </c>
      <c r="F3979" s="325">
        <v>3.4</v>
      </c>
      <c r="G3979" s="325">
        <v>85</v>
      </c>
      <c r="H3979" s="320">
        <v>0.9</v>
      </c>
      <c r="I3979" s="320">
        <v>22.5</v>
      </c>
    </row>
    <row r="3980" spans="3:9" x14ac:dyDescent="0.25">
      <c r="C3980" s="482" t="s">
        <v>4406</v>
      </c>
      <c r="D3980" s="325">
        <v>458.8</v>
      </c>
      <c r="E3980" s="325">
        <v>0</v>
      </c>
      <c r="F3980" s="325">
        <v>3.1</v>
      </c>
      <c r="G3980" s="325">
        <v>86</v>
      </c>
      <c r="H3980" s="320">
        <v>0.9</v>
      </c>
      <c r="I3980" s="320">
        <v>22.5</v>
      </c>
    </row>
    <row r="3981" spans="3:9" x14ac:dyDescent="0.25">
      <c r="C3981" s="482" t="s">
        <v>4407</v>
      </c>
      <c r="D3981" s="325">
        <v>458.8</v>
      </c>
      <c r="E3981" s="325">
        <v>0</v>
      </c>
      <c r="F3981" s="325">
        <v>2.8</v>
      </c>
      <c r="G3981" s="325">
        <v>86</v>
      </c>
      <c r="H3981" s="320">
        <v>0.4</v>
      </c>
      <c r="I3981" s="320">
        <v>67.5</v>
      </c>
    </row>
    <row r="3982" spans="3:9" x14ac:dyDescent="0.25">
      <c r="C3982" s="482" t="s">
        <v>4408</v>
      </c>
      <c r="D3982" s="325">
        <v>458.7</v>
      </c>
      <c r="E3982" s="325">
        <v>0</v>
      </c>
      <c r="F3982" s="325">
        <v>2.8</v>
      </c>
      <c r="G3982" s="325">
        <v>84</v>
      </c>
      <c r="H3982" s="320">
        <v>0.4</v>
      </c>
      <c r="I3982" s="320">
        <v>67.5</v>
      </c>
    </row>
    <row r="3983" spans="3:9" x14ac:dyDescent="0.25">
      <c r="C3983" s="482" t="s">
        <v>4409</v>
      </c>
      <c r="D3983" s="325">
        <v>458.9</v>
      </c>
      <c r="E3983" s="325">
        <v>0</v>
      </c>
      <c r="F3983" s="325">
        <v>1.8</v>
      </c>
      <c r="G3983" s="325">
        <v>85</v>
      </c>
      <c r="H3983" s="320">
        <v>0.4</v>
      </c>
      <c r="I3983" s="320">
        <v>67.5</v>
      </c>
    </row>
    <row r="3984" spans="3:9" x14ac:dyDescent="0.25">
      <c r="C3984" s="482" t="s">
        <v>4410</v>
      </c>
      <c r="D3984" s="325">
        <v>459.1</v>
      </c>
      <c r="E3984" s="325">
        <v>0</v>
      </c>
      <c r="F3984" s="325">
        <v>1.1000000000000001</v>
      </c>
      <c r="G3984" s="325">
        <v>85</v>
      </c>
      <c r="H3984" s="320">
        <v>0.4</v>
      </c>
      <c r="I3984" s="320">
        <v>67.5</v>
      </c>
    </row>
    <row r="3985" spans="3:9" x14ac:dyDescent="0.25">
      <c r="C3985" s="482" t="s">
        <v>4411</v>
      </c>
      <c r="D3985" s="325">
        <v>459.5</v>
      </c>
      <c r="E3985" s="325">
        <v>0</v>
      </c>
      <c r="F3985" s="325">
        <v>0.9</v>
      </c>
      <c r="G3985" s="325">
        <v>84</v>
      </c>
      <c r="H3985" s="320">
        <v>0.4</v>
      </c>
      <c r="I3985" s="320">
        <v>45</v>
      </c>
    </row>
    <row r="3986" spans="3:9" x14ac:dyDescent="0.25">
      <c r="C3986" s="482" t="s">
        <v>4412</v>
      </c>
      <c r="D3986" s="325">
        <v>459.8</v>
      </c>
      <c r="E3986" s="325">
        <v>0</v>
      </c>
      <c r="F3986" s="325">
        <v>4.7</v>
      </c>
      <c r="G3986" s="325">
        <v>69</v>
      </c>
      <c r="H3986" s="320">
        <v>0.9</v>
      </c>
      <c r="I3986" s="320">
        <v>67.5</v>
      </c>
    </row>
    <row r="3987" spans="3:9" x14ac:dyDescent="0.25">
      <c r="C3987" s="482" t="s">
        <v>4413</v>
      </c>
      <c r="D3987" s="325">
        <v>460.1</v>
      </c>
      <c r="E3987" s="325">
        <v>0</v>
      </c>
      <c r="F3987" s="325">
        <v>7.2</v>
      </c>
      <c r="G3987" s="325">
        <v>59</v>
      </c>
      <c r="H3987" s="320">
        <v>0.4</v>
      </c>
      <c r="I3987" s="320">
        <v>157.5</v>
      </c>
    </row>
    <row r="3988" spans="3:9" x14ac:dyDescent="0.25">
      <c r="C3988" s="482" t="s">
        <v>4414</v>
      </c>
      <c r="D3988" s="325">
        <v>460.1</v>
      </c>
      <c r="E3988" s="325">
        <v>0</v>
      </c>
      <c r="F3988" s="325">
        <v>6.9</v>
      </c>
      <c r="G3988" s="325">
        <v>59</v>
      </c>
      <c r="H3988" s="320">
        <v>0.9</v>
      </c>
      <c r="I3988" s="320">
        <v>157.5</v>
      </c>
    </row>
    <row r="3989" spans="3:9" x14ac:dyDescent="0.25">
      <c r="C3989" s="482" t="s">
        <v>4415</v>
      </c>
      <c r="D3989" s="325">
        <v>460</v>
      </c>
      <c r="E3989" s="325">
        <v>0</v>
      </c>
      <c r="F3989" s="325">
        <v>8.1999999999999993</v>
      </c>
      <c r="G3989" s="325">
        <v>57</v>
      </c>
      <c r="H3989" s="320">
        <v>0.9</v>
      </c>
      <c r="I3989" s="320">
        <v>67.5</v>
      </c>
    </row>
    <row r="3990" spans="3:9" x14ac:dyDescent="0.25">
      <c r="C3990" s="482" t="s">
        <v>4416</v>
      </c>
      <c r="D3990" s="325">
        <v>459.8</v>
      </c>
      <c r="E3990" s="325">
        <v>0</v>
      </c>
      <c r="F3990" s="325">
        <v>9.1999999999999993</v>
      </c>
      <c r="G3990" s="325">
        <v>57</v>
      </c>
      <c r="H3990" s="320">
        <v>0.9</v>
      </c>
      <c r="I3990" s="320">
        <v>67.5</v>
      </c>
    </row>
    <row r="3991" spans="3:9" x14ac:dyDescent="0.25">
      <c r="C3991" s="482" t="s">
        <v>4417</v>
      </c>
      <c r="D3991" s="325">
        <v>459.5</v>
      </c>
      <c r="E3991" s="325">
        <v>0</v>
      </c>
      <c r="F3991" s="325">
        <v>9.6999999999999993</v>
      </c>
      <c r="G3991" s="325">
        <v>56</v>
      </c>
      <c r="H3991" s="320">
        <v>0.9</v>
      </c>
      <c r="I3991" s="320">
        <v>67.5</v>
      </c>
    </row>
    <row r="3992" spans="3:9" x14ac:dyDescent="0.25">
      <c r="C3992" s="482" t="s">
        <v>4418</v>
      </c>
      <c r="D3992" s="325">
        <v>459</v>
      </c>
      <c r="E3992" s="325">
        <v>0</v>
      </c>
      <c r="F3992" s="325">
        <v>9.6999999999999993</v>
      </c>
      <c r="G3992" s="325">
        <v>57</v>
      </c>
      <c r="H3992" s="320">
        <v>1.3</v>
      </c>
      <c r="I3992" s="320">
        <v>157.5</v>
      </c>
    </row>
    <row r="3993" spans="3:9" x14ac:dyDescent="0.25">
      <c r="C3993" s="482" t="s">
        <v>4419</v>
      </c>
      <c r="D3993" s="325">
        <v>458.7</v>
      </c>
      <c r="E3993" s="325">
        <v>0</v>
      </c>
      <c r="F3993" s="325">
        <v>9.1</v>
      </c>
      <c r="G3993" s="325">
        <v>61</v>
      </c>
      <c r="H3993" s="320">
        <v>0.9</v>
      </c>
      <c r="I3993" s="320">
        <v>157.5</v>
      </c>
    </row>
    <row r="3994" spans="3:9" x14ac:dyDescent="0.25">
      <c r="C3994" s="482" t="s">
        <v>4420</v>
      </c>
      <c r="D3994" s="325">
        <v>458.5</v>
      </c>
      <c r="E3994" s="325">
        <v>0</v>
      </c>
      <c r="F3994" s="325">
        <v>7.6</v>
      </c>
      <c r="G3994" s="325">
        <v>68</v>
      </c>
      <c r="H3994" s="320">
        <v>0.9</v>
      </c>
      <c r="I3994" s="320">
        <v>180</v>
      </c>
    </row>
    <row r="3995" spans="3:9" x14ac:dyDescent="0.25">
      <c r="C3995" s="482" t="s">
        <v>4421</v>
      </c>
      <c r="D3995" s="325">
        <v>458.7</v>
      </c>
      <c r="E3995" s="325">
        <v>0</v>
      </c>
      <c r="F3995" s="325">
        <v>7.2</v>
      </c>
      <c r="G3995" s="325">
        <v>73</v>
      </c>
      <c r="H3995" s="320">
        <v>1.3</v>
      </c>
      <c r="I3995" s="320">
        <v>157.5</v>
      </c>
    </row>
    <row r="3996" spans="3:9" x14ac:dyDescent="0.25">
      <c r="C3996" s="482" t="s">
        <v>4422</v>
      </c>
      <c r="D3996" s="325">
        <v>459</v>
      </c>
      <c r="E3996" s="325">
        <v>0</v>
      </c>
      <c r="F3996" s="325">
        <v>5.8</v>
      </c>
      <c r="G3996" s="325">
        <v>79</v>
      </c>
      <c r="H3996" s="320">
        <v>1.3</v>
      </c>
      <c r="I3996" s="320">
        <v>22.5</v>
      </c>
    </row>
    <row r="3997" spans="3:9" x14ac:dyDescent="0.25">
      <c r="C3997" s="482" t="s">
        <v>4423</v>
      </c>
      <c r="D3997" s="325">
        <v>459.4</v>
      </c>
      <c r="E3997" s="325">
        <v>0</v>
      </c>
      <c r="F3997" s="325">
        <v>4.5</v>
      </c>
      <c r="G3997" s="325">
        <v>84</v>
      </c>
      <c r="H3997" s="320">
        <v>0.9</v>
      </c>
      <c r="I3997" s="320">
        <v>22.5</v>
      </c>
    </row>
    <row r="3998" spans="3:9" x14ac:dyDescent="0.25">
      <c r="C3998" s="482" t="s">
        <v>4424</v>
      </c>
      <c r="D3998" s="325">
        <v>459.7</v>
      </c>
      <c r="E3998" s="325">
        <v>0</v>
      </c>
      <c r="F3998" s="325">
        <v>3.7</v>
      </c>
      <c r="G3998" s="325">
        <v>86</v>
      </c>
      <c r="H3998" s="320">
        <v>0.4</v>
      </c>
      <c r="I3998" s="320">
        <v>67.5</v>
      </c>
    </row>
    <row r="3999" spans="3:9" x14ac:dyDescent="0.25">
      <c r="C3999" s="482" t="s">
        <v>4425</v>
      </c>
      <c r="D3999" s="325">
        <v>459.6</v>
      </c>
      <c r="E3999" s="325">
        <v>0</v>
      </c>
      <c r="F3999" s="325">
        <v>3.2</v>
      </c>
      <c r="G3999" s="325">
        <v>88</v>
      </c>
      <c r="H3999" s="320">
        <v>0</v>
      </c>
      <c r="I3999" s="320">
        <v>67.5</v>
      </c>
    </row>
    <row r="4000" spans="3:9" x14ac:dyDescent="0.25">
      <c r="C4000" s="482" t="s">
        <v>4426</v>
      </c>
      <c r="D4000" s="325">
        <v>460</v>
      </c>
      <c r="E4000" s="325">
        <v>0</v>
      </c>
      <c r="F4000" s="325">
        <v>2.5</v>
      </c>
      <c r="G4000" s="325">
        <v>91</v>
      </c>
      <c r="H4000" s="320">
        <v>0.4</v>
      </c>
      <c r="I4000" s="320">
        <v>67.5</v>
      </c>
    </row>
    <row r="4001" spans="3:9" x14ac:dyDescent="0.25">
      <c r="C4001" s="482" t="s">
        <v>4427</v>
      </c>
      <c r="D4001" s="325">
        <v>459.9</v>
      </c>
      <c r="E4001" s="325">
        <v>0</v>
      </c>
      <c r="F4001" s="325">
        <v>2.6</v>
      </c>
      <c r="G4001" s="325">
        <v>89</v>
      </c>
      <c r="H4001" s="320">
        <v>0.4</v>
      </c>
      <c r="I4001" s="320">
        <v>67.5</v>
      </c>
    </row>
    <row r="4002" spans="3:9" x14ac:dyDescent="0.25">
      <c r="C4002" s="482" t="s">
        <v>4428</v>
      </c>
      <c r="D4002" s="325">
        <v>459.9</v>
      </c>
      <c r="E4002" s="325">
        <v>0</v>
      </c>
      <c r="F4002" s="325">
        <v>3.4</v>
      </c>
      <c r="G4002" s="325">
        <v>86</v>
      </c>
      <c r="H4002" s="320">
        <v>0.4</v>
      </c>
      <c r="I4002" s="320">
        <v>45</v>
      </c>
    </row>
    <row r="4003" spans="3:9" x14ac:dyDescent="0.25">
      <c r="C4003" s="482" t="s">
        <v>4429</v>
      </c>
      <c r="D4003" s="325">
        <v>459.6</v>
      </c>
      <c r="E4003" s="325">
        <v>0</v>
      </c>
      <c r="F4003" s="325">
        <v>2.8</v>
      </c>
      <c r="G4003" s="325">
        <v>87</v>
      </c>
      <c r="H4003" s="320">
        <v>0.4</v>
      </c>
      <c r="I4003" s="320">
        <v>67.5</v>
      </c>
    </row>
    <row r="4004" spans="3:9" x14ac:dyDescent="0.25">
      <c r="C4004" s="482" t="s">
        <v>4430</v>
      </c>
      <c r="D4004" s="325">
        <v>459.2</v>
      </c>
      <c r="E4004" s="325">
        <v>0</v>
      </c>
      <c r="F4004" s="325">
        <v>2.9</v>
      </c>
      <c r="G4004" s="325">
        <v>86</v>
      </c>
      <c r="H4004" s="320">
        <v>0.4</v>
      </c>
      <c r="I4004" s="320">
        <v>135</v>
      </c>
    </row>
    <row r="4005" spans="3:9" x14ac:dyDescent="0.25">
      <c r="C4005" s="482" t="s">
        <v>4431</v>
      </c>
      <c r="D4005" s="325">
        <v>458.9</v>
      </c>
      <c r="E4005" s="325">
        <v>0</v>
      </c>
      <c r="F4005" s="325">
        <v>2.2000000000000002</v>
      </c>
      <c r="G4005" s="325">
        <v>85</v>
      </c>
      <c r="H4005" s="320">
        <v>0.4</v>
      </c>
      <c r="I4005" s="320">
        <v>90</v>
      </c>
    </row>
    <row r="4006" spans="3:9" x14ac:dyDescent="0.25">
      <c r="C4006" s="482" t="s">
        <v>4432</v>
      </c>
      <c r="D4006" s="325">
        <v>458.9</v>
      </c>
      <c r="E4006" s="325">
        <v>0</v>
      </c>
      <c r="F4006" s="325">
        <v>1.6</v>
      </c>
      <c r="G4006" s="325">
        <v>87</v>
      </c>
      <c r="H4006" s="320">
        <v>0</v>
      </c>
      <c r="I4006" s="320">
        <v>135</v>
      </c>
    </row>
    <row r="4007" spans="3:9" x14ac:dyDescent="0.25">
      <c r="C4007" s="482" t="s">
        <v>4433</v>
      </c>
      <c r="D4007" s="325">
        <v>459</v>
      </c>
      <c r="E4007" s="325">
        <v>0</v>
      </c>
      <c r="F4007" s="325">
        <v>1.7</v>
      </c>
      <c r="G4007" s="325">
        <v>87</v>
      </c>
      <c r="H4007" s="320">
        <v>0</v>
      </c>
      <c r="I4007" s="320">
        <v>135</v>
      </c>
    </row>
    <row r="4008" spans="3:9" x14ac:dyDescent="0.25">
      <c r="C4008" s="482" t="s">
        <v>4434</v>
      </c>
      <c r="D4008" s="325">
        <v>459.4</v>
      </c>
      <c r="E4008" s="325">
        <v>0</v>
      </c>
      <c r="F4008" s="325">
        <v>1.9</v>
      </c>
      <c r="G4008" s="325">
        <v>86</v>
      </c>
      <c r="H4008" s="320">
        <v>0</v>
      </c>
      <c r="I4008" s="320">
        <v>135</v>
      </c>
    </row>
    <row r="4009" spans="3:9" x14ac:dyDescent="0.25">
      <c r="C4009" s="482" t="s">
        <v>4435</v>
      </c>
      <c r="D4009" s="325">
        <v>459.8</v>
      </c>
      <c r="E4009" s="325">
        <v>0</v>
      </c>
      <c r="F4009" s="325">
        <v>1.2</v>
      </c>
      <c r="G4009" s="325">
        <v>87</v>
      </c>
      <c r="H4009" s="320">
        <v>0</v>
      </c>
      <c r="I4009" s="320">
        <v>135</v>
      </c>
    </row>
    <row r="4010" spans="3:9" x14ac:dyDescent="0.25">
      <c r="C4010" s="482" t="s">
        <v>4436</v>
      </c>
      <c r="D4010" s="325">
        <v>460.1</v>
      </c>
      <c r="E4010" s="325">
        <v>0</v>
      </c>
      <c r="F4010" s="325">
        <v>4</v>
      </c>
      <c r="G4010" s="325">
        <v>78</v>
      </c>
      <c r="H4010" s="320">
        <v>0</v>
      </c>
      <c r="I4010" s="320">
        <v>157.5</v>
      </c>
    </row>
    <row r="4011" spans="3:9" x14ac:dyDescent="0.25">
      <c r="C4011" s="482" t="s">
        <v>4437</v>
      </c>
      <c r="D4011" s="325">
        <v>460.3</v>
      </c>
      <c r="E4011" s="325">
        <v>0</v>
      </c>
      <c r="F4011" s="325">
        <v>5.3</v>
      </c>
      <c r="G4011" s="325">
        <v>71</v>
      </c>
      <c r="H4011" s="320">
        <v>0.9</v>
      </c>
      <c r="I4011" s="320">
        <v>247.5</v>
      </c>
    </row>
    <row r="4012" spans="3:9" x14ac:dyDescent="0.25">
      <c r="C4012" s="482" t="s">
        <v>4438</v>
      </c>
      <c r="D4012" s="325">
        <v>460.2</v>
      </c>
      <c r="E4012" s="325">
        <v>0</v>
      </c>
      <c r="F4012" s="325">
        <v>7.2</v>
      </c>
      <c r="G4012" s="325">
        <v>67</v>
      </c>
      <c r="H4012" s="320">
        <v>0.9</v>
      </c>
      <c r="I4012" s="320">
        <v>225</v>
      </c>
    </row>
    <row r="4013" spans="3:9" x14ac:dyDescent="0.25">
      <c r="C4013" s="482" t="s">
        <v>4439</v>
      </c>
      <c r="D4013" s="325">
        <v>460</v>
      </c>
      <c r="E4013" s="325">
        <v>0</v>
      </c>
      <c r="F4013" s="325">
        <v>9.6</v>
      </c>
      <c r="G4013" s="325">
        <v>57</v>
      </c>
      <c r="H4013" s="320">
        <v>0.9</v>
      </c>
      <c r="I4013" s="320">
        <v>45</v>
      </c>
    </row>
    <row r="4014" spans="3:9" x14ac:dyDescent="0.25">
      <c r="C4014" s="482" t="s">
        <v>4440</v>
      </c>
      <c r="D4014" s="325">
        <v>459.8</v>
      </c>
      <c r="E4014" s="325">
        <v>0</v>
      </c>
      <c r="F4014" s="325">
        <v>9.6</v>
      </c>
      <c r="G4014" s="325">
        <v>58</v>
      </c>
      <c r="H4014" s="320">
        <v>1.3</v>
      </c>
      <c r="I4014" s="320">
        <v>22.5</v>
      </c>
    </row>
    <row r="4015" spans="3:9" x14ac:dyDescent="0.25">
      <c r="C4015" s="482" t="s">
        <v>4441</v>
      </c>
      <c r="D4015" s="325">
        <v>459.4</v>
      </c>
      <c r="E4015" s="325">
        <v>0</v>
      </c>
      <c r="F4015" s="325">
        <v>10.4</v>
      </c>
      <c r="G4015" s="325">
        <v>58</v>
      </c>
      <c r="H4015" s="320">
        <v>1.8</v>
      </c>
      <c r="I4015" s="320">
        <v>0</v>
      </c>
    </row>
    <row r="4016" spans="3:9" x14ac:dyDescent="0.25">
      <c r="C4016" s="482" t="s">
        <v>4442</v>
      </c>
      <c r="D4016" s="325">
        <v>458.9</v>
      </c>
      <c r="E4016" s="325">
        <v>0</v>
      </c>
      <c r="F4016" s="325">
        <v>10.9</v>
      </c>
      <c r="G4016" s="325">
        <v>57</v>
      </c>
      <c r="H4016" s="320">
        <v>1.3</v>
      </c>
      <c r="I4016" s="320">
        <v>22.5</v>
      </c>
    </row>
    <row r="4017" spans="3:9" x14ac:dyDescent="0.25">
      <c r="C4017" s="482" t="s">
        <v>4443</v>
      </c>
      <c r="D4017" s="325">
        <v>458.6</v>
      </c>
      <c r="E4017" s="325">
        <v>0</v>
      </c>
      <c r="F4017" s="325">
        <v>10.3</v>
      </c>
      <c r="G4017" s="325">
        <v>58</v>
      </c>
      <c r="H4017" s="320">
        <v>1.8</v>
      </c>
      <c r="I4017" s="320">
        <v>22.5</v>
      </c>
    </row>
    <row r="4018" spans="3:9" x14ac:dyDescent="0.25">
      <c r="C4018" s="482" t="s">
        <v>4444</v>
      </c>
      <c r="D4018" s="325">
        <v>458.6</v>
      </c>
      <c r="E4018" s="325">
        <v>0</v>
      </c>
      <c r="F4018" s="325">
        <v>10.199999999999999</v>
      </c>
      <c r="G4018" s="325">
        <v>59</v>
      </c>
      <c r="H4018" s="320">
        <v>1.8</v>
      </c>
      <c r="I4018" s="320">
        <v>45</v>
      </c>
    </row>
    <row r="4019" spans="3:9" x14ac:dyDescent="0.25">
      <c r="C4019" s="482" t="s">
        <v>4445</v>
      </c>
      <c r="D4019" s="325">
        <v>458.6</v>
      </c>
      <c r="E4019" s="325">
        <v>0</v>
      </c>
      <c r="F4019" s="325">
        <v>8.6999999999999993</v>
      </c>
      <c r="G4019" s="325">
        <v>65</v>
      </c>
      <c r="H4019" s="320">
        <v>1.8</v>
      </c>
      <c r="I4019" s="320">
        <v>45</v>
      </c>
    </row>
    <row r="4020" spans="3:9" x14ac:dyDescent="0.25">
      <c r="C4020" s="482" t="s">
        <v>4446</v>
      </c>
      <c r="D4020" s="325">
        <v>458.8</v>
      </c>
      <c r="E4020" s="325">
        <v>0</v>
      </c>
      <c r="F4020" s="325">
        <v>7</v>
      </c>
      <c r="G4020" s="325">
        <v>71</v>
      </c>
      <c r="H4020" s="320">
        <v>1.3</v>
      </c>
      <c r="I4020" s="320">
        <v>45</v>
      </c>
    </row>
    <row r="4021" spans="3:9" x14ac:dyDescent="0.25">
      <c r="C4021" s="482" t="s">
        <v>4447</v>
      </c>
      <c r="D4021" s="325">
        <v>459.2</v>
      </c>
      <c r="E4021" s="325">
        <v>0</v>
      </c>
      <c r="F4021" s="325">
        <v>5.3</v>
      </c>
      <c r="G4021" s="325">
        <v>78</v>
      </c>
      <c r="H4021" s="320">
        <v>1.3</v>
      </c>
      <c r="I4021" s="320">
        <v>22.5</v>
      </c>
    </row>
    <row r="4022" spans="3:9" x14ac:dyDescent="0.25">
      <c r="C4022" s="482" t="s">
        <v>4448</v>
      </c>
      <c r="D4022" s="325">
        <v>459.5</v>
      </c>
      <c r="E4022" s="325">
        <v>0</v>
      </c>
      <c r="F4022" s="325">
        <v>4.4000000000000004</v>
      </c>
      <c r="G4022" s="325">
        <v>84</v>
      </c>
      <c r="H4022" s="320">
        <v>0.9</v>
      </c>
      <c r="I4022" s="320">
        <v>45</v>
      </c>
    </row>
    <row r="4023" spans="3:9" x14ac:dyDescent="0.25">
      <c r="C4023" s="482" t="s">
        <v>4449</v>
      </c>
      <c r="D4023" s="325">
        <v>459.7</v>
      </c>
      <c r="E4023" s="325">
        <v>0</v>
      </c>
      <c r="F4023" s="325">
        <v>3.9</v>
      </c>
      <c r="G4023" s="325">
        <v>89</v>
      </c>
      <c r="H4023" s="320">
        <v>0.9</v>
      </c>
      <c r="I4023" s="320">
        <v>45</v>
      </c>
    </row>
    <row r="4024" spans="3:9" x14ac:dyDescent="0.25">
      <c r="C4024" s="482" t="s">
        <v>4450</v>
      </c>
      <c r="D4024" s="325">
        <v>459.7</v>
      </c>
      <c r="E4024" s="325">
        <v>0</v>
      </c>
      <c r="F4024" s="325">
        <v>3.8</v>
      </c>
      <c r="G4024" s="325">
        <v>88</v>
      </c>
      <c r="H4024" s="320">
        <v>0.4</v>
      </c>
      <c r="I4024" s="320">
        <v>67.5</v>
      </c>
    </row>
    <row r="4025" spans="3:9" x14ac:dyDescent="0.25">
      <c r="C4025" s="482" t="s">
        <v>4451</v>
      </c>
      <c r="D4025" s="325">
        <v>459.8</v>
      </c>
      <c r="E4025" s="325">
        <v>0</v>
      </c>
      <c r="F4025" s="325">
        <v>3.8</v>
      </c>
      <c r="G4025" s="325">
        <v>84</v>
      </c>
      <c r="H4025" s="320">
        <v>0.4</v>
      </c>
      <c r="I4025" s="320">
        <v>45</v>
      </c>
    </row>
    <row r="4026" spans="3:9" x14ac:dyDescent="0.25">
      <c r="C4026" s="482" t="s">
        <v>4452</v>
      </c>
      <c r="D4026" s="325">
        <v>459.7</v>
      </c>
      <c r="E4026" s="325">
        <v>0</v>
      </c>
      <c r="F4026" s="325">
        <v>3.7</v>
      </c>
      <c r="G4026" s="325">
        <v>84</v>
      </c>
      <c r="H4026" s="320">
        <v>0.4</v>
      </c>
      <c r="I4026" s="320">
        <v>67.5</v>
      </c>
    </row>
    <row r="4027" spans="3:9" x14ac:dyDescent="0.25">
      <c r="C4027" s="482" t="s">
        <v>4453</v>
      </c>
      <c r="D4027" s="325">
        <v>459.5</v>
      </c>
      <c r="E4027" s="325">
        <v>0</v>
      </c>
      <c r="F4027" s="325">
        <v>3.2</v>
      </c>
      <c r="G4027" s="325">
        <v>82</v>
      </c>
      <c r="H4027" s="320">
        <v>0.4</v>
      </c>
      <c r="I4027" s="320">
        <v>135</v>
      </c>
    </row>
    <row r="4028" spans="3:9" x14ac:dyDescent="0.25">
      <c r="C4028" s="482" t="s">
        <v>4454</v>
      </c>
      <c r="D4028" s="325">
        <v>459.1</v>
      </c>
      <c r="E4028" s="325">
        <v>0</v>
      </c>
      <c r="F4028" s="325">
        <v>2.2999999999999998</v>
      </c>
      <c r="G4028" s="325">
        <v>87</v>
      </c>
      <c r="H4028" s="320">
        <v>0.4</v>
      </c>
      <c r="I4028" s="320">
        <v>45</v>
      </c>
    </row>
    <row r="4029" spans="3:9" x14ac:dyDescent="0.25">
      <c r="C4029" s="482" t="s">
        <v>4455</v>
      </c>
      <c r="D4029" s="325">
        <v>458.9</v>
      </c>
      <c r="E4029" s="325">
        <v>0</v>
      </c>
      <c r="F4029" s="325">
        <v>2.2999999999999998</v>
      </c>
      <c r="G4029" s="325">
        <v>88</v>
      </c>
      <c r="H4029" s="320">
        <v>0.4</v>
      </c>
      <c r="I4029" s="320">
        <v>22.5</v>
      </c>
    </row>
    <row r="4030" spans="3:9" x14ac:dyDescent="0.25">
      <c r="C4030" s="482" t="s">
        <v>4456</v>
      </c>
      <c r="D4030" s="325">
        <v>459</v>
      </c>
      <c r="E4030" s="325">
        <v>0</v>
      </c>
      <c r="F4030" s="325">
        <v>2.2000000000000002</v>
      </c>
      <c r="G4030" s="325">
        <v>86</v>
      </c>
      <c r="H4030" s="320">
        <v>0.4</v>
      </c>
      <c r="I4030" s="320">
        <v>22.5</v>
      </c>
    </row>
    <row r="4031" spans="3:9" x14ac:dyDescent="0.25">
      <c r="C4031" s="482" t="s">
        <v>4457</v>
      </c>
      <c r="D4031" s="325">
        <v>459.1</v>
      </c>
      <c r="E4031" s="325">
        <v>0</v>
      </c>
      <c r="F4031" s="325">
        <v>1.2</v>
      </c>
      <c r="G4031" s="325">
        <v>89</v>
      </c>
      <c r="H4031" s="320">
        <v>0.4</v>
      </c>
      <c r="I4031" s="320">
        <v>247.5</v>
      </c>
    </row>
    <row r="4032" spans="3:9" x14ac:dyDescent="0.25">
      <c r="C4032" s="482" t="s">
        <v>4458</v>
      </c>
      <c r="D4032" s="325">
        <v>459.6</v>
      </c>
      <c r="E4032" s="325">
        <v>0</v>
      </c>
      <c r="F4032" s="325">
        <v>1.1000000000000001</v>
      </c>
      <c r="G4032" s="325">
        <v>89</v>
      </c>
      <c r="H4032" s="320">
        <v>0.4</v>
      </c>
      <c r="I4032" s="320">
        <v>202.5</v>
      </c>
    </row>
    <row r="4033" spans="3:9" x14ac:dyDescent="0.25">
      <c r="C4033" s="482" t="s">
        <v>4459</v>
      </c>
      <c r="D4033" s="325">
        <v>459.7</v>
      </c>
      <c r="E4033" s="325">
        <v>0</v>
      </c>
      <c r="F4033" s="325">
        <v>1</v>
      </c>
      <c r="G4033" s="325">
        <v>90</v>
      </c>
      <c r="H4033" s="320">
        <v>0.4</v>
      </c>
      <c r="I4033" s="320">
        <v>202.5</v>
      </c>
    </row>
    <row r="4034" spans="3:9" x14ac:dyDescent="0.25">
      <c r="C4034" s="482" t="s">
        <v>4460</v>
      </c>
      <c r="D4034" s="325">
        <v>460</v>
      </c>
      <c r="E4034" s="325">
        <v>0</v>
      </c>
      <c r="F4034" s="325">
        <v>4.3</v>
      </c>
      <c r="G4034" s="325">
        <v>79</v>
      </c>
      <c r="H4034" s="320">
        <v>0.4</v>
      </c>
      <c r="I4034" s="320">
        <v>225</v>
      </c>
    </row>
    <row r="4035" spans="3:9" x14ac:dyDescent="0.25">
      <c r="C4035" s="482" t="s">
        <v>4461</v>
      </c>
      <c r="D4035" s="325">
        <v>460.2</v>
      </c>
      <c r="E4035" s="325">
        <v>0</v>
      </c>
      <c r="F4035" s="325">
        <v>6.1</v>
      </c>
      <c r="G4035" s="325">
        <v>69</v>
      </c>
      <c r="H4035" s="320">
        <v>0.4</v>
      </c>
      <c r="I4035" s="320">
        <v>247.5</v>
      </c>
    </row>
    <row r="4036" spans="3:9" x14ac:dyDescent="0.25">
      <c r="C4036" s="482" t="s">
        <v>4462</v>
      </c>
      <c r="D4036" s="325">
        <v>460.2</v>
      </c>
      <c r="E4036" s="325">
        <v>0</v>
      </c>
      <c r="F4036" s="325">
        <v>6.8</v>
      </c>
      <c r="G4036" s="325">
        <v>65</v>
      </c>
      <c r="H4036" s="320">
        <v>0.9</v>
      </c>
      <c r="I4036" s="320">
        <v>225</v>
      </c>
    </row>
    <row r="4037" spans="3:9" x14ac:dyDescent="0.25">
      <c r="C4037" s="482" t="s">
        <v>4463</v>
      </c>
      <c r="D4037" s="325">
        <v>460.1</v>
      </c>
      <c r="E4037" s="325">
        <v>0</v>
      </c>
      <c r="F4037" s="325">
        <v>7.4</v>
      </c>
      <c r="G4037" s="325">
        <v>65</v>
      </c>
      <c r="H4037" s="320">
        <v>0.4</v>
      </c>
      <c r="I4037" s="320">
        <v>45</v>
      </c>
    </row>
    <row r="4038" spans="3:9" x14ac:dyDescent="0.25">
      <c r="C4038" s="482" t="s">
        <v>4464</v>
      </c>
      <c r="D4038" s="325">
        <v>459.9</v>
      </c>
      <c r="E4038" s="325">
        <v>0</v>
      </c>
      <c r="F4038" s="325">
        <v>8.1999999999999993</v>
      </c>
      <c r="G4038" s="325">
        <v>64</v>
      </c>
      <c r="H4038" s="320">
        <v>0.9</v>
      </c>
      <c r="I4038" s="320">
        <v>45</v>
      </c>
    </row>
    <row r="4039" spans="3:9" x14ac:dyDescent="0.25">
      <c r="C4039" s="482" t="s">
        <v>4465</v>
      </c>
      <c r="D4039" s="325">
        <v>459.5</v>
      </c>
      <c r="E4039" s="325">
        <v>0</v>
      </c>
      <c r="F4039" s="325">
        <v>10.9</v>
      </c>
      <c r="G4039" s="325">
        <v>53</v>
      </c>
      <c r="H4039" s="320">
        <v>0.9</v>
      </c>
      <c r="I4039" s="320">
        <v>45</v>
      </c>
    </row>
    <row r="4040" spans="3:9" x14ac:dyDescent="0.25">
      <c r="C4040" s="482" t="s">
        <v>4466</v>
      </c>
      <c r="D4040" s="325">
        <v>458.9</v>
      </c>
      <c r="E4040" s="325">
        <v>0</v>
      </c>
      <c r="F4040" s="325">
        <v>10.9</v>
      </c>
      <c r="G4040" s="325">
        <v>49</v>
      </c>
      <c r="H4040" s="320">
        <v>1.3</v>
      </c>
      <c r="I4040" s="320">
        <v>22.5</v>
      </c>
    </row>
    <row r="4041" spans="3:9" x14ac:dyDescent="0.25">
      <c r="C4041" s="482" t="s">
        <v>4467</v>
      </c>
      <c r="D4041" s="325">
        <v>458.5</v>
      </c>
      <c r="E4041" s="325">
        <v>0</v>
      </c>
      <c r="F4041" s="325">
        <v>12.6</v>
      </c>
      <c r="G4041" s="325">
        <v>48</v>
      </c>
      <c r="H4041" s="320">
        <v>1.3</v>
      </c>
      <c r="I4041" s="320">
        <v>22.5</v>
      </c>
    </row>
    <row r="4042" spans="3:9" x14ac:dyDescent="0.25">
      <c r="C4042" s="482" t="s">
        <v>4468</v>
      </c>
      <c r="D4042" s="325">
        <v>458.4</v>
      </c>
      <c r="E4042" s="325">
        <v>0</v>
      </c>
      <c r="F4042" s="325">
        <v>11.3</v>
      </c>
      <c r="G4042" s="325">
        <v>55</v>
      </c>
      <c r="H4042" s="320">
        <v>2.2000000000000002</v>
      </c>
      <c r="I4042" s="320">
        <v>0</v>
      </c>
    </row>
    <row r="4043" spans="3:9" x14ac:dyDescent="0.25">
      <c r="C4043" s="482" t="s">
        <v>4469</v>
      </c>
      <c r="D4043" s="325">
        <v>458.4</v>
      </c>
      <c r="E4043" s="325">
        <v>0</v>
      </c>
      <c r="F4043" s="325">
        <v>10.199999999999999</v>
      </c>
      <c r="G4043" s="325">
        <v>63</v>
      </c>
      <c r="H4043" s="320">
        <v>1.8</v>
      </c>
      <c r="I4043" s="320">
        <v>0</v>
      </c>
    </row>
    <row r="4044" spans="3:9" x14ac:dyDescent="0.25">
      <c r="C4044" s="482" t="s">
        <v>4470</v>
      </c>
      <c r="D4044" s="325">
        <v>458.6</v>
      </c>
      <c r="E4044" s="325">
        <v>0</v>
      </c>
      <c r="F4044" s="325">
        <v>7.7</v>
      </c>
      <c r="G4044" s="325">
        <v>68</v>
      </c>
      <c r="H4044" s="320">
        <v>1.3</v>
      </c>
      <c r="I4044" s="320">
        <v>22.5</v>
      </c>
    </row>
    <row r="4045" spans="3:9" x14ac:dyDescent="0.25">
      <c r="C4045" s="482" t="s">
        <v>4471</v>
      </c>
      <c r="D4045" s="325">
        <v>458.9</v>
      </c>
      <c r="E4045" s="325">
        <v>0</v>
      </c>
      <c r="F4045" s="325">
        <v>6.4</v>
      </c>
      <c r="G4045" s="325">
        <v>71</v>
      </c>
      <c r="H4045" s="320">
        <v>0.4</v>
      </c>
      <c r="I4045" s="320">
        <v>22.5</v>
      </c>
    </row>
    <row r="4046" spans="3:9" x14ac:dyDescent="0.25">
      <c r="C4046" s="482" t="s">
        <v>4472</v>
      </c>
      <c r="D4046" s="325">
        <v>459.3</v>
      </c>
      <c r="E4046" s="325">
        <v>0</v>
      </c>
      <c r="F4046" s="325">
        <v>5.3</v>
      </c>
      <c r="G4046" s="325">
        <v>75</v>
      </c>
      <c r="H4046" s="320">
        <v>0.4</v>
      </c>
      <c r="I4046" s="320">
        <v>45</v>
      </c>
    </row>
    <row r="4047" spans="3:9" x14ac:dyDescent="0.25">
      <c r="C4047" s="482" t="s">
        <v>4473</v>
      </c>
      <c r="D4047" s="325">
        <v>459.6</v>
      </c>
      <c r="E4047" s="325">
        <v>0</v>
      </c>
      <c r="F4047" s="325">
        <v>4.0999999999999996</v>
      </c>
      <c r="G4047" s="325">
        <v>80</v>
      </c>
      <c r="H4047" s="320">
        <v>0.4</v>
      </c>
      <c r="I4047" s="320">
        <v>45</v>
      </c>
    </row>
    <row r="4048" spans="3:9" x14ac:dyDescent="0.25">
      <c r="C4048" s="482" t="s">
        <v>4474</v>
      </c>
      <c r="D4048" s="325">
        <v>459.4</v>
      </c>
      <c r="E4048" s="325">
        <v>0</v>
      </c>
      <c r="F4048" s="325">
        <v>2.9</v>
      </c>
      <c r="G4048" s="325">
        <v>88</v>
      </c>
      <c r="H4048" s="320">
        <v>0.4</v>
      </c>
      <c r="I4048" s="320">
        <v>45</v>
      </c>
    </row>
    <row r="4049" spans="3:9" x14ac:dyDescent="0.25">
      <c r="C4049" s="482" t="s">
        <v>4475</v>
      </c>
      <c r="D4049" s="325">
        <v>459.6</v>
      </c>
      <c r="E4049" s="325">
        <v>0</v>
      </c>
      <c r="F4049" s="325">
        <v>2.8</v>
      </c>
      <c r="G4049" s="325">
        <v>91</v>
      </c>
      <c r="H4049" s="320">
        <v>0.4</v>
      </c>
      <c r="I4049" s="320">
        <v>67.5</v>
      </c>
    </row>
    <row r="4050" spans="3:9" x14ac:dyDescent="0.25">
      <c r="C4050" s="482" t="s">
        <v>4476</v>
      </c>
      <c r="D4050" s="325">
        <v>459.3</v>
      </c>
      <c r="E4050" s="325">
        <v>0</v>
      </c>
      <c r="F4050" s="325">
        <v>3.1</v>
      </c>
      <c r="G4050" s="325">
        <v>89</v>
      </c>
      <c r="H4050" s="320">
        <v>0.4</v>
      </c>
      <c r="I4050" s="320">
        <v>135</v>
      </c>
    </row>
    <row r="4051" spans="3:9" x14ac:dyDescent="0.25">
      <c r="C4051" s="482" t="s">
        <v>4477</v>
      </c>
      <c r="D4051" s="325">
        <v>459.1</v>
      </c>
      <c r="E4051" s="325">
        <v>0</v>
      </c>
      <c r="F4051" s="325">
        <v>2.8</v>
      </c>
      <c r="G4051" s="325">
        <v>90</v>
      </c>
      <c r="H4051" s="320">
        <v>0.4</v>
      </c>
      <c r="I4051" s="320">
        <v>45</v>
      </c>
    </row>
    <row r="4052" spans="3:9" x14ac:dyDescent="0.25">
      <c r="C4052" s="482" t="s">
        <v>4478</v>
      </c>
      <c r="D4052" s="325">
        <v>459</v>
      </c>
      <c r="E4052" s="325">
        <v>0</v>
      </c>
      <c r="F4052" s="325">
        <v>2.8</v>
      </c>
      <c r="G4052" s="325">
        <v>88</v>
      </c>
      <c r="H4052" s="320">
        <v>0.4</v>
      </c>
      <c r="I4052" s="320">
        <v>135</v>
      </c>
    </row>
    <row r="4053" spans="3:9" x14ac:dyDescent="0.25">
      <c r="C4053" s="482" t="s">
        <v>4479</v>
      </c>
      <c r="D4053" s="325">
        <v>458.8</v>
      </c>
      <c r="E4053" s="325">
        <v>0</v>
      </c>
      <c r="F4053" s="325">
        <v>2.6</v>
      </c>
      <c r="G4053" s="325">
        <v>87</v>
      </c>
      <c r="H4053" s="320">
        <v>0.4</v>
      </c>
      <c r="I4053" s="320">
        <v>0</v>
      </c>
    </row>
    <row r="4054" spans="3:9" x14ac:dyDescent="0.25">
      <c r="C4054" s="482" t="s">
        <v>4480</v>
      </c>
      <c r="D4054" s="325">
        <v>459</v>
      </c>
      <c r="E4054" s="325">
        <v>0</v>
      </c>
      <c r="F4054" s="325">
        <v>2.2000000000000002</v>
      </c>
      <c r="G4054" s="325">
        <v>86</v>
      </c>
      <c r="H4054" s="320">
        <v>0.4</v>
      </c>
      <c r="I4054" s="320">
        <v>292.5</v>
      </c>
    </row>
    <row r="4055" spans="3:9" x14ac:dyDescent="0.25">
      <c r="C4055" s="482" t="s">
        <v>4481</v>
      </c>
      <c r="D4055" s="325">
        <v>459.1</v>
      </c>
      <c r="E4055" s="325">
        <v>0</v>
      </c>
      <c r="F4055" s="325">
        <v>1.7</v>
      </c>
      <c r="G4055" s="325">
        <v>87</v>
      </c>
      <c r="H4055" s="320">
        <v>0.4</v>
      </c>
      <c r="I4055" s="320">
        <v>22.5</v>
      </c>
    </row>
    <row r="4056" spans="3:9" x14ac:dyDescent="0.25">
      <c r="C4056" s="482" t="s">
        <v>4482</v>
      </c>
      <c r="D4056" s="325">
        <v>459.4</v>
      </c>
      <c r="E4056" s="325">
        <v>0</v>
      </c>
      <c r="F4056" s="325">
        <v>1.2</v>
      </c>
      <c r="G4056" s="325">
        <v>87</v>
      </c>
      <c r="H4056" s="320">
        <v>0.4</v>
      </c>
      <c r="I4056" s="320">
        <v>0</v>
      </c>
    </row>
    <row r="4057" spans="3:9" x14ac:dyDescent="0.25">
      <c r="C4057" s="482" t="s">
        <v>4483</v>
      </c>
      <c r="D4057" s="325">
        <v>459.6</v>
      </c>
      <c r="E4057" s="325">
        <v>0</v>
      </c>
      <c r="F4057" s="325">
        <v>0.9</v>
      </c>
      <c r="G4057" s="325">
        <v>88</v>
      </c>
      <c r="H4057" s="320">
        <v>0.4</v>
      </c>
      <c r="I4057" s="320">
        <v>0</v>
      </c>
    </row>
    <row r="4058" spans="3:9" x14ac:dyDescent="0.25">
      <c r="C4058" s="482" t="s">
        <v>4484</v>
      </c>
      <c r="D4058" s="325">
        <v>460</v>
      </c>
      <c r="E4058" s="325">
        <v>0</v>
      </c>
      <c r="F4058" s="325">
        <v>2.5</v>
      </c>
      <c r="G4058" s="325">
        <v>83</v>
      </c>
      <c r="H4058" s="320">
        <v>0.4</v>
      </c>
      <c r="I4058" s="320">
        <v>315</v>
      </c>
    </row>
    <row r="4059" spans="3:9" x14ac:dyDescent="0.25">
      <c r="C4059" s="482" t="s">
        <v>4485</v>
      </c>
      <c r="D4059" s="325">
        <v>460</v>
      </c>
      <c r="E4059" s="325">
        <v>0</v>
      </c>
      <c r="F4059" s="325">
        <v>3.3</v>
      </c>
      <c r="G4059" s="325">
        <v>81</v>
      </c>
      <c r="H4059" s="320">
        <v>0.9</v>
      </c>
      <c r="I4059" s="320">
        <v>247.5</v>
      </c>
    </row>
    <row r="4060" spans="3:9" x14ac:dyDescent="0.25">
      <c r="C4060" s="482" t="s">
        <v>4486</v>
      </c>
      <c r="D4060" s="325">
        <v>460.1</v>
      </c>
      <c r="E4060" s="325">
        <v>0</v>
      </c>
      <c r="F4060" s="325">
        <v>5.5</v>
      </c>
      <c r="G4060" s="325">
        <v>77</v>
      </c>
      <c r="H4060" s="320">
        <v>0.9</v>
      </c>
      <c r="I4060" s="320">
        <v>225</v>
      </c>
    </row>
    <row r="4061" spans="3:9" x14ac:dyDescent="0.25">
      <c r="C4061" s="482" t="s">
        <v>4487</v>
      </c>
      <c r="D4061" s="325">
        <v>460.1</v>
      </c>
      <c r="E4061" s="325">
        <v>0</v>
      </c>
      <c r="F4061" s="325">
        <v>6.6</v>
      </c>
      <c r="G4061" s="325">
        <v>74</v>
      </c>
      <c r="H4061" s="320">
        <v>1.8</v>
      </c>
      <c r="I4061" s="320">
        <v>247.5</v>
      </c>
    </row>
    <row r="4062" spans="3:9" x14ac:dyDescent="0.25">
      <c r="C4062" s="482" t="s">
        <v>4488</v>
      </c>
      <c r="D4062" s="325">
        <v>459.5</v>
      </c>
      <c r="E4062" s="325">
        <v>0</v>
      </c>
      <c r="F4062" s="325">
        <v>10.6</v>
      </c>
      <c r="G4062" s="325">
        <v>60</v>
      </c>
      <c r="H4062" s="320">
        <v>1.3</v>
      </c>
      <c r="I4062" s="320">
        <v>270</v>
      </c>
    </row>
    <row r="4063" spans="3:9" x14ac:dyDescent="0.25">
      <c r="C4063" s="482" t="s">
        <v>4489</v>
      </c>
      <c r="D4063" s="325">
        <v>459</v>
      </c>
      <c r="E4063" s="325">
        <v>0</v>
      </c>
      <c r="F4063" s="325">
        <v>11.4</v>
      </c>
      <c r="G4063" s="325">
        <v>56</v>
      </c>
      <c r="H4063" s="320">
        <v>0.9</v>
      </c>
      <c r="I4063" s="320">
        <v>157.5</v>
      </c>
    </row>
    <row r="4064" spans="3:9" x14ac:dyDescent="0.25">
      <c r="C4064" s="482" t="s">
        <v>4490</v>
      </c>
      <c r="D4064" s="325">
        <v>458.4</v>
      </c>
      <c r="E4064" s="325">
        <v>0</v>
      </c>
      <c r="F4064" s="325">
        <v>12.7</v>
      </c>
      <c r="G4064" s="325">
        <v>51</v>
      </c>
      <c r="H4064" s="320">
        <v>0.9</v>
      </c>
      <c r="I4064" s="320">
        <v>292.5</v>
      </c>
    </row>
    <row r="4065" spans="3:9" x14ac:dyDescent="0.25">
      <c r="C4065" s="482" t="s">
        <v>4491</v>
      </c>
      <c r="D4065" s="325">
        <v>458.2</v>
      </c>
      <c r="E4065" s="325">
        <v>0</v>
      </c>
      <c r="F4065" s="325">
        <v>11.8</v>
      </c>
      <c r="G4065" s="325">
        <v>51</v>
      </c>
      <c r="H4065" s="320">
        <v>0.9</v>
      </c>
      <c r="I4065" s="320">
        <v>45</v>
      </c>
    </row>
    <row r="4066" spans="3:9" x14ac:dyDescent="0.25">
      <c r="C4066" s="482" t="s">
        <v>4492</v>
      </c>
      <c r="D4066" s="325">
        <v>458.1</v>
      </c>
      <c r="E4066" s="325">
        <v>0.5</v>
      </c>
      <c r="F4066" s="325">
        <v>8.4</v>
      </c>
      <c r="G4066" s="325">
        <v>56</v>
      </c>
      <c r="H4066" s="320">
        <v>0.9</v>
      </c>
      <c r="I4066" s="320">
        <v>67.5</v>
      </c>
    </row>
    <row r="4067" spans="3:9" x14ac:dyDescent="0.25">
      <c r="C4067" s="482" t="s">
        <v>4493</v>
      </c>
      <c r="D4067" s="325">
        <v>458.2</v>
      </c>
      <c r="E4067" s="325">
        <v>0</v>
      </c>
      <c r="F4067" s="325">
        <v>9.6</v>
      </c>
      <c r="G4067" s="325">
        <v>49</v>
      </c>
      <c r="H4067" s="320">
        <v>1.3</v>
      </c>
      <c r="I4067" s="320">
        <v>67.5</v>
      </c>
    </row>
    <row r="4068" spans="3:9" x14ac:dyDescent="0.25">
      <c r="C4068" s="482" t="s">
        <v>4494</v>
      </c>
      <c r="D4068" s="325">
        <v>458.6</v>
      </c>
      <c r="E4068" s="325">
        <v>0</v>
      </c>
      <c r="F4068" s="325">
        <v>6.9</v>
      </c>
      <c r="G4068" s="325">
        <v>56</v>
      </c>
      <c r="H4068" s="320">
        <v>0.9</v>
      </c>
      <c r="I4068" s="320">
        <v>22.5</v>
      </c>
    </row>
    <row r="4069" spans="3:9" x14ac:dyDescent="0.25">
      <c r="C4069" s="482" t="s">
        <v>4495</v>
      </c>
      <c r="D4069" s="325">
        <v>458.5</v>
      </c>
      <c r="E4069" s="325">
        <v>0</v>
      </c>
      <c r="F4069" s="325">
        <v>5.8</v>
      </c>
      <c r="G4069" s="325">
        <v>65</v>
      </c>
      <c r="H4069" s="320">
        <v>0.9</v>
      </c>
      <c r="I4069" s="320">
        <v>45</v>
      </c>
    </row>
    <row r="4070" spans="3:9" x14ac:dyDescent="0.25">
      <c r="C4070" s="482" t="s">
        <v>4496</v>
      </c>
      <c r="D4070" s="325">
        <v>458.9</v>
      </c>
      <c r="E4070" s="325">
        <v>0</v>
      </c>
      <c r="F4070" s="325">
        <v>4.8</v>
      </c>
      <c r="G4070" s="325">
        <v>78</v>
      </c>
      <c r="H4070" s="320">
        <v>0.4</v>
      </c>
      <c r="I4070" s="320">
        <v>67.5</v>
      </c>
    </row>
    <row r="4071" spans="3:9" x14ac:dyDescent="0.25">
      <c r="C4071" s="482" t="s">
        <v>4497</v>
      </c>
      <c r="D4071" s="325">
        <v>459.1</v>
      </c>
      <c r="E4071" s="325">
        <v>0</v>
      </c>
      <c r="F4071" s="325">
        <v>3.9</v>
      </c>
      <c r="G4071" s="325">
        <v>87</v>
      </c>
      <c r="H4071" s="320">
        <v>0.4</v>
      </c>
      <c r="I4071" s="320">
        <v>90</v>
      </c>
    </row>
    <row r="4072" spans="3:9" x14ac:dyDescent="0.25">
      <c r="C4072" s="482" t="s">
        <v>4498</v>
      </c>
      <c r="D4072" s="325">
        <v>459.1</v>
      </c>
      <c r="E4072" s="325">
        <v>0</v>
      </c>
      <c r="F4072" s="325">
        <v>3.7</v>
      </c>
      <c r="G4072" s="325">
        <v>91</v>
      </c>
      <c r="H4072" s="320">
        <v>0.4</v>
      </c>
      <c r="I4072" s="320">
        <v>90</v>
      </c>
    </row>
    <row r="4073" spans="3:9" x14ac:dyDescent="0.25">
      <c r="C4073" s="482" t="s">
        <v>4499</v>
      </c>
      <c r="D4073" s="325">
        <v>459.3</v>
      </c>
      <c r="E4073" s="325">
        <v>0</v>
      </c>
      <c r="F4073" s="325">
        <v>3.6</v>
      </c>
      <c r="G4073" s="325">
        <v>90</v>
      </c>
      <c r="H4073" s="320">
        <v>0.4</v>
      </c>
      <c r="I4073" s="320">
        <v>22.5</v>
      </c>
    </row>
    <row r="4074" spans="3:9" x14ac:dyDescent="0.25">
      <c r="C4074" s="482" t="s">
        <v>4500</v>
      </c>
      <c r="D4074" s="325">
        <v>459.3</v>
      </c>
      <c r="E4074" s="325">
        <v>0</v>
      </c>
      <c r="F4074" s="325">
        <v>3.7</v>
      </c>
      <c r="G4074" s="325">
        <v>87</v>
      </c>
      <c r="H4074" s="320">
        <v>0.4</v>
      </c>
      <c r="I4074" s="320">
        <v>0</v>
      </c>
    </row>
    <row r="4075" spans="3:9" x14ac:dyDescent="0.25">
      <c r="C4075" s="482" t="s">
        <v>4501</v>
      </c>
      <c r="D4075" s="325">
        <v>458.9</v>
      </c>
      <c r="E4075" s="325">
        <v>0</v>
      </c>
      <c r="F4075" s="325">
        <v>2.7</v>
      </c>
      <c r="G4075" s="325">
        <v>88</v>
      </c>
      <c r="H4075" s="320">
        <v>0</v>
      </c>
      <c r="I4075" s="320">
        <v>0</v>
      </c>
    </row>
    <row r="4076" spans="3:9" x14ac:dyDescent="0.25">
      <c r="C4076" s="482" t="s">
        <v>4502</v>
      </c>
      <c r="D4076" s="325">
        <v>458.6</v>
      </c>
      <c r="E4076" s="325">
        <v>0</v>
      </c>
      <c r="F4076" s="325">
        <v>1.7</v>
      </c>
      <c r="G4076" s="325">
        <v>88</v>
      </c>
      <c r="H4076" s="320">
        <v>0</v>
      </c>
      <c r="I4076" s="320" t="s">
        <v>281</v>
      </c>
    </row>
    <row r="4077" spans="3:9" x14ac:dyDescent="0.25">
      <c r="C4077" s="482" t="s">
        <v>4503</v>
      </c>
      <c r="D4077" s="325">
        <v>458.2</v>
      </c>
      <c r="E4077" s="325">
        <v>0</v>
      </c>
      <c r="F4077" s="325">
        <v>0.6</v>
      </c>
      <c r="G4077" s="325">
        <v>91</v>
      </c>
      <c r="H4077" s="320">
        <v>0</v>
      </c>
      <c r="I4077" s="320">
        <v>0</v>
      </c>
    </row>
    <row r="4078" spans="3:9" x14ac:dyDescent="0.25">
      <c r="C4078" s="482" t="s">
        <v>4504</v>
      </c>
      <c r="D4078" s="325">
        <v>458.1</v>
      </c>
      <c r="E4078" s="325">
        <v>0</v>
      </c>
      <c r="F4078" s="325">
        <v>-0.1</v>
      </c>
      <c r="G4078" s="325">
        <v>92</v>
      </c>
      <c r="H4078" s="320">
        <v>0</v>
      </c>
      <c r="I4078" s="320">
        <v>22.5</v>
      </c>
    </row>
    <row r="4079" spans="3:9" x14ac:dyDescent="0.25">
      <c r="C4079" s="482" t="s">
        <v>4505</v>
      </c>
      <c r="D4079" s="325">
        <v>458.5</v>
      </c>
      <c r="E4079" s="325">
        <v>0</v>
      </c>
      <c r="F4079" s="325">
        <v>-0.5</v>
      </c>
      <c r="G4079" s="325">
        <v>93</v>
      </c>
      <c r="H4079" s="320">
        <v>0</v>
      </c>
      <c r="I4079" s="320" t="s">
        <v>281</v>
      </c>
    </row>
    <row r="4080" spans="3:9" x14ac:dyDescent="0.25">
      <c r="C4080" s="482" t="s">
        <v>4506</v>
      </c>
      <c r="D4080" s="325">
        <v>458.8</v>
      </c>
      <c r="E4080" s="325">
        <v>0</v>
      </c>
      <c r="F4080" s="325">
        <v>-0.5</v>
      </c>
      <c r="G4080" s="325">
        <v>93</v>
      </c>
      <c r="H4080" s="320">
        <v>0</v>
      </c>
      <c r="I4080" s="320">
        <v>22.5</v>
      </c>
    </row>
    <row r="4081" spans="3:9" x14ac:dyDescent="0.25">
      <c r="C4081" s="482" t="s">
        <v>4507</v>
      </c>
      <c r="D4081" s="325">
        <v>459</v>
      </c>
      <c r="E4081" s="325">
        <v>0</v>
      </c>
      <c r="F4081" s="325">
        <v>-0.5</v>
      </c>
      <c r="G4081" s="325">
        <v>94</v>
      </c>
      <c r="H4081" s="320">
        <v>0</v>
      </c>
      <c r="I4081" s="320">
        <v>22.5</v>
      </c>
    </row>
    <row r="4082" spans="3:9" x14ac:dyDescent="0.25">
      <c r="C4082" s="482" t="s">
        <v>4508</v>
      </c>
      <c r="D4082" s="325">
        <v>459.4</v>
      </c>
      <c r="E4082" s="325">
        <v>0</v>
      </c>
      <c r="F4082" s="325">
        <v>1.8</v>
      </c>
      <c r="G4082" s="325">
        <v>95</v>
      </c>
      <c r="H4082" s="320">
        <v>0</v>
      </c>
      <c r="I4082" s="320">
        <v>247.5</v>
      </c>
    </row>
    <row r="4083" spans="3:9" x14ac:dyDescent="0.25">
      <c r="C4083" s="482" t="s">
        <v>4509</v>
      </c>
      <c r="D4083" s="325">
        <v>459.6</v>
      </c>
      <c r="E4083" s="325">
        <v>0</v>
      </c>
      <c r="F4083" s="325">
        <v>4.8</v>
      </c>
      <c r="G4083" s="325">
        <v>82</v>
      </c>
      <c r="H4083" s="320">
        <v>0.9</v>
      </c>
      <c r="I4083" s="320">
        <v>225</v>
      </c>
    </row>
    <row r="4084" spans="3:9" x14ac:dyDescent="0.25">
      <c r="C4084" s="482" t="s">
        <v>4510</v>
      </c>
      <c r="D4084" s="325">
        <v>459.6</v>
      </c>
      <c r="E4084" s="325">
        <v>0</v>
      </c>
      <c r="F4084" s="325">
        <v>7.9</v>
      </c>
      <c r="G4084" s="325">
        <v>71</v>
      </c>
      <c r="H4084" s="320">
        <v>0.9</v>
      </c>
      <c r="I4084" s="320">
        <v>247.5</v>
      </c>
    </row>
    <row r="4085" spans="3:9" x14ac:dyDescent="0.25">
      <c r="C4085" s="482" t="s">
        <v>4511</v>
      </c>
      <c r="D4085" s="325">
        <v>459.4</v>
      </c>
      <c r="E4085" s="325">
        <v>0</v>
      </c>
      <c r="F4085" s="325">
        <v>9.8000000000000007</v>
      </c>
      <c r="G4085" s="325">
        <v>51</v>
      </c>
      <c r="H4085" s="320">
        <v>1.3</v>
      </c>
      <c r="I4085" s="320">
        <v>202.5</v>
      </c>
    </row>
    <row r="4086" spans="3:9" x14ac:dyDescent="0.25">
      <c r="C4086" s="482" t="s">
        <v>4512</v>
      </c>
      <c r="D4086" s="325">
        <v>459</v>
      </c>
      <c r="E4086" s="325">
        <v>0</v>
      </c>
      <c r="F4086" s="325">
        <v>13.3</v>
      </c>
      <c r="G4086" s="325">
        <v>38</v>
      </c>
      <c r="H4086" s="320">
        <v>1.3</v>
      </c>
      <c r="I4086" s="320">
        <v>67.5</v>
      </c>
    </row>
    <row r="4087" spans="3:9" x14ac:dyDescent="0.25">
      <c r="C4087" s="482" t="s">
        <v>4513</v>
      </c>
      <c r="D4087" s="325">
        <v>458.7</v>
      </c>
      <c r="E4087" s="325">
        <v>0</v>
      </c>
      <c r="F4087" s="325">
        <v>13.9</v>
      </c>
      <c r="G4087" s="325">
        <v>32</v>
      </c>
      <c r="H4087" s="320">
        <v>2.2000000000000002</v>
      </c>
      <c r="I4087" s="320">
        <v>157.5</v>
      </c>
    </row>
    <row r="4088" spans="3:9" x14ac:dyDescent="0.25">
      <c r="C4088" s="482" t="s">
        <v>4514</v>
      </c>
      <c r="D4088" s="325">
        <v>458.2</v>
      </c>
      <c r="E4088" s="325">
        <v>0</v>
      </c>
      <c r="F4088" s="325">
        <v>13.9</v>
      </c>
      <c r="G4088" s="325">
        <v>32</v>
      </c>
      <c r="H4088" s="320">
        <v>1.8</v>
      </c>
      <c r="I4088" s="320">
        <v>157.5</v>
      </c>
    </row>
    <row r="4089" spans="3:9" x14ac:dyDescent="0.25">
      <c r="C4089" s="482" t="s">
        <v>4515</v>
      </c>
      <c r="D4089" s="325">
        <v>457.8</v>
      </c>
      <c r="E4089" s="325">
        <v>0</v>
      </c>
      <c r="F4089" s="325">
        <v>14</v>
      </c>
      <c r="G4089" s="325">
        <v>33</v>
      </c>
      <c r="H4089" s="320">
        <v>1.3</v>
      </c>
      <c r="I4089" s="320">
        <v>45</v>
      </c>
    </row>
    <row r="4090" spans="3:9" x14ac:dyDescent="0.25">
      <c r="C4090" s="482" t="s">
        <v>4516</v>
      </c>
      <c r="D4090" s="325">
        <v>457.8</v>
      </c>
      <c r="E4090" s="325">
        <v>0</v>
      </c>
      <c r="F4090" s="325">
        <v>13.5</v>
      </c>
      <c r="G4090" s="325">
        <v>35</v>
      </c>
      <c r="H4090" s="320">
        <v>1.3</v>
      </c>
      <c r="I4090" s="320">
        <v>67.5</v>
      </c>
    </row>
    <row r="4091" spans="3:9" x14ac:dyDescent="0.25">
      <c r="C4091" s="482" t="s">
        <v>4517</v>
      </c>
      <c r="D4091" s="325">
        <v>458</v>
      </c>
      <c r="E4091" s="325">
        <v>0</v>
      </c>
      <c r="F4091" s="325">
        <v>10.4</v>
      </c>
      <c r="G4091" s="325">
        <v>43</v>
      </c>
      <c r="H4091" s="320">
        <v>1.3</v>
      </c>
      <c r="I4091" s="320">
        <v>67.5</v>
      </c>
    </row>
    <row r="4092" spans="3:9" x14ac:dyDescent="0.25">
      <c r="C4092" s="482" t="s">
        <v>4518</v>
      </c>
      <c r="D4092" s="325">
        <v>458.3</v>
      </c>
      <c r="E4092" s="325">
        <v>0</v>
      </c>
      <c r="F4092" s="325">
        <v>8.4</v>
      </c>
      <c r="G4092" s="325">
        <v>61</v>
      </c>
      <c r="H4092" s="320">
        <v>1.3</v>
      </c>
      <c r="I4092" s="320">
        <v>67.5</v>
      </c>
    </row>
    <row r="4093" spans="3:9" x14ac:dyDescent="0.25">
      <c r="C4093" s="482" t="s">
        <v>4519</v>
      </c>
      <c r="D4093" s="325">
        <v>458.5</v>
      </c>
      <c r="E4093" s="325">
        <v>0</v>
      </c>
      <c r="F4093" s="325">
        <v>6.7</v>
      </c>
      <c r="G4093" s="325">
        <v>68</v>
      </c>
      <c r="H4093" s="320">
        <v>0.9</v>
      </c>
      <c r="I4093" s="320">
        <v>67.5</v>
      </c>
    </row>
    <row r="4094" spans="3:9" x14ac:dyDescent="0.25">
      <c r="C4094" s="482" t="s">
        <v>4520</v>
      </c>
      <c r="D4094" s="325">
        <v>458.8</v>
      </c>
      <c r="E4094" s="325">
        <v>0</v>
      </c>
      <c r="F4094" s="325">
        <v>5.4</v>
      </c>
      <c r="G4094" s="325">
        <v>75</v>
      </c>
      <c r="H4094" s="320">
        <v>0.4</v>
      </c>
      <c r="I4094" s="320">
        <v>67.5</v>
      </c>
    </row>
    <row r="4095" spans="3:9" x14ac:dyDescent="0.25">
      <c r="C4095" s="482" t="s">
        <v>4521</v>
      </c>
      <c r="D4095" s="325">
        <v>459.2</v>
      </c>
      <c r="E4095" s="325">
        <v>0</v>
      </c>
      <c r="F4095" s="325">
        <v>4.4000000000000004</v>
      </c>
      <c r="G4095" s="325">
        <v>79</v>
      </c>
      <c r="H4095" s="320">
        <v>0.4</v>
      </c>
      <c r="I4095" s="320">
        <v>67.5</v>
      </c>
    </row>
    <row r="4096" spans="3:9" x14ac:dyDescent="0.25">
      <c r="C4096" s="482" t="s">
        <v>4522</v>
      </c>
      <c r="D4096" s="325">
        <v>459.1</v>
      </c>
      <c r="E4096" s="325">
        <v>0</v>
      </c>
      <c r="F4096" s="325">
        <v>3.6</v>
      </c>
      <c r="G4096" s="325">
        <v>81</v>
      </c>
      <c r="H4096" s="320">
        <v>0.4</v>
      </c>
      <c r="I4096" s="320">
        <v>67.5</v>
      </c>
    </row>
    <row r="4097" spans="3:9" x14ac:dyDescent="0.25">
      <c r="C4097" s="482" t="s">
        <v>4523</v>
      </c>
      <c r="D4097" s="325">
        <v>459.4</v>
      </c>
      <c r="E4097" s="325">
        <v>0</v>
      </c>
      <c r="F4097" s="325">
        <v>2.6</v>
      </c>
      <c r="G4097" s="325">
        <v>85</v>
      </c>
      <c r="H4097" s="320">
        <v>0.4</v>
      </c>
      <c r="I4097" s="320">
        <v>67.5</v>
      </c>
    </row>
    <row r="4098" spans="3:9" x14ac:dyDescent="0.25">
      <c r="C4098" s="482" t="s">
        <v>4524</v>
      </c>
      <c r="D4098" s="325">
        <v>459.4</v>
      </c>
      <c r="E4098" s="325">
        <v>0</v>
      </c>
      <c r="F4098" s="325">
        <v>2.7</v>
      </c>
      <c r="G4098" s="325">
        <v>86</v>
      </c>
      <c r="H4098" s="320">
        <v>0.4</v>
      </c>
      <c r="I4098" s="320">
        <v>0</v>
      </c>
    </row>
    <row r="4099" spans="3:9" x14ac:dyDescent="0.25">
      <c r="C4099" s="482" t="s">
        <v>4525</v>
      </c>
      <c r="D4099" s="325">
        <v>459</v>
      </c>
      <c r="E4099" s="325">
        <v>0</v>
      </c>
      <c r="F4099" s="325">
        <v>2.2000000000000002</v>
      </c>
      <c r="G4099" s="325">
        <v>83</v>
      </c>
      <c r="H4099" s="320">
        <v>0</v>
      </c>
      <c r="I4099" s="320">
        <v>112.5</v>
      </c>
    </row>
    <row r="4100" spans="3:9" x14ac:dyDescent="0.25">
      <c r="C4100" s="482" t="s">
        <v>4526</v>
      </c>
      <c r="D4100" s="325">
        <v>458.8</v>
      </c>
      <c r="E4100" s="325">
        <v>0</v>
      </c>
      <c r="F4100" s="325">
        <v>1.5</v>
      </c>
      <c r="G4100" s="325">
        <v>84</v>
      </c>
      <c r="H4100" s="320">
        <v>0</v>
      </c>
      <c r="I4100" s="320">
        <v>135</v>
      </c>
    </row>
    <row r="4101" spans="3:9" x14ac:dyDescent="0.25">
      <c r="C4101" s="482" t="s">
        <v>4527</v>
      </c>
      <c r="D4101" s="325">
        <v>458.5</v>
      </c>
      <c r="E4101" s="325">
        <v>0</v>
      </c>
      <c r="F4101" s="325">
        <v>0.6</v>
      </c>
      <c r="G4101" s="325">
        <v>86</v>
      </c>
      <c r="H4101" s="320">
        <v>0.4</v>
      </c>
      <c r="I4101" s="320">
        <v>247.5</v>
      </c>
    </row>
    <row r="4102" spans="3:9" x14ac:dyDescent="0.25">
      <c r="C4102" s="482" t="s">
        <v>4528</v>
      </c>
      <c r="D4102" s="325">
        <v>458.7</v>
      </c>
      <c r="E4102" s="325">
        <v>0</v>
      </c>
      <c r="F4102" s="325">
        <v>0</v>
      </c>
      <c r="G4102" s="325">
        <v>87</v>
      </c>
      <c r="H4102" s="320">
        <v>0.4</v>
      </c>
      <c r="I4102" s="320">
        <v>247.5</v>
      </c>
    </row>
    <row r="4103" spans="3:9" x14ac:dyDescent="0.25">
      <c r="C4103" s="482" t="s">
        <v>4529</v>
      </c>
      <c r="D4103" s="325">
        <v>458.7</v>
      </c>
      <c r="E4103" s="325">
        <v>0</v>
      </c>
      <c r="F4103" s="325">
        <v>-0.2</v>
      </c>
      <c r="G4103" s="325">
        <v>91</v>
      </c>
      <c r="H4103" s="320">
        <v>0.4</v>
      </c>
      <c r="I4103" s="320">
        <v>225</v>
      </c>
    </row>
    <row r="4104" spans="3:9" x14ac:dyDescent="0.25">
      <c r="C4104" s="482" t="s">
        <v>4530</v>
      </c>
      <c r="D4104" s="325">
        <v>458.7</v>
      </c>
      <c r="E4104" s="325">
        <v>0</v>
      </c>
      <c r="F4104" s="325">
        <v>-0.4</v>
      </c>
      <c r="G4104" s="325">
        <v>89</v>
      </c>
      <c r="H4104" s="320">
        <v>0</v>
      </c>
      <c r="I4104" s="320">
        <v>225</v>
      </c>
    </row>
    <row r="4105" spans="3:9" x14ac:dyDescent="0.25">
      <c r="C4105" s="482" t="s">
        <v>4531</v>
      </c>
      <c r="D4105" s="325">
        <v>459.1</v>
      </c>
      <c r="E4105" s="325">
        <v>0</v>
      </c>
      <c r="F4105" s="325">
        <v>-0.1</v>
      </c>
      <c r="G4105" s="325">
        <v>88</v>
      </c>
      <c r="H4105" s="320">
        <v>0</v>
      </c>
      <c r="I4105" s="320">
        <v>225</v>
      </c>
    </row>
    <row r="4106" spans="3:9" x14ac:dyDescent="0.25">
      <c r="C4106" s="482" t="s">
        <v>4532</v>
      </c>
      <c r="D4106" s="325">
        <v>459.4</v>
      </c>
      <c r="E4106" s="325">
        <v>0</v>
      </c>
      <c r="F4106" s="325">
        <v>2.4</v>
      </c>
      <c r="G4106" s="325">
        <v>82</v>
      </c>
      <c r="H4106" s="320">
        <v>0.4</v>
      </c>
      <c r="I4106" s="320">
        <v>247.5</v>
      </c>
    </row>
    <row r="4107" spans="3:9" x14ac:dyDescent="0.25">
      <c r="C4107" s="482" t="s">
        <v>4533</v>
      </c>
      <c r="D4107" s="325">
        <v>459.6</v>
      </c>
      <c r="E4107" s="325">
        <v>0</v>
      </c>
      <c r="F4107" s="325">
        <v>4</v>
      </c>
      <c r="G4107" s="325">
        <v>75</v>
      </c>
      <c r="H4107" s="320">
        <v>0.9</v>
      </c>
      <c r="I4107" s="320">
        <v>225</v>
      </c>
    </row>
    <row r="4108" spans="3:9" x14ac:dyDescent="0.25">
      <c r="C4108" s="482" t="s">
        <v>4534</v>
      </c>
      <c r="D4108" s="325">
        <v>459.9</v>
      </c>
      <c r="E4108" s="325">
        <v>0</v>
      </c>
      <c r="F4108" s="325">
        <v>6.1</v>
      </c>
      <c r="G4108" s="325">
        <v>67</v>
      </c>
      <c r="H4108" s="320">
        <v>0.9</v>
      </c>
      <c r="I4108" s="320">
        <v>247.5</v>
      </c>
    </row>
    <row r="4109" spans="3:9" x14ac:dyDescent="0.25">
      <c r="C4109" s="482" t="s">
        <v>4535</v>
      </c>
      <c r="D4109" s="325">
        <v>459.8</v>
      </c>
      <c r="E4109" s="325">
        <v>0</v>
      </c>
      <c r="F4109" s="325">
        <v>7.8</v>
      </c>
      <c r="G4109" s="325">
        <v>61</v>
      </c>
      <c r="H4109" s="320">
        <v>0.9</v>
      </c>
      <c r="I4109" s="320">
        <v>0</v>
      </c>
    </row>
    <row r="4110" spans="3:9" x14ac:dyDescent="0.25">
      <c r="C4110" s="482" t="s">
        <v>4536</v>
      </c>
      <c r="D4110" s="325">
        <v>459.6</v>
      </c>
      <c r="E4110" s="325">
        <v>0</v>
      </c>
      <c r="F4110" s="325">
        <v>10.8</v>
      </c>
      <c r="G4110" s="325">
        <v>52</v>
      </c>
      <c r="H4110" s="320">
        <v>0.9</v>
      </c>
      <c r="I4110" s="320">
        <v>22.5</v>
      </c>
    </row>
    <row r="4111" spans="3:9" x14ac:dyDescent="0.25">
      <c r="C4111" s="482" t="s">
        <v>4537</v>
      </c>
      <c r="D4111" s="325">
        <v>459.2</v>
      </c>
      <c r="E4111" s="325">
        <v>0</v>
      </c>
      <c r="F4111" s="325">
        <v>11.6</v>
      </c>
      <c r="G4111" s="325">
        <v>50</v>
      </c>
      <c r="H4111" s="320">
        <v>1.3</v>
      </c>
      <c r="I4111" s="320">
        <v>67.5</v>
      </c>
    </row>
    <row r="4112" spans="3:9" x14ac:dyDescent="0.25">
      <c r="C4112" s="482" t="s">
        <v>4538</v>
      </c>
      <c r="D4112" s="325">
        <v>458.8</v>
      </c>
      <c r="E4112" s="325">
        <v>0</v>
      </c>
      <c r="F4112" s="325">
        <v>11.7</v>
      </c>
      <c r="G4112" s="325">
        <v>47</v>
      </c>
      <c r="H4112" s="320">
        <v>1.3</v>
      </c>
      <c r="I4112" s="320">
        <v>22.5</v>
      </c>
    </row>
    <row r="4113" spans="3:9" x14ac:dyDescent="0.25">
      <c r="C4113" s="482" t="s">
        <v>4539</v>
      </c>
      <c r="D4113" s="325">
        <v>458.4</v>
      </c>
      <c r="E4113" s="325">
        <v>0</v>
      </c>
      <c r="F4113" s="325">
        <v>12.7</v>
      </c>
      <c r="G4113" s="325">
        <v>45</v>
      </c>
      <c r="H4113" s="320">
        <v>2.2000000000000002</v>
      </c>
      <c r="I4113" s="320">
        <v>22.5</v>
      </c>
    </row>
    <row r="4114" spans="3:9" x14ac:dyDescent="0.25">
      <c r="C4114" s="482" t="s">
        <v>4540</v>
      </c>
      <c r="D4114" s="325">
        <v>458.4</v>
      </c>
      <c r="E4114" s="325">
        <v>0</v>
      </c>
      <c r="F4114" s="325">
        <v>11.8</v>
      </c>
      <c r="G4114" s="325">
        <v>47</v>
      </c>
      <c r="H4114" s="320">
        <v>1.8</v>
      </c>
      <c r="I4114" s="320">
        <v>0</v>
      </c>
    </row>
    <row r="4115" spans="3:9" x14ac:dyDescent="0.25">
      <c r="C4115" s="482" t="s">
        <v>4541</v>
      </c>
      <c r="D4115" s="325">
        <v>458.3</v>
      </c>
      <c r="E4115" s="325">
        <v>0</v>
      </c>
      <c r="F4115" s="325">
        <v>9.8000000000000007</v>
      </c>
      <c r="G4115" s="325">
        <v>51</v>
      </c>
      <c r="H4115" s="320">
        <v>1.3</v>
      </c>
      <c r="I4115" s="320">
        <v>22.5</v>
      </c>
    </row>
    <row r="4116" spans="3:9" x14ac:dyDescent="0.25">
      <c r="C4116" s="482" t="s">
        <v>4542</v>
      </c>
      <c r="D4116" s="325">
        <v>458.5</v>
      </c>
      <c r="E4116" s="325">
        <v>0</v>
      </c>
      <c r="F4116" s="325">
        <v>7.8</v>
      </c>
      <c r="G4116" s="325">
        <v>57</v>
      </c>
      <c r="H4116" s="320">
        <v>1.3</v>
      </c>
      <c r="I4116" s="320">
        <v>22.5</v>
      </c>
    </row>
    <row r="4117" spans="3:9" x14ac:dyDescent="0.25">
      <c r="C4117" s="482" t="s">
        <v>4543</v>
      </c>
      <c r="D4117" s="325">
        <v>458.9</v>
      </c>
      <c r="E4117" s="325">
        <v>0</v>
      </c>
      <c r="F4117" s="325">
        <v>6.4</v>
      </c>
      <c r="G4117" s="325">
        <v>64</v>
      </c>
      <c r="H4117" s="320">
        <v>0.9</v>
      </c>
      <c r="I4117" s="320">
        <v>22.5</v>
      </c>
    </row>
    <row r="4118" spans="3:9" x14ac:dyDescent="0.25">
      <c r="C4118" s="482" t="s">
        <v>4544</v>
      </c>
      <c r="D4118" s="325">
        <v>459.1</v>
      </c>
      <c r="E4118" s="325">
        <v>0</v>
      </c>
      <c r="F4118" s="325">
        <v>5.0999999999999996</v>
      </c>
      <c r="G4118" s="325">
        <v>73</v>
      </c>
      <c r="H4118" s="320">
        <v>0.4</v>
      </c>
      <c r="I4118" s="320">
        <v>90</v>
      </c>
    </row>
    <row r="4119" spans="3:9" x14ac:dyDescent="0.25">
      <c r="C4119" s="482" t="s">
        <v>4545</v>
      </c>
      <c r="D4119" s="325">
        <v>459.5</v>
      </c>
      <c r="E4119" s="325">
        <v>0</v>
      </c>
      <c r="F4119" s="325">
        <v>4.0999999999999996</v>
      </c>
      <c r="G4119" s="325">
        <v>76</v>
      </c>
      <c r="H4119" s="320">
        <v>0.4</v>
      </c>
      <c r="I4119" s="320">
        <v>45</v>
      </c>
    </row>
    <row r="4120" spans="3:9" x14ac:dyDescent="0.25">
      <c r="C4120" s="482" t="s">
        <v>4546</v>
      </c>
      <c r="D4120" s="325">
        <v>459.6</v>
      </c>
      <c r="E4120" s="325">
        <v>0</v>
      </c>
      <c r="F4120" s="325">
        <v>3.1</v>
      </c>
      <c r="G4120" s="325">
        <v>82</v>
      </c>
      <c r="H4120" s="320">
        <v>0.4</v>
      </c>
      <c r="I4120" s="320">
        <v>90</v>
      </c>
    </row>
    <row r="4121" spans="3:9" x14ac:dyDescent="0.25">
      <c r="C4121" s="482" t="s">
        <v>4547</v>
      </c>
      <c r="D4121" s="325">
        <v>459.7</v>
      </c>
      <c r="E4121" s="325">
        <v>0</v>
      </c>
      <c r="F4121" s="325">
        <v>2.4</v>
      </c>
      <c r="G4121" s="325">
        <v>83</v>
      </c>
      <c r="H4121" s="320">
        <v>0</v>
      </c>
      <c r="I4121" s="320">
        <v>247.5</v>
      </c>
    </row>
    <row r="4122" spans="3:9" x14ac:dyDescent="0.25">
      <c r="C4122" s="482" t="s">
        <v>4548</v>
      </c>
      <c r="D4122" s="325">
        <v>459.4</v>
      </c>
      <c r="E4122" s="325">
        <v>0</v>
      </c>
      <c r="F4122" s="325">
        <v>1.4</v>
      </c>
      <c r="G4122" s="325">
        <v>85</v>
      </c>
      <c r="H4122" s="320">
        <v>0</v>
      </c>
      <c r="I4122" s="320">
        <v>247.5</v>
      </c>
    </row>
    <row r="4123" spans="3:9" x14ac:dyDescent="0.25">
      <c r="C4123" s="482" t="s">
        <v>4549</v>
      </c>
      <c r="D4123" s="325">
        <v>459.5</v>
      </c>
      <c r="E4123" s="325">
        <v>0</v>
      </c>
      <c r="F4123" s="325">
        <v>0.8</v>
      </c>
      <c r="G4123" s="325">
        <v>86</v>
      </c>
      <c r="H4123" s="320">
        <v>0</v>
      </c>
      <c r="I4123" s="320">
        <v>247.5</v>
      </c>
    </row>
    <row r="4124" spans="3:9" x14ac:dyDescent="0.25">
      <c r="C4124" s="482" t="s">
        <v>4550</v>
      </c>
      <c r="D4124" s="325">
        <v>459.1</v>
      </c>
      <c r="E4124" s="325">
        <v>0</v>
      </c>
      <c r="F4124" s="325">
        <v>-0.3</v>
      </c>
      <c r="G4124" s="325">
        <v>85</v>
      </c>
      <c r="H4124" s="320">
        <v>0</v>
      </c>
      <c r="I4124" s="320">
        <v>247.5</v>
      </c>
    </row>
    <row r="4125" spans="3:9" x14ac:dyDescent="0.25">
      <c r="C4125" s="482" t="s">
        <v>4551</v>
      </c>
      <c r="D4125" s="325">
        <v>458.8</v>
      </c>
      <c r="E4125" s="325">
        <v>0</v>
      </c>
      <c r="F4125" s="325">
        <v>-1.2</v>
      </c>
      <c r="G4125" s="325">
        <v>84</v>
      </c>
      <c r="H4125" s="320">
        <v>0</v>
      </c>
      <c r="I4125" s="320">
        <v>247.5</v>
      </c>
    </row>
    <row r="4126" spans="3:9" x14ac:dyDescent="0.25">
      <c r="C4126" s="482" t="s">
        <v>4552</v>
      </c>
      <c r="D4126" s="325">
        <v>458.7</v>
      </c>
      <c r="E4126" s="325">
        <v>0</v>
      </c>
      <c r="F4126" s="325">
        <v>-1.3</v>
      </c>
      <c r="G4126" s="325">
        <v>92</v>
      </c>
      <c r="H4126" s="320">
        <v>0.4</v>
      </c>
      <c r="I4126" s="320">
        <v>225</v>
      </c>
    </row>
    <row r="4127" spans="3:9" x14ac:dyDescent="0.25">
      <c r="C4127" s="482" t="s">
        <v>4553</v>
      </c>
      <c r="D4127" s="325">
        <v>458.8</v>
      </c>
      <c r="E4127" s="325">
        <v>0</v>
      </c>
      <c r="F4127" s="325">
        <v>-1.6</v>
      </c>
      <c r="G4127" s="325">
        <v>93</v>
      </c>
      <c r="H4127" s="320">
        <v>0</v>
      </c>
      <c r="I4127" s="320">
        <v>0</v>
      </c>
    </row>
    <row r="4128" spans="3:9" x14ac:dyDescent="0.25">
      <c r="C4128" s="482" t="s">
        <v>4554</v>
      </c>
      <c r="D4128" s="325">
        <v>458.9</v>
      </c>
      <c r="E4128" s="325">
        <v>0</v>
      </c>
      <c r="F4128" s="325">
        <v>-1.6</v>
      </c>
      <c r="G4128" s="325">
        <v>93</v>
      </c>
      <c r="H4128" s="320">
        <v>0.4</v>
      </c>
      <c r="I4128" s="320">
        <v>225</v>
      </c>
    </row>
    <row r="4129" spans="3:9" x14ac:dyDescent="0.25">
      <c r="C4129" s="482" t="s">
        <v>4555</v>
      </c>
      <c r="D4129" s="325">
        <v>458.9</v>
      </c>
      <c r="E4129" s="325">
        <v>0</v>
      </c>
      <c r="F4129" s="325">
        <v>-1.7</v>
      </c>
      <c r="G4129" s="325">
        <v>93</v>
      </c>
      <c r="H4129" s="320">
        <v>0.4</v>
      </c>
      <c r="I4129" s="320">
        <v>225</v>
      </c>
    </row>
    <row r="4130" spans="3:9" x14ac:dyDescent="0.25">
      <c r="C4130" s="482" t="s">
        <v>4556</v>
      </c>
      <c r="D4130" s="325">
        <v>459.6</v>
      </c>
      <c r="E4130" s="325">
        <v>0</v>
      </c>
      <c r="F4130" s="325">
        <v>-1.7</v>
      </c>
      <c r="G4130" s="325">
        <v>94</v>
      </c>
      <c r="H4130" s="320">
        <v>0.4</v>
      </c>
      <c r="I4130" s="320">
        <v>202.5</v>
      </c>
    </row>
    <row r="4131" spans="3:9" x14ac:dyDescent="0.25">
      <c r="C4131" s="482" t="s">
        <v>4557</v>
      </c>
      <c r="D4131" s="325">
        <v>459.9</v>
      </c>
      <c r="E4131" s="325">
        <v>0</v>
      </c>
      <c r="F4131" s="325">
        <v>-0.3</v>
      </c>
      <c r="G4131" s="325">
        <v>94</v>
      </c>
      <c r="H4131" s="320">
        <v>0.4</v>
      </c>
      <c r="I4131" s="320">
        <v>202.5</v>
      </c>
    </row>
    <row r="4132" spans="3:9" x14ac:dyDescent="0.25">
      <c r="C4132" s="482" t="s">
        <v>4558</v>
      </c>
      <c r="D4132" s="325">
        <v>460.1</v>
      </c>
      <c r="E4132" s="325">
        <v>0</v>
      </c>
      <c r="F4132" s="325">
        <v>3.8</v>
      </c>
      <c r="G4132" s="325">
        <v>82</v>
      </c>
      <c r="H4132" s="320">
        <v>0.9</v>
      </c>
      <c r="I4132" s="320">
        <v>225</v>
      </c>
    </row>
    <row r="4133" spans="3:9" x14ac:dyDescent="0.25">
      <c r="C4133" s="482" t="s">
        <v>4559</v>
      </c>
      <c r="D4133" s="325">
        <v>459.9</v>
      </c>
      <c r="E4133" s="325">
        <v>0</v>
      </c>
      <c r="F4133" s="325">
        <v>7.6</v>
      </c>
      <c r="G4133" s="325">
        <v>57</v>
      </c>
      <c r="H4133" s="320">
        <v>1.3</v>
      </c>
      <c r="I4133" s="320">
        <v>225</v>
      </c>
    </row>
    <row r="4134" spans="3:9" x14ac:dyDescent="0.25">
      <c r="C4134" s="482" t="s">
        <v>4560</v>
      </c>
      <c r="D4134" s="325">
        <v>459.7</v>
      </c>
      <c r="E4134" s="325">
        <v>0</v>
      </c>
      <c r="F4134" s="325">
        <v>11.7</v>
      </c>
      <c r="G4134" s="325">
        <v>30</v>
      </c>
      <c r="H4134" s="320">
        <v>1.3</v>
      </c>
      <c r="I4134" s="320">
        <v>180</v>
      </c>
    </row>
    <row r="4135" spans="3:9" x14ac:dyDescent="0.25">
      <c r="C4135" s="482" t="s">
        <v>4561</v>
      </c>
      <c r="D4135" s="325">
        <v>459.4</v>
      </c>
      <c r="E4135" s="325">
        <v>0</v>
      </c>
      <c r="F4135" s="325">
        <v>12.2</v>
      </c>
      <c r="G4135" s="325">
        <v>38</v>
      </c>
      <c r="H4135" s="320">
        <v>1.3</v>
      </c>
      <c r="I4135" s="320">
        <v>22.5</v>
      </c>
    </row>
    <row r="4136" spans="3:9" x14ac:dyDescent="0.25">
      <c r="C4136" s="482" t="s">
        <v>4562</v>
      </c>
      <c r="D4136" s="325">
        <v>459</v>
      </c>
      <c r="E4136" s="325">
        <v>0</v>
      </c>
      <c r="F4136" s="325">
        <v>12.3</v>
      </c>
      <c r="G4136" s="325">
        <v>38</v>
      </c>
      <c r="H4136" s="320">
        <v>1.8</v>
      </c>
      <c r="I4136" s="320">
        <v>0</v>
      </c>
    </row>
    <row r="4137" spans="3:9" x14ac:dyDescent="0.25">
      <c r="C4137" s="482" t="s">
        <v>4563</v>
      </c>
      <c r="D4137" s="325">
        <v>458.5</v>
      </c>
      <c r="E4137" s="325">
        <v>0</v>
      </c>
      <c r="F4137" s="325">
        <v>11.8</v>
      </c>
      <c r="G4137" s="325">
        <v>41</v>
      </c>
      <c r="H4137" s="320">
        <v>1.8</v>
      </c>
      <c r="I4137" s="320">
        <v>0</v>
      </c>
    </row>
    <row r="4138" spans="3:9" x14ac:dyDescent="0.25">
      <c r="C4138" s="482" t="s">
        <v>4564</v>
      </c>
      <c r="D4138" s="325">
        <v>458.4</v>
      </c>
      <c r="E4138" s="325">
        <v>0</v>
      </c>
      <c r="F4138" s="325">
        <v>11.9</v>
      </c>
      <c r="G4138" s="325">
        <v>40</v>
      </c>
      <c r="H4138" s="320">
        <v>1.8</v>
      </c>
      <c r="I4138" s="320">
        <v>0</v>
      </c>
    </row>
    <row r="4139" spans="3:9" x14ac:dyDescent="0.25">
      <c r="C4139" s="482" t="s">
        <v>4565</v>
      </c>
      <c r="D4139" s="325">
        <v>458.3</v>
      </c>
      <c r="E4139" s="325">
        <v>0</v>
      </c>
      <c r="F4139" s="325">
        <v>9.9</v>
      </c>
      <c r="G4139" s="325">
        <v>49</v>
      </c>
      <c r="H4139" s="320">
        <v>1.8</v>
      </c>
      <c r="I4139" s="320">
        <v>0</v>
      </c>
    </row>
    <row r="4140" spans="3:9" x14ac:dyDescent="0.25">
      <c r="C4140" s="482" t="s">
        <v>4566</v>
      </c>
      <c r="D4140" s="325">
        <v>458.5</v>
      </c>
      <c r="E4140" s="325">
        <v>0</v>
      </c>
      <c r="F4140" s="325">
        <v>7.4</v>
      </c>
      <c r="G4140" s="325">
        <v>65</v>
      </c>
      <c r="H4140" s="320">
        <v>1.3</v>
      </c>
      <c r="I4140" s="320">
        <v>22.5</v>
      </c>
    </row>
    <row r="4141" spans="3:9" x14ac:dyDescent="0.25">
      <c r="C4141" s="482" t="s">
        <v>4567</v>
      </c>
      <c r="D4141" s="325">
        <v>458.8</v>
      </c>
      <c r="E4141" s="325">
        <v>0</v>
      </c>
      <c r="F4141" s="325">
        <v>6</v>
      </c>
      <c r="G4141" s="325">
        <v>71</v>
      </c>
      <c r="H4141" s="320">
        <v>1.3</v>
      </c>
      <c r="I4141" s="320">
        <v>22.5</v>
      </c>
    </row>
    <row r="4142" spans="3:9" x14ac:dyDescent="0.25">
      <c r="C4142" s="482" t="s">
        <v>4568</v>
      </c>
      <c r="D4142" s="325">
        <v>459.1</v>
      </c>
      <c r="E4142" s="325">
        <v>0</v>
      </c>
      <c r="F4142" s="325">
        <v>4.7</v>
      </c>
      <c r="G4142" s="325">
        <v>76</v>
      </c>
      <c r="H4142" s="320">
        <v>0.9</v>
      </c>
      <c r="I4142" s="320">
        <v>45</v>
      </c>
    </row>
    <row r="4143" spans="3:9" x14ac:dyDescent="0.25">
      <c r="C4143" s="482" t="s">
        <v>4569</v>
      </c>
      <c r="D4143" s="325">
        <v>459.5</v>
      </c>
      <c r="E4143" s="325">
        <v>0</v>
      </c>
      <c r="F4143" s="325">
        <v>3.6</v>
      </c>
      <c r="G4143" s="325">
        <v>82</v>
      </c>
      <c r="H4143" s="320">
        <v>0.4</v>
      </c>
      <c r="I4143" s="320">
        <v>90</v>
      </c>
    </row>
    <row r="4144" spans="3:9" x14ac:dyDescent="0.25">
      <c r="C4144" s="482" t="s">
        <v>4570</v>
      </c>
      <c r="D4144" s="325">
        <v>459.6</v>
      </c>
      <c r="E4144" s="325">
        <v>0</v>
      </c>
      <c r="F4144" s="325">
        <v>3.1</v>
      </c>
      <c r="G4144" s="325">
        <v>86</v>
      </c>
      <c r="H4144" s="320">
        <v>0.4</v>
      </c>
      <c r="I4144" s="320">
        <v>90</v>
      </c>
    </row>
    <row r="4145" spans="3:9" x14ac:dyDescent="0.25">
      <c r="C4145" s="482" t="s">
        <v>4571</v>
      </c>
      <c r="D4145" s="325">
        <v>459.8</v>
      </c>
      <c r="E4145" s="325">
        <v>0</v>
      </c>
      <c r="F4145" s="325">
        <v>3.2</v>
      </c>
      <c r="G4145" s="325">
        <v>88</v>
      </c>
      <c r="H4145" s="320">
        <v>0.4</v>
      </c>
      <c r="I4145" s="320">
        <v>0</v>
      </c>
    </row>
    <row r="4146" spans="3:9" x14ac:dyDescent="0.25">
      <c r="C4146" s="482" t="s">
        <v>4572</v>
      </c>
      <c r="D4146" s="325">
        <v>459.8</v>
      </c>
      <c r="E4146" s="325">
        <v>0</v>
      </c>
      <c r="F4146" s="325">
        <v>3.4</v>
      </c>
      <c r="G4146" s="325">
        <v>86</v>
      </c>
      <c r="H4146" s="320">
        <v>0.4</v>
      </c>
      <c r="I4146" s="320">
        <v>0</v>
      </c>
    </row>
    <row r="4147" spans="3:9" x14ac:dyDescent="0.25">
      <c r="C4147" s="482" t="s">
        <v>4573</v>
      </c>
      <c r="D4147" s="325">
        <v>459.6</v>
      </c>
      <c r="E4147" s="325">
        <v>0</v>
      </c>
      <c r="F4147" s="325">
        <v>3.6</v>
      </c>
      <c r="G4147" s="325">
        <v>80</v>
      </c>
      <c r="H4147" s="320">
        <v>0.4</v>
      </c>
      <c r="I4147" s="320">
        <v>22.5</v>
      </c>
    </row>
    <row r="4148" spans="3:9" x14ac:dyDescent="0.25">
      <c r="C4148" s="482" t="s">
        <v>4574</v>
      </c>
      <c r="D4148" s="325">
        <v>459.3</v>
      </c>
      <c r="E4148" s="325">
        <v>0</v>
      </c>
      <c r="F4148" s="325">
        <v>3.6</v>
      </c>
      <c r="G4148" s="325">
        <v>78</v>
      </c>
      <c r="H4148" s="320">
        <v>0.4</v>
      </c>
      <c r="I4148" s="320">
        <v>0</v>
      </c>
    </row>
    <row r="4149" spans="3:9" x14ac:dyDescent="0.25">
      <c r="C4149" s="482" t="s">
        <v>4575</v>
      </c>
      <c r="D4149" s="325">
        <v>458.9</v>
      </c>
      <c r="E4149" s="325">
        <v>0</v>
      </c>
      <c r="F4149" s="325">
        <v>2.6</v>
      </c>
      <c r="G4149" s="325">
        <v>78</v>
      </c>
      <c r="H4149" s="320">
        <v>0.4</v>
      </c>
      <c r="I4149" s="320">
        <v>315</v>
      </c>
    </row>
    <row r="4150" spans="3:9" x14ac:dyDescent="0.25">
      <c r="C4150" s="482" t="s">
        <v>4576</v>
      </c>
      <c r="D4150" s="325">
        <v>458.8</v>
      </c>
      <c r="E4150" s="325">
        <v>0</v>
      </c>
      <c r="F4150" s="325">
        <v>1.6</v>
      </c>
      <c r="G4150" s="325">
        <v>84</v>
      </c>
      <c r="H4150" s="320">
        <v>0</v>
      </c>
      <c r="I4150" s="320">
        <v>337.5</v>
      </c>
    </row>
    <row r="4151" spans="3:9" x14ac:dyDescent="0.25">
      <c r="C4151" s="482" t="s">
        <v>4577</v>
      </c>
      <c r="D4151" s="325">
        <v>458.9</v>
      </c>
      <c r="E4151" s="325">
        <v>0</v>
      </c>
      <c r="F4151" s="325">
        <v>0.8</v>
      </c>
      <c r="G4151" s="325">
        <v>88</v>
      </c>
      <c r="H4151" s="320">
        <v>0</v>
      </c>
      <c r="I4151" s="320">
        <v>247.5</v>
      </c>
    </row>
    <row r="4152" spans="3:9" x14ac:dyDescent="0.25">
      <c r="C4152" s="482" t="s">
        <v>4578</v>
      </c>
      <c r="D4152" s="325">
        <v>459.1</v>
      </c>
      <c r="E4152" s="325">
        <v>0</v>
      </c>
      <c r="F4152" s="325">
        <v>0</v>
      </c>
      <c r="G4152" s="325">
        <v>88</v>
      </c>
      <c r="H4152" s="320">
        <v>0.4</v>
      </c>
      <c r="I4152" s="320">
        <v>247.5</v>
      </c>
    </row>
    <row r="4153" spans="3:9" x14ac:dyDescent="0.25">
      <c r="C4153" s="482" t="s">
        <v>4579</v>
      </c>
      <c r="D4153" s="325">
        <v>459.3</v>
      </c>
      <c r="E4153" s="325">
        <v>0</v>
      </c>
      <c r="F4153" s="325">
        <v>-0.2</v>
      </c>
      <c r="G4153" s="325">
        <v>89</v>
      </c>
      <c r="H4153" s="320">
        <v>0.4</v>
      </c>
      <c r="I4153" s="320">
        <v>225</v>
      </c>
    </row>
    <row r="4154" spans="3:9" x14ac:dyDescent="0.25">
      <c r="C4154" s="482" t="s">
        <v>4580</v>
      </c>
      <c r="D4154" s="325">
        <v>459.6</v>
      </c>
      <c r="E4154" s="325">
        <v>0</v>
      </c>
      <c r="F4154" s="325">
        <v>2.1</v>
      </c>
      <c r="G4154" s="325">
        <v>83</v>
      </c>
      <c r="H4154" s="320">
        <v>0.4</v>
      </c>
      <c r="I4154" s="320">
        <v>225</v>
      </c>
    </row>
    <row r="4155" spans="3:9" x14ac:dyDescent="0.25">
      <c r="C4155" s="482" t="s">
        <v>4581</v>
      </c>
      <c r="D4155" s="325">
        <v>459.9</v>
      </c>
      <c r="E4155" s="325">
        <v>0</v>
      </c>
      <c r="F4155" s="325">
        <v>4.2</v>
      </c>
      <c r="G4155" s="325">
        <v>77</v>
      </c>
      <c r="H4155" s="320">
        <v>0.9</v>
      </c>
      <c r="I4155" s="320">
        <v>247.5</v>
      </c>
    </row>
    <row r="4156" spans="3:9" x14ac:dyDescent="0.25">
      <c r="C4156" s="482" t="s">
        <v>4582</v>
      </c>
      <c r="D4156" s="325">
        <v>460.1</v>
      </c>
      <c r="E4156" s="325">
        <v>0</v>
      </c>
      <c r="F4156" s="325">
        <v>6.6</v>
      </c>
      <c r="G4156" s="325">
        <v>69</v>
      </c>
      <c r="H4156" s="320">
        <v>0.9</v>
      </c>
      <c r="I4156" s="320">
        <v>225</v>
      </c>
    </row>
    <row r="4157" spans="3:9" x14ac:dyDescent="0.25">
      <c r="C4157" s="482" t="s">
        <v>4583</v>
      </c>
      <c r="D4157" s="325">
        <v>460</v>
      </c>
      <c r="E4157" s="325">
        <v>0</v>
      </c>
      <c r="F4157" s="325">
        <v>10.3</v>
      </c>
      <c r="G4157" s="325">
        <v>42</v>
      </c>
      <c r="H4157" s="320">
        <v>1.3</v>
      </c>
      <c r="I4157" s="320">
        <v>0</v>
      </c>
    </row>
    <row r="4158" spans="3:9" x14ac:dyDescent="0.25">
      <c r="C4158" s="482" t="s">
        <v>4584</v>
      </c>
      <c r="D4158" s="325">
        <v>459.8</v>
      </c>
      <c r="E4158" s="325">
        <v>0</v>
      </c>
      <c r="F4158" s="325">
        <v>11.5</v>
      </c>
      <c r="G4158" s="325">
        <v>36</v>
      </c>
      <c r="H4158" s="320">
        <v>1.8</v>
      </c>
      <c r="I4158" s="320">
        <v>0</v>
      </c>
    </row>
    <row r="4159" spans="3:9" x14ac:dyDescent="0.25">
      <c r="C4159" s="482" t="s">
        <v>4585</v>
      </c>
      <c r="D4159" s="325">
        <v>459.4</v>
      </c>
      <c r="E4159" s="325">
        <v>0</v>
      </c>
      <c r="F4159" s="325">
        <v>13.3</v>
      </c>
      <c r="G4159" s="325">
        <v>35</v>
      </c>
      <c r="H4159" s="320">
        <v>1.3</v>
      </c>
      <c r="I4159" s="320">
        <v>0</v>
      </c>
    </row>
    <row r="4160" spans="3:9" x14ac:dyDescent="0.25">
      <c r="C4160" s="482" t="s">
        <v>4586</v>
      </c>
      <c r="D4160" s="325">
        <v>459</v>
      </c>
      <c r="E4160" s="325">
        <v>0</v>
      </c>
      <c r="F4160" s="325">
        <v>13.6</v>
      </c>
      <c r="G4160" s="325">
        <v>39</v>
      </c>
      <c r="H4160" s="320">
        <v>1.8</v>
      </c>
      <c r="I4160" s="320">
        <v>45</v>
      </c>
    </row>
    <row r="4161" spans="3:9" x14ac:dyDescent="0.25">
      <c r="C4161" s="482" t="s">
        <v>4587</v>
      </c>
      <c r="D4161" s="325">
        <v>458.5</v>
      </c>
      <c r="E4161" s="325">
        <v>0</v>
      </c>
      <c r="F4161" s="325">
        <v>12.6</v>
      </c>
      <c r="G4161" s="325">
        <v>44</v>
      </c>
      <c r="H4161" s="320">
        <v>1.8</v>
      </c>
      <c r="I4161" s="320">
        <v>337.5</v>
      </c>
    </row>
    <row r="4162" spans="3:9" x14ac:dyDescent="0.25">
      <c r="C4162" s="482" t="s">
        <v>4588</v>
      </c>
      <c r="D4162" s="325">
        <v>458.1</v>
      </c>
      <c r="E4162" s="325">
        <v>0</v>
      </c>
      <c r="F4162" s="325">
        <v>12.1</v>
      </c>
      <c r="G4162" s="325">
        <v>47</v>
      </c>
      <c r="H4162" s="320">
        <v>1.8</v>
      </c>
      <c r="I4162" s="320">
        <v>0</v>
      </c>
    </row>
    <row r="4163" spans="3:9" x14ac:dyDescent="0.25">
      <c r="C4163" s="482" t="s">
        <v>4589</v>
      </c>
      <c r="D4163" s="325">
        <v>458.2</v>
      </c>
      <c r="E4163" s="325">
        <v>0</v>
      </c>
      <c r="F4163" s="325">
        <v>10.7</v>
      </c>
      <c r="G4163" s="325">
        <v>50</v>
      </c>
      <c r="H4163" s="320">
        <v>1.8</v>
      </c>
      <c r="I4163" s="320">
        <v>22.5</v>
      </c>
    </row>
    <row r="4164" spans="3:9" x14ac:dyDescent="0.25">
      <c r="C4164" s="482" t="s">
        <v>4590</v>
      </c>
      <c r="D4164" s="325">
        <v>458.4</v>
      </c>
      <c r="E4164" s="325">
        <v>0</v>
      </c>
      <c r="F4164" s="325">
        <v>8.1999999999999993</v>
      </c>
      <c r="G4164" s="325">
        <v>63</v>
      </c>
      <c r="H4164" s="320">
        <v>1.8</v>
      </c>
      <c r="I4164" s="320">
        <v>22.5</v>
      </c>
    </row>
    <row r="4165" spans="3:9" x14ac:dyDescent="0.25">
      <c r="C4165" s="482" t="s">
        <v>4591</v>
      </c>
      <c r="D4165" s="325">
        <v>458.6</v>
      </c>
      <c r="E4165" s="325">
        <v>0</v>
      </c>
      <c r="F4165" s="325">
        <v>6.5</v>
      </c>
      <c r="G4165" s="325">
        <v>68</v>
      </c>
      <c r="H4165" s="320">
        <v>1.3</v>
      </c>
      <c r="I4165" s="320">
        <v>22.5</v>
      </c>
    </row>
    <row r="4166" spans="3:9" x14ac:dyDescent="0.25">
      <c r="C4166" s="482" t="s">
        <v>4592</v>
      </c>
      <c r="D4166" s="325">
        <v>458.7</v>
      </c>
      <c r="E4166" s="325">
        <v>0</v>
      </c>
      <c r="F4166" s="325">
        <v>5.2</v>
      </c>
      <c r="G4166" s="325">
        <v>74</v>
      </c>
      <c r="H4166" s="320">
        <v>0.4</v>
      </c>
      <c r="I4166" s="320">
        <v>90</v>
      </c>
    </row>
    <row r="4167" spans="3:9" x14ac:dyDescent="0.25">
      <c r="C4167" s="482" t="s">
        <v>4593</v>
      </c>
      <c r="D4167" s="325">
        <v>458.9</v>
      </c>
      <c r="E4167" s="325">
        <v>0</v>
      </c>
      <c r="F4167" s="325">
        <v>4.4000000000000004</v>
      </c>
      <c r="G4167" s="325">
        <v>78</v>
      </c>
      <c r="H4167" s="320">
        <v>0.4</v>
      </c>
      <c r="I4167" s="320">
        <v>67.5</v>
      </c>
    </row>
    <row r="4168" spans="3:9" x14ac:dyDescent="0.25">
      <c r="C4168" s="482" t="s">
        <v>4594</v>
      </c>
      <c r="D4168" s="325">
        <v>459.2</v>
      </c>
      <c r="E4168" s="325">
        <v>0</v>
      </c>
      <c r="F4168" s="325">
        <v>3.6</v>
      </c>
      <c r="G4168" s="325">
        <v>82</v>
      </c>
      <c r="H4168" s="320">
        <v>0</v>
      </c>
      <c r="I4168" s="320">
        <v>22.5</v>
      </c>
    </row>
    <row r="4169" spans="3:9" x14ac:dyDescent="0.25">
      <c r="C4169" s="482" t="s">
        <v>4595</v>
      </c>
      <c r="D4169" s="325">
        <v>459.3</v>
      </c>
      <c r="E4169" s="325">
        <v>0</v>
      </c>
      <c r="F4169" s="325">
        <v>3.1</v>
      </c>
      <c r="G4169" s="325">
        <v>85</v>
      </c>
      <c r="H4169" s="320">
        <v>0</v>
      </c>
      <c r="I4169" s="320">
        <v>270</v>
      </c>
    </row>
    <row r="4170" spans="3:9" x14ac:dyDescent="0.25">
      <c r="C4170" s="482" t="s">
        <v>4596</v>
      </c>
      <c r="D4170" s="325">
        <v>459.1</v>
      </c>
      <c r="E4170" s="325">
        <v>0</v>
      </c>
      <c r="F4170" s="325">
        <v>2.2999999999999998</v>
      </c>
      <c r="G4170" s="325">
        <v>90</v>
      </c>
      <c r="H4170" s="320">
        <v>0.9</v>
      </c>
      <c r="I4170" s="320">
        <v>337.5</v>
      </c>
    </row>
    <row r="4171" spans="3:9" x14ac:dyDescent="0.25">
      <c r="C4171" s="482" t="s">
        <v>4597</v>
      </c>
      <c r="D4171" s="325">
        <v>458.9</v>
      </c>
      <c r="E4171" s="325">
        <v>0</v>
      </c>
      <c r="F4171" s="325">
        <v>1.4</v>
      </c>
      <c r="G4171" s="325">
        <v>92</v>
      </c>
      <c r="H4171" s="320">
        <v>0.4</v>
      </c>
      <c r="I4171" s="320">
        <v>0</v>
      </c>
    </row>
    <row r="4172" spans="3:9" x14ac:dyDescent="0.25">
      <c r="C4172" s="482" t="s">
        <v>4598</v>
      </c>
      <c r="D4172" s="325">
        <v>458.8</v>
      </c>
      <c r="E4172" s="325">
        <v>0</v>
      </c>
      <c r="F4172" s="325">
        <v>1.2</v>
      </c>
      <c r="G4172" s="325">
        <v>93</v>
      </c>
      <c r="H4172" s="320">
        <v>0.4</v>
      </c>
      <c r="I4172" s="320">
        <v>225</v>
      </c>
    </row>
    <row r="4173" spans="3:9" x14ac:dyDescent="0.25">
      <c r="C4173" s="482" t="s">
        <v>4599</v>
      </c>
      <c r="D4173" s="325">
        <v>458.5</v>
      </c>
      <c r="E4173" s="325">
        <v>0</v>
      </c>
      <c r="F4173" s="325">
        <v>1</v>
      </c>
      <c r="G4173" s="325">
        <v>93</v>
      </c>
      <c r="H4173" s="320">
        <v>0</v>
      </c>
      <c r="I4173" s="320">
        <v>112.5</v>
      </c>
    </row>
    <row r="4174" spans="3:9" x14ac:dyDescent="0.25">
      <c r="C4174" s="482" t="s">
        <v>4600</v>
      </c>
      <c r="D4174" s="325">
        <v>458.4</v>
      </c>
      <c r="E4174" s="325">
        <v>0</v>
      </c>
      <c r="F4174" s="325">
        <v>0.5</v>
      </c>
      <c r="G4174" s="325">
        <v>94</v>
      </c>
      <c r="H4174" s="320">
        <v>0.4</v>
      </c>
      <c r="I4174" s="320">
        <v>225</v>
      </c>
    </row>
    <row r="4175" spans="3:9" x14ac:dyDescent="0.25">
      <c r="C4175" s="482" t="s">
        <v>4601</v>
      </c>
      <c r="D4175" s="325">
        <v>458.4</v>
      </c>
      <c r="E4175" s="325">
        <v>0</v>
      </c>
      <c r="F4175" s="325">
        <v>0.3</v>
      </c>
      <c r="G4175" s="325">
        <v>94</v>
      </c>
      <c r="H4175" s="320">
        <v>0.4</v>
      </c>
      <c r="I4175" s="320">
        <v>202.5</v>
      </c>
    </row>
    <row r="4176" spans="3:9" x14ac:dyDescent="0.25">
      <c r="C4176" s="482" t="s">
        <v>4602</v>
      </c>
      <c r="D4176" s="325">
        <v>458.5</v>
      </c>
      <c r="E4176" s="325">
        <v>0</v>
      </c>
      <c r="F4176" s="325">
        <v>0.8</v>
      </c>
      <c r="G4176" s="325">
        <v>94</v>
      </c>
      <c r="H4176" s="320">
        <v>0.4</v>
      </c>
      <c r="I4176" s="320">
        <v>180</v>
      </c>
    </row>
    <row r="4177" spans="3:9" x14ac:dyDescent="0.25">
      <c r="C4177" s="482" t="s">
        <v>4603</v>
      </c>
      <c r="D4177" s="325">
        <v>458.8</v>
      </c>
      <c r="E4177" s="325">
        <v>0</v>
      </c>
      <c r="F4177" s="325">
        <v>0.3</v>
      </c>
      <c r="G4177" s="325">
        <v>94</v>
      </c>
      <c r="H4177" s="320">
        <v>0.9</v>
      </c>
      <c r="I4177" s="320">
        <v>225</v>
      </c>
    </row>
    <row r="4178" spans="3:9" x14ac:dyDescent="0.25">
      <c r="C4178" s="482" t="s">
        <v>4604</v>
      </c>
      <c r="D4178" s="325">
        <v>459.3</v>
      </c>
      <c r="E4178" s="325">
        <v>0</v>
      </c>
      <c r="F4178" s="325">
        <v>0.8</v>
      </c>
      <c r="G4178" s="325">
        <v>95</v>
      </c>
      <c r="H4178" s="320">
        <v>0.9</v>
      </c>
      <c r="I4178" s="320">
        <v>247.5</v>
      </c>
    </row>
    <row r="4179" spans="3:9" x14ac:dyDescent="0.25">
      <c r="C4179" s="482" t="s">
        <v>4605</v>
      </c>
      <c r="D4179" s="325">
        <v>459.5</v>
      </c>
      <c r="E4179" s="325">
        <v>0</v>
      </c>
      <c r="F4179" s="325">
        <v>3.3</v>
      </c>
      <c r="G4179" s="325">
        <v>86</v>
      </c>
      <c r="H4179" s="320">
        <v>0.9</v>
      </c>
      <c r="I4179" s="320">
        <v>247.5</v>
      </c>
    </row>
    <row r="4180" spans="3:9" x14ac:dyDescent="0.25">
      <c r="C4180" s="482" t="s">
        <v>4606</v>
      </c>
      <c r="D4180" s="325">
        <v>459.5</v>
      </c>
      <c r="E4180" s="325">
        <v>0</v>
      </c>
      <c r="F4180" s="325">
        <v>5.8</v>
      </c>
      <c r="G4180" s="325">
        <v>71</v>
      </c>
      <c r="H4180" s="320">
        <v>0.9</v>
      </c>
      <c r="I4180" s="320">
        <v>225</v>
      </c>
    </row>
    <row r="4181" spans="3:9" x14ac:dyDescent="0.25">
      <c r="C4181" s="482" t="s">
        <v>4607</v>
      </c>
      <c r="D4181" s="325">
        <v>459.6</v>
      </c>
      <c r="E4181" s="325">
        <v>0</v>
      </c>
      <c r="F4181" s="325">
        <v>8.6</v>
      </c>
      <c r="G4181" s="325">
        <v>59</v>
      </c>
      <c r="H4181" s="320">
        <v>0.4</v>
      </c>
      <c r="I4181" s="320">
        <v>0</v>
      </c>
    </row>
    <row r="4182" spans="3:9" x14ac:dyDescent="0.25">
      <c r="C4182" s="482" t="s">
        <v>4608</v>
      </c>
      <c r="D4182" s="325">
        <v>459.2</v>
      </c>
      <c r="E4182" s="325">
        <v>0</v>
      </c>
      <c r="F4182" s="325">
        <v>10.4</v>
      </c>
      <c r="G4182" s="325">
        <v>53</v>
      </c>
      <c r="H4182" s="320">
        <v>1.3</v>
      </c>
      <c r="I4182" s="320">
        <v>45</v>
      </c>
    </row>
    <row r="4183" spans="3:9" x14ac:dyDescent="0.25">
      <c r="C4183" s="482" t="s">
        <v>4609</v>
      </c>
      <c r="D4183" s="325">
        <v>459.1</v>
      </c>
      <c r="E4183" s="325">
        <v>0</v>
      </c>
      <c r="F4183" s="325">
        <v>10.6</v>
      </c>
      <c r="G4183" s="325">
        <v>55</v>
      </c>
      <c r="H4183" s="320">
        <v>0.9</v>
      </c>
      <c r="I4183" s="320">
        <v>45</v>
      </c>
    </row>
    <row r="4184" spans="3:9" x14ac:dyDescent="0.25">
      <c r="C4184" s="482" t="s">
        <v>4610</v>
      </c>
      <c r="D4184" s="325">
        <v>458.6</v>
      </c>
      <c r="E4184" s="325">
        <v>0</v>
      </c>
      <c r="F4184" s="325">
        <v>10.9</v>
      </c>
      <c r="G4184" s="325">
        <v>55</v>
      </c>
      <c r="H4184" s="320">
        <v>1.3</v>
      </c>
      <c r="I4184" s="320">
        <v>45</v>
      </c>
    </row>
    <row r="4185" spans="3:9" x14ac:dyDescent="0.25">
      <c r="C4185" s="482" t="s">
        <v>4611</v>
      </c>
      <c r="D4185" s="325">
        <v>458.2</v>
      </c>
      <c r="E4185" s="325">
        <v>0</v>
      </c>
      <c r="F4185" s="325">
        <v>11.8</v>
      </c>
      <c r="G4185" s="325">
        <v>54</v>
      </c>
      <c r="H4185" s="320">
        <v>1.3</v>
      </c>
      <c r="I4185" s="320">
        <v>45</v>
      </c>
    </row>
    <row r="4186" spans="3:9" x14ac:dyDescent="0.25">
      <c r="C4186" s="482" t="s">
        <v>4612</v>
      </c>
      <c r="D4186" s="325">
        <v>457.9</v>
      </c>
      <c r="E4186" s="325">
        <v>0</v>
      </c>
      <c r="F4186" s="325">
        <v>10.9</v>
      </c>
      <c r="G4186" s="325">
        <v>56</v>
      </c>
      <c r="H4186" s="320">
        <v>1.8</v>
      </c>
      <c r="I4186" s="320">
        <v>0</v>
      </c>
    </row>
    <row r="4187" spans="3:9" x14ac:dyDescent="0.25">
      <c r="C4187" s="482" t="s">
        <v>4613</v>
      </c>
      <c r="D4187" s="325">
        <v>457.9</v>
      </c>
      <c r="E4187" s="325">
        <v>0</v>
      </c>
      <c r="F4187" s="325">
        <v>9</v>
      </c>
      <c r="G4187" s="325">
        <v>67</v>
      </c>
      <c r="H4187" s="320">
        <v>2.2000000000000002</v>
      </c>
      <c r="I4187" s="320">
        <v>22.5</v>
      </c>
    </row>
    <row r="4188" spans="3:9" x14ac:dyDescent="0.25">
      <c r="C4188" s="482" t="s">
        <v>4614</v>
      </c>
      <c r="D4188" s="325">
        <v>458.2</v>
      </c>
      <c r="E4188" s="325">
        <v>0</v>
      </c>
      <c r="F4188" s="325">
        <v>6.6</v>
      </c>
      <c r="G4188" s="325">
        <v>76</v>
      </c>
      <c r="H4188" s="320">
        <v>1.8</v>
      </c>
      <c r="I4188" s="320">
        <v>22.5</v>
      </c>
    </row>
    <row r="4189" spans="3:9" x14ac:dyDescent="0.25">
      <c r="C4189" s="482" t="s">
        <v>4615</v>
      </c>
      <c r="D4189" s="325">
        <v>458.5</v>
      </c>
      <c r="E4189" s="325">
        <v>0</v>
      </c>
      <c r="F4189" s="325">
        <v>5.2</v>
      </c>
      <c r="G4189" s="325">
        <v>83</v>
      </c>
      <c r="H4189" s="320">
        <v>1.8</v>
      </c>
      <c r="I4189" s="320">
        <v>22.5</v>
      </c>
    </row>
    <row r="4190" spans="3:9" x14ac:dyDescent="0.25">
      <c r="C4190" s="482" t="s">
        <v>4616</v>
      </c>
      <c r="D4190" s="325">
        <v>458.7</v>
      </c>
      <c r="E4190" s="325">
        <v>0</v>
      </c>
      <c r="F4190" s="325">
        <v>4.7</v>
      </c>
      <c r="G4190" s="325">
        <v>85</v>
      </c>
      <c r="H4190" s="320">
        <v>1.3</v>
      </c>
      <c r="I4190" s="320">
        <v>45</v>
      </c>
    </row>
    <row r="4191" spans="3:9" x14ac:dyDescent="0.25">
      <c r="C4191" s="482" t="s">
        <v>4617</v>
      </c>
      <c r="D4191" s="325">
        <v>459.1</v>
      </c>
      <c r="E4191" s="325">
        <v>0</v>
      </c>
      <c r="F4191" s="325">
        <v>4.3</v>
      </c>
      <c r="G4191" s="325">
        <v>86</v>
      </c>
      <c r="H4191" s="320">
        <v>0.9</v>
      </c>
      <c r="I4191" s="320">
        <v>45</v>
      </c>
    </row>
    <row r="4192" spans="3:9" x14ac:dyDescent="0.25">
      <c r="C4192" s="482" t="s">
        <v>4618</v>
      </c>
      <c r="D4192" s="325">
        <v>458.9</v>
      </c>
      <c r="E4192" s="325">
        <v>0</v>
      </c>
      <c r="F4192" s="325">
        <v>4.2</v>
      </c>
      <c r="G4192" s="325">
        <v>86</v>
      </c>
      <c r="H4192" s="320">
        <v>0.4</v>
      </c>
      <c r="I4192" s="320">
        <v>67.5</v>
      </c>
    </row>
    <row r="4193" spans="3:9" x14ac:dyDescent="0.25">
      <c r="C4193" s="482" t="s">
        <v>4619</v>
      </c>
      <c r="D4193" s="325">
        <v>458.8</v>
      </c>
      <c r="E4193" s="325">
        <v>0</v>
      </c>
      <c r="F4193" s="325">
        <v>3.7</v>
      </c>
      <c r="G4193" s="325">
        <v>88</v>
      </c>
      <c r="H4193" s="320">
        <v>0.4</v>
      </c>
      <c r="I4193" s="320">
        <v>0</v>
      </c>
    </row>
    <row r="4194" spans="3:9" x14ac:dyDescent="0.25">
      <c r="C4194" s="482" t="s">
        <v>4620</v>
      </c>
      <c r="D4194" s="325">
        <v>458.9</v>
      </c>
      <c r="E4194" s="325">
        <v>0</v>
      </c>
      <c r="F4194" s="325">
        <v>3.8</v>
      </c>
      <c r="G4194" s="325">
        <v>87</v>
      </c>
      <c r="H4194" s="320">
        <v>0.4</v>
      </c>
      <c r="I4194" s="320">
        <v>22.5</v>
      </c>
    </row>
    <row r="4195" spans="3:9" x14ac:dyDescent="0.25">
      <c r="C4195" s="482" t="s">
        <v>4621</v>
      </c>
      <c r="D4195" s="325">
        <v>458.9</v>
      </c>
      <c r="E4195" s="325">
        <v>0</v>
      </c>
      <c r="F4195" s="325">
        <v>3.4</v>
      </c>
      <c r="G4195" s="325">
        <v>88</v>
      </c>
      <c r="H4195" s="320">
        <v>0.9</v>
      </c>
      <c r="I4195" s="320">
        <v>0</v>
      </c>
    </row>
    <row r="4196" spans="3:9" x14ac:dyDescent="0.25">
      <c r="C4196" s="482" t="s">
        <v>4622</v>
      </c>
      <c r="D4196" s="325">
        <v>458.4</v>
      </c>
      <c r="E4196" s="325">
        <v>0</v>
      </c>
      <c r="F4196" s="325">
        <v>3.7</v>
      </c>
      <c r="G4196" s="325">
        <v>86</v>
      </c>
      <c r="H4196" s="320">
        <v>0.9</v>
      </c>
      <c r="I4196" s="320">
        <v>22.5</v>
      </c>
    </row>
    <row r="4197" spans="3:9" x14ac:dyDescent="0.25">
      <c r="C4197" s="482" t="s">
        <v>4623</v>
      </c>
      <c r="D4197" s="325">
        <v>458.3</v>
      </c>
      <c r="E4197" s="325">
        <v>0</v>
      </c>
      <c r="F4197" s="325">
        <v>3.4</v>
      </c>
      <c r="G4197" s="325">
        <v>88</v>
      </c>
      <c r="H4197" s="320">
        <v>0.4</v>
      </c>
      <c r="I4197" s="320">
        <v>45</v>
      </c>
    </row>
    <row r="4198" spans="3:9" x14ac:dyDescent="0.25">
      <c r="C4198" s="482" t="s">
        <v>4624</v>
      </c>
      <c r="D4198" s="325">
        <v>458</v>
      </c>
      <c r="E4198" s="325">
        <v>0</v>
      </c>
      <c r="F4198" s="325">
        <v>3.4</v>
      </c>
      <c r="G4198" s="325">
        <v>86</v>
      </c>
      <c r="H4198" s="320">
        <v>0.4</v>
      </c>
      <c r="I4198" s="320">
        <v>0</v>
      </c>
    </row>
    <row r="4199" spans="3:9" x14ac:dyDescent="0.25">
      <c r="C4199" s="482" t="s">
        <v>4625</v>
      </c>
      <c r="D4199" s="325">
        <v>458</v>
      </c>
      <c r="E4199" s="325">
        <v>0</v>
      </c>
      <c r="F4199" s="325">
        <v>3.2</v>
      </c>
      <c r="G4199" s="325">
        <v>87</v>
      </c>
      <c r="H4199" s="320">
        <v>0</v>
      </c>
      <c r="I4199" s="320">
        <v>0</v>
      </c>
    </row>
    <row r="4200" spans="3:9" x14ac:dyDescent="0.25">
      <c r="C4200" s="482" t="s">
        <v>4626</v>
      </c>
      <c r="D4200" s="325">
        <v>458.1</v>
      </c>
      <c r="E4200" s="325">
        <v>0</v>
      </c>
      <c r="F4200" s="325">
        <v>2.9</v>
      </c>
      <c r="G4200" s="325">
        <v>89</v>
      </c>
      <c r="H4200" s="320">
        <v>0.4</v>
      </c>
      <c r="I4200" s="320">
        <v>22.5</v>
      </c>
    </row>
    <row r="4201" spans="3:9" x14ac:dyDescent="0.25">
      <c r="C4201" s="482" t="s">
        <v>4627</v>
      </c>
      <c r="D4201" s="325">
        <v>458.3</v>
      </c>
      <c r="E4201" s="325">
        <v>0</v>
      </c>
      <c r="F4201" s="325">
        <v>2.1</v>
      </c>
      <c r="G4201" s="325">
        <v>87</v>
      </c>
      <c r="H4201" s="320">
        <v>0.4</v>
      </c>
      <c r="I4201" s="320">
        <v>22.5</v>
      </c>
    </row>
    <row r="4202" spans="3:9" x14ac:dyDescent="0.25">
      <c r="C4202" s="482" t="s">
        <v>4628</v>
      </c>
      <c r="D4202" s="325">
        <v>458.5</v>
      </c>
      <c r="E4202" s="325">
        <v>0</v>
      </c>
      <c r="F4202" s="325">
        <v>4.4000000000000004</v>
      </c>
      <c r="G4202" s="325">
        <v>81</v>
      </c>
      <c r="H4202" s="320">
        <v>0.4</v>
      </c>
      <c r="I4202" s="320">
        <v>337.5</v>
      </c>
    </row>
    <row r="4203" spans="3:9" x14ac:dyDescent="0.25">
      <c r="C4203" s="482" t="s">
        <v>4629</v>
      </c>
      <c r="D4203" s="325">
        <v>458.8</v>
      </c>
      <c r="E4203" s="325">
        <v>0</v>
      </c>
      <c r="F4203" s="325">
        <v>6.1</v>
      </c>
      <c r="G4203" s="325">
        <v>72</v>
      </c>
      <c r="H4203" s="320">
        <v>0.4</v>
      </c>
      <c r="I4203" s="320">
        <v>0</v>
      </c>
    </row>
    <row r="4204" spans="3:9" x14ac:dyDescent="0.25">
      <c r="C4204" s="482" t="s">
        <v>4630</v>
      </c>
      <c r="D4204" s="325">
        <v>458.7</v>
      </c>
      <c r="E4204" s="325">
        <v>0</v>
      </c>
      <c r="F4204" s="325">
        <v>8.3000000000000007</v>
      </c>
      <c r="G4204" s="325">
        <v>59</v>
      </c>
      <c r="H4204" s="320">
        <v>0.9</v>
      </c>
      <c r="I4204" s="320">
        <v>202.5</v>
      </c>
    </row>
    <row r="4205" spans="3:9" x14ac:dyDescent="0.25">
      <c r="C4205" s="482" t="s">
        <v>4631</v>
      </c>
      <c r="D4205" s="325">
        <v>458.7</v>
      </c>
      <c r="E4205" s="325">
        <v>0</v>
      </c>
      <c r="F4205" s="325">
        <v>9.1</v>
      </c>
      <c r="G4205" s="325">
        <v>49</v>
      </c>
      <c r="H4205" s="320">
        <v>1.3</v>
      </c>
      <c r="I4205" s="320">
        <v>225</v>
      </c>
    </row>
    <row r="4206" spans="3:9" x14ac:dyDescent="0.25">
      <c r="C4206" s="482" t="s">
        <v>4632</v>
      </c>
      <c r="D4206" s="325">
        <v>458.4</v>
      </c>
      <c r="E4206" s="325">
        <v>0</v>
      </c>
      <c r="F4206" s="325">
        <v>11.1</v>
      </c>
      <c r="G4206" s="325">
        <v>46</v>
      </c>
      <c r="H4206" s="320">
        <v>1.3</v>
      </c>
      <c r="I4206" s="320">
        <v>247.5</v>
      </c>
    </row>
    <row r="4207" spans="3:9" x14ac:dyDescent="0.25">
      <c r="C4207" s="482" t="s">
        <v>4633</v>
      </c>
      <c r="D4207" s="325">
        <v>458.1</v>
      </c>
      <c r="E4207" s="325">
        <v>0</v>
      </c>
      <c r="F4207" s="325">
        <v>10.7</v>
      </c>
      <c r="G4207" s="325">
        <v>46</v>
      </c>
      <c r="H4207" s="320">
        <v>0.9</v>
      </c>
      <c r="I4207" s="320">
        <v>0</v>
      </c>
    </row>
    <row r="4208" spans="3:9" x14ac:dyDescent="0.25">
      <c r="C4208" s="482" t="s">
        <v>4634</v>
      </c>
      <c r="D4208" s="325">
        <v>457.5</v>
      </c>
      <c r="E4208" s="325">
        <v>0</v>
      </c>
      <c r="F4208" s="325">
        <v>13.1</v>
      </c>
      <c r="G4208" s="325">
        <v>40</v>
      </c>
      <c r="H4208" s="320">
        <v>1.3</v>
      </c>
      <c r="I4208" s="320">
        <v>247.5</v>
      </c>
    </row>
    <row r="4209" spans="3:9" x14ac:dyDescent="0.25">
      <c r="C4209" s="482" t="s">
        <v>4635</v>
      </c>
      <c r="D4209" s="325">
        <v>457.1</v>
      </c>
      <c r="E4209" s="325">
        <v>0</v>
      </c>
      <c r="F4209" s="325">
        <v>13.3</v>
      </c>
      <c r="G4209" s="325">
        <v>47</v>
      </c>
      <c r="H4209" s="320">
        <v>1.3</v>
      </c>
      <c r="I4209" s="320">
        <v>45</v>
      </c>
    </row>
    <row r="4210" spans="3:9" x14ac:dyDescent="0.25">
      <c r="C4210" s="482" t="s">
        <v>4636</v>
      </c>
      <c r="D4210" s="325">
        <v>456.8</v>
      </c>
      <c r="E4210" s="325">
        <v>0</v>
      </c>
      <c r="F4210" s="325">
        <v>12.3</v>
      </c>
      <c r="G4210" s="325">
        <v>50</v>
      </c>
      <c r="H4210" s="320">
        <v>1.8</v>
      </c>
      <c r="I4210" s="320">
        <v>22.5</v>
      </c>
    </row>
    <row r="4211" spans="3:9" x14ac:dyDescent="0.25">
      <c r="C4211" s="482" t="s">
        <v>4637</v>
      </c>
      <c r="D4211" s="325">
        <v>456.8</v>
      </c>
      <c r="E4211" s="325">
        <v>0</v>
      </c>
      <c r="F4211" s="325">
        <v>10.6</v>
      </c>
      <c r="G4211" s="325">
        <v>56</v>
      </c>
      <c r="H4211" s="320">
        <v>2.2000000000000002</v>
      </c>
      <c r="I4211" s="320">
        <v>22.5</v>
      </c>
    </row>
    <row r="4212" spans="3:9" x14ac:dyDescent="0.25">
      <c r="C4212" s="482" t="s">
        <v>4638</v>
      </c>
      <c r="D4212" s="325">
        <v>457</v>
      </c>
      <c r="E4212" s="325">
        <v>0</v>
      </c>
      <c r="F4212" s="325">
        <v>8.8000000000000007</v>
      </c>
      <c r="G4212" s="325">
        <v>57</v>
      </c>
      <c r="H4212" s="320">
        <v>1.3</v>
      </c>
      <c r="I4212" s="320">
        <v>45</v>
      </c>
    </row>
    <row r="4213" spans="3:9" x14ac:dyDescent="0.25">
      <c r="C4213" s="482" t="s">
        <v>4639</v>
      </c>
      <c r="D4213" s="325">
        <v>457.4</v>
      </c>
      <c r="E4213" s="325">
        <v>0</v>
      </c>
      <c r="F4213" s="325">
        <v>6.6</v>
      </c>
      <c r="G4213" s="325">
        <v>71</v>
      </c>
      <c r="H4213" s="320">
        <v>0.9</v>
      </c>
      <c r="I4213" s="320">
        <v>45</v>
      </c>
    </row>
    <row r="4214" spans="3:9" x14ac:dyDescent="0.25">
      <c r="C4214" s="482" t="s">
        <v>4640</v>
      </c>
      <c r="D4214" s="325">
        <v>457.8</v>
      </c>
      <c r="E4214" s="325">
        <v>0</v>
      </c>
      <c r="F4214" s="325">
        <v>5.2</v>
      </c>
      <c r="G4214" s="325">
        <v>87</v>
      </c>
      <c r="H4214" s="320">
        <v>1.8</v>
      </c>
      <c r="I4214" s="320">
        <v>22.5</v>
      </c>
    </row>
    <row r="4215" spans="3:9" x14ac:dyDescent="0.25">
      <c r="C4215" s="482" t="s">
        <v>4641</v>
      </c>
      <c r="D4215" s="325">
        <v>458.1</v>
      </c>
      <c r="E4215" s="325">
        <v>0</v>
      </c>
      <c r="F4215" s="325">
        <v>4.5</v>
      </c>
      <c r="G4215" s="325">
        <v>87</v>
      </c>
      <c r="H4215" s="320">
        <v>1.3</v>
      </c>
      <c r="I4215" s="320">
        <v>22.5</v>
      </c>
    </row>
    <row r="4216" spans="3:9" x14ac:dyDescent="0.25">
      <c r="C4216" s="482" t="s">
        <v>4642</v>
      </c>
      <c r="D4216" s="325">
        <v>458.2</v>
      </c>
      <c r="E4216" s="325">
        <v>0</v>
      </c>
      <c r="F4216" s="325">
        <v>3.6</v>
      </c>
      <c r="G4216" s="325">
        <v>89</v>
      </c>
      <c r="H4216" s="320">
        <v>0.9</v>
      </c>
      <c r="I4216" s="320">
        <v>337.5</v>
      </c>
    </row>
    <row r="4217" spans="3:9" x14ac:dyDescent="0.25">
      <c r="C4217" s="482" t="s">
        <v>4643</v>
      </c>
      <c r="D4217" s="325">
        <v>458.2</v>
      </c>
      <c r="E4217" s="325">
        <v>0</v>
      </c>
      <c r="F4217" s="325">
        <v>2.2000000000000002</v>
      </c>
      <c r="G4217" s="325">
        <v>92</v>
      </c>
      <c r="H4217" s="320">
        <v>0.4</v>
      </c>
      <c r="I4217" s="320">
        <v>270</v>
      </c>
    </row>
    <row r="4218" spans="3:9" x14ac:dyDescent="0.25">
      <c r="C4218" s="482" t="s">
        <v>4644</v>
      </c>
      <c r="D4218" s="325">
        <v>458</v>
      </c>
      <c r="E4218" s="325">
        <v>0</v>
      </c>
      <c r="F4218" s="325">
        <v>1.7</v>
      </c>
      <c r="G4218" s="325">
        <v>93</v>
      </c>
      <c r="H4218" s="320">
        <v>0</v>
      </c>
      <c r="I4218" s="320">
        <v>247.5</v>
      </c>
    </row>
    <row r="4219" spans="3:9" x14ac:dyDescent="0.25">
      <c r="C4219" s="482" t="s">
        <v>4645</v>
      </c>
      <c r="D4219" s="325">
        <v>457.7</v>
      </c>
      <c r="E4219" s="325">
        <v>0</v>
      </c>
      <c r="F4219" s="325">
        <v>1.5</v>
      </c>
      <c r="G4219" s="325">
        <v>93</v>
      </c>
      <c r="H4219" s="320">
        <v>0</v>
      </c>
      <c r="I4219" s="320">
        <v>337.5</v>
      </c>
    </row>
    <row r="4220" spans="3:9" x14ac:dyDescent="0.25">
      <c r="C4220" s="482" t="s">
        <v>4646</v>
      </c>
      <c r="D4220" s="325">
        <v>457.7</v>
      </c>
      <c r="E4220" s="325">
        <v>0</v>
      </c>
      <c r="F4220" s="325">
        <v>1.5</v>
      </c>
      <c r="G4220" s="325">
        <v>83</v>
      </c>
      <c r="H4220" s="320">
        <v>0</v>
      </c>
      <c r="I4220" s="320">
        <v>292.5</v>
      </c>
    </row>
    <row r="4221" spans="3:9" x14ac:dyDescent="0.25">
      <c r="C4221" s="482" t="s">
        <v>4647</v>
      </c>
      <c r="D4221" s="325">
        <v>457.3</v>
      </c>
      <c r="E4221" s="325">
        <v>0</v>
      </c>
      <c r="F4221" s="325">
        <v>1.9</v>
      </c>
      <c r="G4221" s="325">
        <v>73</v>
      </c>
      <c r="H4221" s="320">
        <v>0.4</v>
      </c>
      <c r="I4221" s="320">
        <v>292.5</v>
      </c>
    </row>
    <row r="4222" spans="3:9" x14ac:dyDescent="0.25">
      <c r="C4222" s="482" t="s">
        <v>4648</v>
      </c>
      <c r="D4222" s="325">
        <v>457.2</v>
      </c>
      <c r="E4222" s="325">
        <v>0</v>
      </c>
      <c r="F4222" s="325">
        <v>0.1</v>
      </c>
      <c r="G4222" s="325">
        <v>81</v>
      </c>
      <c r="H4222" s="320">
        <v>0</v>
      </c>
      <c r="I4222" s="320">
        <v>225</v>
      </c>
    </row>
    <row r="4223" spans="3:9" x14ac:dyDescent="0.25">
      <c r="C4223" s="482" t="s">
        <v>4649</v>
      </c>
      <c r="D4223" s="325">
        <v>457.2</v>
      </c>
      <c r="E4223" s="325">
        <v>0</v>
      </c>
      <c r="F4223" s="325">
        <v>-1.2</v>
      </c>
      <c r="G4223" s="325">
        <v>85</v>
      </c>
      <c r="H4223" s="320">
        <v>0</v>
      </c>
      <c r="I4223" s="320">
        <v>225</v>
      </c>
    </row>
    <row r="4224" spans="3:9" x14ac:dyDescent="0.25">
      <c r="C4224" s="482" t="s">
        <v>4650</v>
      </c>
      <c r="D4224" s="325">
        <v>457.6</v>
      </c>
      <c r="E4224" s="325">
        <v>0</v>
      </c>
      <c r="F4224" s="325">
        <v>-1.1000000000000001</v>
      </c>
      <c r="G4224" s="325">
        <v>82</v>
      </c>
      <c r="H4224" s="320">
        <v>0</v>
      </c>
      <c r="I4224" s="320">
        <v>225</v>
      </c>
    </row>
    <row r="4225" spans="3:9" x14ac:dyDescent="0.25">
      <c r="C4225" s="482" t="s">
        <v>4651</v>
      </c>
      <c r="D4225" s="325">
        <v>457.9</v>
      </c>
      <c r="E4225" s="325">
        <v>0</v>
      </c>
      <c r="F4225" s="325">
        <v>-0.2</v>
      </c>
      <c r="G4225" s="325">
        <v>81</v>
      </c>
      <c r="H4225" s="320">
        <v>0</v>
      </c>
      <c r="I4225" s="320">
        <v>225</v>
      </c>
    </row>
    <row r="4226" spans="3:9" x14ac:dyDescent="0.25">
      <c r="C4226" s="482" t="s">
        <v>4652</v>
      </c>
      <c r="D4226" s="325">
        <v>458</v>
      </c>
      <c r="E4226" s="325">
        <v>0</v>
      </c>
      <c r="F4226" s="325">
        <v>3.4</v>
      </c>
      <c r="G4226" s="325">
        <v>74</v>
      </c>
      <c r="H4226" s="320">
        <v>0.4</v>
      </c>
      <c r="I4226" s="320">
        <v>225</v>
      </c>
    </row>
    <row r="4227" spans="3:9" x14ac:dyDescent="0.25">
      <c r="C4227" s="482" t="s">
        <v>4653</v>
      </c>
      <c r="D4227" s="325">
        <v>458.4</v>
      </c>
      <c r="E4227" s="325">
        <v>0</v>
      </c>
      <c r="F4227" s="325">
        <v>6.2</v>
      </c>
      <c r="G4227" s="325">
        <v>57</v>
      </c>
      <c r="H4227" s="320">
        <v>0.9</v>
      </c>
      <c r="I4227" s="320">
        <v>247.5</v>
      </c>
    </row>
    <row r="4228" spans="3:9" x14ac:dyDescent="0.25">
      <c r="C4228" s="482" t="s">
        <v>4654</v>
      </c>
      <c r="D4228" s="325">
        <v>458.5</v>
      </c>
      <c r="E4228" s="325">
        <v>0</v>
      </c>
      <c r="F4228" s="325">
        <v>8.1</v>
      </c>
      <c r="G4228" s="325">
        <v>45</v>
      </c>
      <c r="H4228" s="320">
        <v>0.9</v>
      </c>
      <c r="I4228" s="320">
        <v>247.5</v>
      </c>
    </row>
    <row r="4229" spans="3:9" x14ac:dyDescent="0.25">
      <c r="C4229" s="482" t="s">
        <v>4655</v>
      </c>
      <c r="D4229" s="325">
        <v>458.4</v>
      </c>
      <c r="E4229" s="325">
        <v>0</v>
      </c>
      <c r="F4229" s="325">
        <v>9.8000000000000007</v>
      </c>
      <c r="G4229" s="325">
        <v>41</v>
      </c>
      <c r="H4229" s="320">
        <v>0.9</v>
      </c>
      <c r="I4229" s="320">
        <v>202.5</v>
      </c>
    </row>
    <row r="4230" spans="3:9" x14ac:dyDescent="0.25">
      <c r="C4230" s="482" t="s">
        <v>4656</v>
      </c>
      <c r="D4230" s="325">
        <v>457.9</v>
      </c>
      <c r="E4230" s="325">
        <v>0</v>
      </c>
      <c r="F4230" s="325">
        <v>10.8</v>
      </c>
      <c r="G4230" s="325">
        <v>38</v>
      </c>
      <c r="H4230" s="320">
        <v>1.3</v>
      </c>
      <c r="I4230" s="320">
        <v>225</v>
      </c>
    </row>
    <row r="4231" spans="3:9" x14ac:dyDescent="0.25">
      <c r="C4231" s="482" t="s">
        <v>4657</v>
      </c>
      <c r="D4231" s="325">
        <v>457.6</v>
      </c>
      <c r="E4231" s="325">
        <v>0</v>
      </c>
      <c r="F4231" s="325">
        <v>11.9</v>
      </c>
      <c r="G4231" s="325">
        <v>31</v>
      </c>
      <c r="H4231" s="320">
        <v>1.3</v>
      </c>
      <c r="I4231" s="320">
        <v>270</v>
      </c>
    </row>
    <row r="4232" spans="3:9" x14ac:dyDescent="0.25">
      <c r="C4232" s="482" t="s">
        <v>4658</v>
      </c>
      <c r="D4232" s="325">
        <v>457.1</v>
      </c>
      <c r="E4232" s="325">
        <v>0</v>
      </c>
      <c r="F4232" s="325">
        <v>13.9</v>
      </c>
      <c r="G4232" s="325">
        <v>38</v>
      </c>
      <c r="H4232" s="320">
        <v>1.3</v>
      </c>
      <c r="I4232" s="320">
        <v>337.5</v>
      </c>
    </row>
    <row r="4233" spans="3:9" x14ac:dyDescent="0.25">
      <c r="C4233" s="482" t="s">
        <v>4659</v>
      </c>
      <c r="D4233" s="325">
        <v>456.8</v>
      </c>
      <c r="E4233" s="325">
        <v>0</v>
      </c>
      <c r="F4233" s="325">
        <v>12.7</v>
      </c>
      <c r="G4233" s="325">
        <v>45</v>
      </c>
      <c r="H4233" s="320">
        <v>2.7</v>
      </c>
      <c r="I4233" s="320">
        <v>0</v>
      </c>
    </row>
    <row r="4234" spans="3:9" x14ac:dyDescent="0.25">
      <c r="C4234" s="482" t="s">
        <v>4660</v>
      </c>
      <c r="D4234" s="325">
        <v>456.9</v>
      </c>
      <c r="E4234" s="325">
        <v>0</v>
      </c>
      <c r="F4234" s="325">
        <v>11.1</v>
      </c>
      <c r="G4234" s="325">
        <v>51</v>
      </c>
      <c r="H4234" s="320">
        <v>2.2000000000000002</v>
      </c>
      <c r="I4234" s="320">
        <v>22.5</v>
      </c>
    </row>
    <row r="4235" spans="3:9" x14ac:dyDescent="0.25">
      <c r="C4235" s="482" t="s">
        <v>4661</v>
      </c>
      <c r="D4235" s="325">
        <v>457</v>
      </c>
      <c r="E4235" s="325">
        <v>0</v>
      </c>
      <c r="F4235" s="325">
        <v>8.5</v>
      </c>
      <c r="G4235" s="325">
        <v>60</v>
      </c>
      <c r="H4235" s="320">
        <v>2.2000000000000002</v>
      </c>
      <c r="I4235" s="320">
        <v>0</v>
      </c>
    </row>
    <row r="4236" spans="3:9" x14ac:dyDescent="0.25">
      <c r="C4236" s="482" t="s">
        <v>4662</v>
      </c>
      <c r="D4236" s="325">
        <v>457.2</v>
      </c>
      <c r="E4236" s="325">
        <v>0</v>
      </c>
      <c r="F4236" s="325">
        <v>7.3</v>
      </c>
      <c r="G4236" s="325">
        <v>70</v>
      </c>
      <c r="H4236" s="320">
        <v>1.8</v>
      </c>
      <c r="I4236" s="320">
        <v>22.5</v>
      </c>
    </row>
    <row r="4237" spans="3:9" x14ac:dyDescent="0.25">
      <c r="C4237" s="482" t="s">
        <v>4663</v>
      </c>
      <c r="D4237" s="325">
        <v>457.4</v>
      </c>
      <c r="E4237" s="325">
        <v>0</v>
      </c>
      <c r="F4237" s="325">
        <v>5.6</v>
      </c>
      <c r="G4237" s="325">
        <v>79</v>
      </c>
      <c r="H4237" s="320">
        <v>1.3</v>
      </c>
      <c r="I4237" s="320">
        <v>22.5</v>
      </c>
    </row>
    <row r="4238" spans="3:9" x14ac:dyDescent="0.25">
      <c r="C4238" s="482" t="s">
        <v>4664</v>
      </c>
      <c r="D4238" s="325">
        <v>457.7</v>
      </c>
      <c r="E4238" s="325">
        <v>0</v>
      </c>
      <c r="F4238" s="325">
        <v>4.8</v>
      </c>
      <c r="G4238" s="325">
        <v>82</v>
      </c>
      <c r="H4238" s="320">
        <v>0.4</v>
      </c>
      <c r="I4238" s="320">
        <v>22.5</v>
      </c>
    </row>
    <row r="4239" spans="3:9" x14ac:dyDescent="0.25">
      <c r="C4239" s="482" t="s">
        <v>4665</v>
      </c>
      <c r="D4239" s="325">
        <v>458.1</v>
      </c>
      <c r="E4239" s="325">
        <v>0</v>
      </c>
      <c r="F4239" s="325">
        <v>4</v>
      </c>
      <c r="G4239" s="325">
        <v>85</v>
      </c>
      <c r="H4239" s="320">
        <v>0.4</v>
      </c>
      <c r="I4239" s="320">
        <v>22.5</v>
      </c>
    </row>
    <row r="4240" spans="3:9" x14ac:dyDescent="0.25">
      <c r="C4240" s="482" t="s">
        <v>4666</v>
      </c>
      <c r="D4240" s="325">
        <v>458.2</v>
      </c>
      <c r="E4240" s="325">
        <v>0</v>
      </c>
      <c r="F4240" s="325">
        <v>3.3</v>
      </c>
      <c r="G4240" s="325">
        <v>88</v>
      </c>
      <c r="H4240" s="320">
        <v>0.4</v>
      </c>
      <c r="I4240" s="320">
        <v>135</v>
      </c>
    </row>
    <row r="4241" spans="3:9" x14ac:dyDescent="0.25">
      <c r="C4241" s="482" t="s">
        <v>4667</v>
      </c>
      <c r="D4241" s="325">
        <v>458.1</v>
      </c>
      <c r="E4241" s="325">
        <v>0</v>
      </c>
      <c r="F4241" s="325">
        <v>2.2999999999999998</v>
      </c>
      <c r="G4241" s="325">
        <v>88</v>
      </c>
      <c r="H4241" s="320">
        <v>0</v>
      </c>
      <c r="I4241" s="320">
        <v>135</v>
      </c>
    </row>
    <row r="4242" spans="3:9" x14ac:dyDescent="0.25">
      <c r="C4242" s="482" t="s">
        <v>4668</v>
      </c>
      <c r="D4242" s="325">
        <v>458.1</v>
      </c>
      <c r="E4242" s="325">
        <v>0</v>
      </c>
      <c r="F4242" s="325">
        <v>2</v>
      </c>
      <c r="G4242" s="325">
        <v>86</v>
      </c>
      <c r="H4242" s="320">
        <v>0</v>
      </c>
      <c r="I4242" s="320">
        <v>90</v>
      </c>
    </row>
    <row r="4243" spans="3:9" x14ac:dyDescent="0.25">
      <c r="C4243" s="482" t="s">
        <v>4669</v>
      </c>
      <c r="D4243" s="325">
        <v>457.8</v>
      </c>
      <c r="E4243" s="325">
        <v>0</v>
      </c>
      <c r="F4243" s="325">
        <v>1</v>
      </c>
      <c r="G4243" s="325">
        <v>86</v>
      </c>
      <c r="H4243" s="320">
        <v>0</v>
      </c>
      <c r="I4243" s="320">
        <v>247.5</v>
      </c>
    </row>
    <row r="4244" spans="3:9" x14ac:dyDescent="0.25">
      <c r="C4244" s="482" t="s">
        <v>4670</v>
      </c>
      <c r="D4244" s="325">
        <v>457.5</v>
      </c>
      <c r="E4244" s="325">
        <v>0</v>
      </c>
      <c r="F4244" s="325">
        <v>0.1</v>
      </c>
      <c r="G4244" s="325">
        <v>89</v>
      </c>
      <c r="H4244" s="320">
        <v>0</v>
      </c>
      <c r="I4244" s="320">
        <v>247.5</v>
      </c>
    </row>
    <row r="4245" spans="3:9" x14ac:dyDescent="0.25">
      <c r="C4245" s="482" t="s">
        <v>4671</v>
      </c>
      <c r="D4245" s="325">
        <v>457.3</v>
      </c>
      <c r="E4245" s="325">
        <v>0</v>
      </c>
      <c r="F4245" s="325">
        <v>-0.7</v>
      </c>
      <c r="G4245" s="325">
        <v>89</v>
      </c>
      <c r="H4245" s="320">
        <v>0.4</v>
      </c>
      <c r="I4245" s="320">
        <v>180</v>
      </c>
    </row>
    <row r="4246" spans="3:9" x14ac:dyDescent="0.25">
      <c r="C4246" s="482" t="s">
        <v>4672</v>
      </c>
      <c r="D4246" s="325">
        <v>457.6</v>
      </c>
      <c r="E4246" s="325">
        <v>0</v>
      </c>
      <c r="F4246" s="325">
        <v>-1.6</v>
      </c>
      <c r="G4246" s="325">
        <v>91</v>
      </c>
      <c r="H4246" s="320">
        <v>0.4</v>
      </c>
      <c r="I4246" s="320">
        <v>225</v>
      </c>
    </row>
    <row r="4247" spans="3:9" x14ac:dyDescent="0.25">
      <c r="C4247" s="482" t="s">
        <v>4673</v>
      </c>
      <c r="D4247" s="325">
        <v>457.7</v>
      </c>
      <c r="E4247" s="325">
        <v>0</v>
      </c>
      <c r="F4247" s="325">
        <v>-1.5</v>
      </c>
      <c r="G4247" s="325">
        <v>92</v>
      </c>
      <c r="H4247" s="320">
        <v>0.4</v>
      </c>
      <c r="I4247" s="320">
        <v>225</v>
      </c>
    </row>
    <row r="4248" spans="3:9" x14ac:dyDescent="0.25">
      <c r="C4248" s="482" t="s">
        <v>4674</v>
      </c>
      <c r="D4248" s="325">
        <v>457.8</v>
      </c>
      <c r="E4248" s="325">
        <v>0</v>
      </c>
      <c r="F4248" s="325">
        <v>-3.7</v>
      </c>
      <c r="G4248" s="325">
        <v>92</v>
      </c>
      <c r="H4248" s="320">
        <v>0.4</v>
      </c>
      <c r="I4248" s="320">
        <v>225</v>
      </c>
    </row>
    <row r="4249" spans="3:9" x14ac:dyDescent="0.25">
      <c r="C4249" s="482" t="s">
        <v>4675</v>
      </c>
      <c r="D4249" s="325">
        <v>458.1</v>
      </c>
      <c r="E4249" s="325">
        <v>0</v>
      </c>
      <c r="F4249" s="325">
        <v>-4</v>
      </c>
      <c r="G4249" s="325">
        <v>92</v>
      </c>
      <c r="H4249" s="320">
        <v>0</v>
      </c>
      <c r="I4249" s="320">
        <v>202.5</v>
      </c>
    </row>
    <row r="4250" spans="3:9" x14ac:dyDescent="0.25">
      <c r="C4250" s="482" t="s">
        <v>4676</v>
      </c>
      <c r="D4250" s="325">
        <v>458.6</v>
      </c>
      <c r="E4250" s="325">
        <v>0</v>
      </c>
      <c r="F4250" s="325">
        <v>-0.9</v>
      </c>
      <c r="G4250" s="325">
        <v>90</v>
      </c>
      <c r="H4250" s="320">
        <v>0</v>
      </c>
      <c r="I4250" s="320">
        <v>202.5</v>
      </c>
    </row>
    <row r="4251" spans="3:9" x14ac:dyDescent="0.25">
      <c r="C4251" s="482" t="s">
        <v>4677</v>
      </c>
      <c r="D4251" s="325">
        <v>459</v>
      </c>
      <c r="E4251" s="325">
        <v>0</v>
      </c>
      <c r="F4251" s="325">
        <v>1.1000000000000001</v>
      </c>
      <c r="G4251" s="325">
        <v>81</v>
      </c>
      <c r="H4251" s="320">
        <v>1.3</v>
      </c>
      <c r="I4251" s="320">
        <v>225</v>
      </c>
    </row>
    <row r="4252" spans="3:9" x14ac:dyDescent="0.25">
      <c r="C4252" s="482" t="s">
        <v>4678</v>
      </c>
      <c r="D4252" s="325">
        <v>458.8</v>
      </c>
      <c r="E4252" s="325">
        <v>0</v>
      </c>
      <c r="F4252" s="325">
        <v>5.3</v>
      </c>
      <c r="G4252" s="325">
        <v>66</v>
      </c>
      <c r="H4252" s="320">
        <v>1.3</v>
      </c>
      <c r="I4252" s="320">
        <v>247.5</v>
      </c>
    </row>
    <row r="4253" spans="3:9" x14ac:dyDescent="0.25">
      <c r="C4253" s="482" t="s">
        <v>4679</v>
      </c>
      <c r="D4253" s="325">
        <v>458.7</v>
      </c>
      <c r="E4253" s="325">
        <v>0.3</v>
      </c>
      <c r="F4253" s="325">
        <v>8.3000000000000007</v>
      </c>
      <c r="G4253" s="325">
        <v>50</v>
      </c>
      <c r="H4253" s="320">
        <v>1.3</v>
      </c>
      <c r="I4253" s="320">
        <v>225</v>
      </c>
    </row>
    <row r="4254" spans="3:9" x14ac:dyDescent="0.25">
      <c r="C4254" s="482" t="s">
        <v>4680</v>
      </c>
      <c r="D4254" s="325">
        <v>458.5</v>
      </c>
      <c r="E4254" s="325">
        <v>0</v>
      </c>
      <c r="F4254" s="325">
        <v>11.6</v>
      </c>
      <c r="G4254" s="325">
        <v>36</v>
      </c>
      <c r="H4254" s="320">
        <v>1.3</v>
      </c>
      <c r="I4254" s="320">
        <v>22.5</v>
      </c>
    </row>
    <row r="4255" spans="3:9" x14ac:dyDescent="0.25">
      <c r="C4255" s="482" t="s">
        <v>4681</v>
      </c>
      <c r="D4255" s="325">
        <v>458.1</v>
      </c>
      <c r="E4255" s="325">
        <v>0</v>
      </c>
      <c r="F4255" s="325">
        <v>13.3</v>
      </c>
      <c r="G4255" s="325">
        <v>31</v>
      </c>
      <c r="H4255" s="320">
        <v>1.3</v>
      </c>
      <c r="I4255" s="320">
        <v>45</v>
      </c>
    </row>
    <row r="4256" spans="3:9" x14ac:dyDescent="0.25">
      <c r="C4256" s="482" t="s">
        <v>4682</v>
      </c>
      <c r="D4256" s="325">
        <v>457.9</v>
      </c>
      <c r="E4256" s="325">
        <v>0</v>
      </c>
      <c r="F4256" s="325">
        <v>13.1</v>
      </c>
      <c r="G4256" s="325">
        <v>37</v>
      </c>
      <c r="H4256" s="320">
        <v>1.8</v>
      </c>
      <c r="I4256" s="320">
        <v>0</v>
      </c>
    </row>
    <row r="4257" spans="3:9" x14ac:dyDescent="0.25">
      <c r="C4257" s="482" t="s">
        <v>4683</v>
      </c>
      <c r="D4257" s="325">
        <v>457.6</v>
      </c>
      <c r="E4257" s="325">
        <v>0</v>
      </c>
      <c r="F4257" s="325">
        <v>12.5</v>
      </c>
      <c r="G4257" s="325">
        <v>45</v>
      </c>
      <c r="H4257" s="320">
        <v>1.8</v>
      </c>
      <c r="I4257" s="320">
        <v>0</v>
      </c>
    </row>
    <row r="4258" spans="3:9" x14ac:dyDescent="0.25">
      <c r="C4258" s="482" t="s">
        <v>4684</v>
      </c>
      <c r="D4258" s="325">
        <v>457.5</v>
      </c>
      <c r="E4258" s="325">
        <v>0</v>
      </c>
      <c r="F4258" s="325">
        <v>10.9</v>
      </c>
      <c r="G4258" s="325">
        <v>56</v>
      </c>
      <c r="H4258" s="320">
        <v>2.2000000000000002</v>
      </c>
      <c r="I4258" s="320">
        <v>0</v>
      </c>
    </row>
    <row r="4259" spans="3:9" x14ac:dyDescent="0.25">
      <c r="C4259" s="482" t="s">
        <v>4685</v>
      </c>
      <c r="D4259" s="325">
        <v>457.6</v>
      </c>
      <c r="E4259" s="325">
        <v>0</v>
      </c>
      <c r="F4259" s="325">
        <v>9.1999999999999993</v>
      </c>
      <c r="G4259" s="325">
        <v>63</v>
      </c>
      <c r="H4259" s="320">
        <v>2.2000000000000002</v>
      </c>
      <c r="I4259" s="320">
        <v>0</v>
      </c>
    </row>
    <row r="4260" spans="3:9" x14ac:dyDescent="0.25">
      <c r="C4260" s="482" t="s">
        <v>4686</v>
      </c>
      <c r="D4260" s="325">
        <v>457.7</v>
      </c>
      <c r="E4260" s="325">
        <v>0</v>
      </c>
      <c r="F4260" s="325">
        <v>7.2</v>
      </c>
      <c r="G4260" s="325">
        <v>71</v>
      </c>
      <c r="H4260" s="320">
        <v>1.8</v>
      </c>
      <c r="I4260" s="320">
        <v>22.5</v>
      </c>
    </row>
    <row r="4261" spans="3:9" x14ac:dyDescent="0.25">
      <c r="C4261" s="482" t="s">
        <v>4687</v>
      </c>
      <c r="D4261" s="325">
        <v>458</v>
      </c>
      <c r="E4261" s="325">
        <v>0</v>
      </c>
      <c r="F4261" s="325">
        <v>5.7</v>
      </c>
      <c r="G4261" s="325">
        <v>77</v>
      </c>
      <c r="H4261" s="320">
        <v>0.9</v>
      </c>
      <c r="I4261" s="320">
        <v>22.5</v>
      </c>
    </row>
    <row r="4262" spans="3:9" x14ac:dyDescent="0.25">
      <c r="C4262" s="482" t="s">
        <v>4688</v>
      </c>
      <c r="D4262" s="325">
        <v>458.4</v>
      </c>
      <c r="E4262" s="325">
        <v>0</v>
      </c>
      <c r="F4262" s="325">
        <v>4.4000000000000004</v>
      </c>
      <c r="G4262" s="325">
        <v>82</v>
      </c>
      <c r="H4262" s="320">
        <v>0.4</v>
      </c>
      <c r="I4262" s="320">
        <v>67.5</v>
      </c>
    </row>
    <row r="4263" spans="3:9" x14ac:dyDescent="0.25">
      <c r="C4263" s="482" t="s">
        <v>4689</v>
      </c>
      <c r="D4263" s="325">
        <v>458.8</v>
      </c>
      <c r="E4263" s="325">
        <v>0</v>
      </c>
      <c r="F4263" s="325">
        <v>3.7</v>
      </c>
      <c r="G4263" s="325">
        <v>85</v>
      </c>
      <c r="H4263" s="320">
        <v>0.4</v>
      </c>
      <c r="I4263" s="320">
        <v>45</v>
      </c>
    </row>
    <row r="4264" spans="3:9" x14ac:dyDescent="0.25">
      <c r="C4264" s="482" t="s">
        <v>4690</v>
      </c>
      <c r="D4264" s="325">
        <v>458.8</v>
      </c>
      <c r="E4264" s="325">
        <v>0</v>
      </c>
      <c r="F4264" s="325">
        <v>3.9</v>
      </c>
      <c r="G4264" s="325">
        <v>86</v>
      </c>
      <c r="H4264" s="320">
        <v>0.4</v>
      </c>
      <c r="I4264" s="320">
        <v>45</v>
      </c>
    </row>
    <row r="4265" spans="3:9" x14ac:dyDescent="0.25">
      <c r="C4265" s="482" t="s">
        <v>4691</v>
      </c>
      <c r="D4265" s="325">
        <v>458.8</v>
      </c>
      <c r="E4265" s="325">
        <v>0</v>
      </c>
      <c r="F4265" s="325">
        <v>3.8</v>
      </c>
      <c r="G4265" s="325">
        <v>85</v>
      </c>
      <c r="H4265" s="320">
        <v>0.9</v>
      </c>
      <c r="I4265" s="320">
        <v>0</v>
      </c>
    </row>
    <row r="4266" spans="3:9" x14ac:dyDescent="0.25">
      <c r="C4266" s="482" t="s">
        <v>4692</v>
      </c>
      <c r="D4266" s="325">
        <v>458.7</v>
      </c>
      <c r="E4266" s="325">
        <v>0</v>
      </c>
      <c r="F4266" s="325">
        <v>3.9</v>
      </c>
      <c r="G4266" s="325">
        <v>81</v>
      </c>
      <c r="H4266" s="320">
        <v>0.9</v>
      </c>
      <c r="I4266" s="320">
        <v>22.5</v>
      </c>
    </row>
    <row r="4267" spans="3:9" x14ac:dyDescent="0.25">
      <c r="C4267" s="482" t="s">
        <v>4693</v>
      </c>
      <c r="D4267" s="325">
        <v>458.7</v>
      </c>
      <c r="E4267" s="325">
        <v>0</v>
      </c>
      <c r="F4267" s="325">
        <v>3.7</v>
      </c>
      <c r="G4267" s="325">
        <v>78</v>
      </c>
      <c r="H4267" s="320">
        <v>0.4</v>
      </c>
      <c r="I4267" s="320">
        <v>45</v>
      </c>
    </row>
    <row r="4268" spans="3:9" x14ac:dyDescent="0.25">
      <c r="C4268" s="482" t="s">
        <v>4694</v>
      </c>
      <c r="D4268" s="325">
        <v>458.5</v>
      </c>
      <c r="E4268" s="325">
        <v>0</v>
      </c>
      <c r="F4268" s="325">
        <v>3.6</v>
      </c>
      <c r="G4268" s="325">
        <v>78</v>
      </c>
      <c r="H4268" s="320">
        <v>0.4</v>
      </c>
      <c r="I4268" s="320">
        <v>0</v>
      </c>
    </row>
    <row r="4269" spans="3:9" x14ac:dyDescent="0.25">
      <c r="C4269" s="482" t="s">
        <v>4695</v>
      </c>
      <c r="D4269" s="325">
        <v>458.3</v>
      </c>
      <c r="E4269" s="325">
        <v>0</v>
      </c>
      <c r="F4269" s="325">
        <v>3.1</v>
      </c>
      <c r="G4269" s="325">
        <v>76</v>
      </c>
      <c r="H4269" s="320">
        <v>0.4</v>
      </c>
      <c r="I4269" s="320">
        <v>22.5</v>
      </c>
    </row>
    <row r="4270" spans="3:9" x14ac:dyDescent="0.25">
      <c r="C4270" s="482" t="s">
        <v>4696</v>
      </c>
      <c r="D4270" s="325">
        <v>458.1</v>
      </c>
      <c r="E4270" s="325">
        <v>0</v>
      </c>
      <c r="F4270" s="325">
        <v>2</v>
      </c>
      <c r="G4270" s="325">
        <v>79</v>
      </c>
      <c r="H4270" s="320">
        <v>0.4</v>
      </c>
      <c r="I4270" s="320">
        <v>0</v>
      </c>
    </row>
    <row r="4271" spans="3:9" x14ac:dyDescent="0.25">
      <c r="C4271" s="482" t="s">
        <v>4697</v>
      </c>
      <c r="D4271" s="325">
        <v>458.1</v>
      </c>
      <c r="E4271" s="325">
        <v>0</v>
      </c>
      <c r="F4271" s="325">
        <v>1.1000000000000001</v>
      </c>
      <c r="G4271" s="325">
        <v>81</v>
      </c>
      <c r="H4271" s="320">
        <v>0</v>
      </c>
      <c r="I4271" s="320">
        <v>337.5</v>
      </c>
    </row>
    <row r="4272" spans="3:9" x14ac:dyDescent="0.25">
      <c r="C4272" s="482" t="s">
        <v>4698</v>
      </c>
      <c r="D4272" s="325">
        <v>458.3</v>
      </c>
      <c r="E4272" s="325">
        <v>0</v>
      </c>
      <c r="F4272" s="325">
        <v>-0.3</v>
      </c>
      <c r="G4272" s="325">
        <v>85</v>
      </c>
      <c r="H4272" s="320">
        <v>0</v>
      </c>
      <c r="I4272" s="320">
        <v>337.5</v>
      </c>
    </row>
    <row r="4273" spans="3:9" x14ac:dyDescent="0.25">
      <c r="C4273" s="482" t="s">
        <v>4699</v>
      </c>
      <c r="D4273" s="325">
        <v>458.7</v>
      </c>
      <c r="E4273" s="325">
        <v>0</v>
      </c>
      <c r="F4273" s="325">
        <v>-0.8</v>
      </c>
      <c r="G4273" s="325">
        <v>89</v>
      </c>
      <c r="H4273" s="320">
        <v>0</v>
      </c>
      <c r="I4273" s="320">
        <v>337.5</v>
      </c>
    </row>
    <row r="4274" spans="3:9" x14ac:dyDescent="0.25">
      <c r="C4274" s="482" t="s">
        <v>4700</v>
      </c>
      <c r="D4274" s="325">
        <v>459.1</v>
      </c>
      <c r="E4274" s="325">
        <v>0</v>
      </c>
      <c r="F4274" s="325">
        <v>3.9</v>
      </c>
      <c r="G4274" s="325">
        <v>75</v>
      </c>
      <c r="H4274" s="320">
        <v>0.4</v>
      </c>
      <c r="I4274" s="320">
        <v>270</v>
      </c>
    </row>
    <row r="4275" spans="3:9" x14ac:dyDescent="0.25">
      <c r="C4275" s="482" t="s">
        <v>4701</v>
      </c>
      <c r="D4275" s="325">
        <v>459.4</v>
      </c>
      <c r="E4275" s="325">
        <v>0</v>
      </c>
      <c r="F4275" s="325">
        <v>7.6</v>
      </c>
      <c r="G4275" s="325">
        <v>62</v>
      </c>
      <c r="H4275" s="320">
        <v>0.4</v>
      </c>
      <c r="I4275" s="320">
        <v>292.5</v>
      </c>
    </row>
    <row r="4276" spans="3:9" x14ac:dyDescent="0.25">
      <c r="C4276" s="482" t="s">
        <v>4702</v>
      </c>
      <c r="D4276" s="325">
        <v>459.4</v>
      </c>
      <c r="E4276" s="325">
        <v>0</v>
      </c>
      <c r="F4276" s="325">
        <v>8.8000000000000007</v>
      </c>
      <c r="G4276" s="325">
        <v>53</v>
      </c>
      <c r="H4276" s="320">
        <v>0.9</v>
      </c>
      <c r="I4276" s="320">
        <v>157.5</v>
      </c>
    </row>
    <row r="4277" spans="3:9" x14ac:dyDescent="0.25">
      <c r="C4277" s="482" t="s">
        <v>4703</v>
      </c>
      <c r="D4277" s="325">
        <v>459.3</v>
      </c>
      <c r="E4277" s="325">
        <v>0</v>
      </c>
      <c r="F4277" s="325">
        <v>10.7</v>
      </c>
      <c r="G4277" s="325">
        <v>44</v>
      </c>
      <c r="H4277" s="320">
        <v>1.3</v>
      </c>
      <c r="I4277" s="320">
        <v>22.5</v>
      </c>
    </row>
    <row r="4278" spans="3:9" x14ac:dyDescent="0.25">
      <c r="C4278" s="482" t="s">
        <v>4704</v>
      </c>
      <c r="D4278" s="325">
        <v>458.9</v>
      </c>
      <c r="E4278" s="325">
        <v>0</v>
      </c>
      <c r="F4278" s="325">
        <v>11.9</v>
      </c>
      <c r="G4278" s="325">
        <v>41</v>
      </c>
      <c r="H4278" s="320">
        <v>1.3</v>
      </c>
      <c r="I4278" s="320">
        <v>45</v>
      </c>
    </row>
    <row r="4279" spans="3:9" x14ac:dyDescent="0.25">
      <c r="C4279" s="482" t="s">
        <v>4705</v>
      </c>
      <c r="D4279" s="325">
        <v>458.7</v>
      </c>
      <c r="E4279" s="325">
        <v>0</v>
      </c>
      <c r="F4279" s="325">
        <v>12.9</v>
      </c>
      <c r="G4279" s="325">
        <v>43</v>
      </c>
      <c r="H4279" s="320">
        <v>1.8</v>
      </c>
      <c r="I4279" s="320">
        <v>22.5</v>
      </c>
    </row>
    <row r="4280" spans="3:9" x14ac:dyDescent="0.25">
      <c r="C4280" s="482" t="s">
        <v>4706</v>
      </c>
      <c r="D4280" s="325">
        <v>458.1</v>
      </c>
      <c r="E4280" s="325">
        <v>0</v>
      </c>
      <c r="F4280" s="325">
        <v>12.6</v>
      </c>
      <c r="G4280" s="325">
        <v>45</v>
      </c>
      <c r="H4280" s="320">
        <v>1.8</v>
      </c>
      <c r="I4280" s="320">
        <v>45</v>
      </c>
    </row>
    <row r="4281" spans="3:9" x14ac:dyDescent="0.25">
      <c r="C4281" s="482" t="s">
        <v>4707</v>
      </c>
      <c r="D4281" s="325">
        <v>457.7</v>
      </c>
      <c r="E4281" s="325">
        <v>0</v>
      </c>
      <c r="F4281" s="325">
        <v>13</v>
      </c>
      <c r="G4281" s="325">
        <v>43</v>
      </c>
      <c r="H4281" s="320">
        <v>2.2000000000000002</v>
      </c>
      <c r="I4281" s="320">
        <v>22.5</v>
      </c>
    </row>
    <row r="4282" spans="3:9" x14ac:dyDescent="0.25">
      <c r="C4282" s="482" t="s">
        <v>4708</v>
      </c>
      <c r="D4282" s="325">
        <v>457.6</v>
      </c>
      <c r="E4282" s="325">
        <v>0</v>
      </c>
      <c r="F4282" s="325">
        <v>12.6</v>
      </c>
      <c r="G4282" s="325">
        <v>45</v>
      </c>
      <c r="H4282" s="320">
        <v>1.8</v>
      </c>
      <c r="I4282" s="320">
        <v>22.5</v>
      </c>
    </row>
    <row r="4283" spans="3:9" x14ac:dyDescent="0.25">
      <c r="C4283" s="482" t="s">
        <v>4709</v>
      </c>
      <c r="D4283" s="325">
        <v>457.6</v>
      </c>
      <c r="E4283" s="325">
        <v>0</v>
      </c>
      <c r="F4283" s="325">
        <v>10</v>
      </c>
      <c r="G4283" s="325">
        <v>54</v>
      </c>
      <c r="H4283" s="320">
        <v>2.2000000000000002</v>
      </c>
      <c r="I4283" s="320">
        <v>22.5</v>
      </c>
    </row>
    <row r="4284" spans="3:9" x14ac:dyDescent="0.25">
      <c r="C4284" s="482" t="s">
        <v>4710</v>
      </c>
      <c r="D4284" s="325">
        <v>457.9</v>
      </c>
      <c r="E4284" s="325">
        <v>0</v>
      </c>
      <c r="F4284" s="325">
        <v>7.5</v>
      </c>
      <c r="G4284" s="325">
        <v>65</v>
      </c>
      <c r="H4284" s="320">
        <v>1.3</v>
      </c>
      <c r="I4284" s="320">
        <v>22.5</v>
      </c>
    </row>
    <row r="4285" spans="3:9" x14ac:dyDescent="0.25">
      <c r="C4285" s="482" t="s">
        <v>4711</v>
      </c>
      <c r="D4285" s="325">
        <v>458</v>
      </c>
      <c r="E4285" s="325">
        <v>0</v>
      </c>
      <c r="F4285" s="325">
        <v>5.9</v>
      </c>
      <c r="G4285" s="325">
        <v>70</v>
      </c>
      <c r="H4285" s="320">
        <v>0.9</v>
      </c>
      <c r="I4285" s="320">
        <v>22.5</v>
      </c>
    </row>
    <row r="4286" spans="3:9" x14ac:dyDescent="0.25">
      <c r="C4286" s="482" t="s">
        <v>4712</v>
      </c>
      <c r="D4286" s="325">
        <v>458.1</v>
      </c>
      <c r="E4286" s="325">
        <v>0</v>
      </c>
      <c r="F4286" s="325">
        <v>4.8</v>
      </c>
      <c r="G4286" s="325">
        <v>75</v>
      </c>
      <c r="H4286" s="320">
        <v>0.4</v>
      </c>
      <c r="I4286" s="320">
        <v>67.5</v>
      </c>
    </row>
    <row r="4287" spans="3:9" x14ac:dyDescent="0.25">
      <c r="C4287" s="482" t="s">
        <v>4713</v>
      </c>
      <c r="D4287" s="325">
        <v>458.4</v>
      </c>
      <c r="E4287" s="325">
        <v>0</v>
      </c>
      <c r="F4287" s="325">
        <v>4</v>
      </c>
      <c r="G4287" s="325">
        <v>78</v>
      </c>
      <c r="H4287" s="320">
        <v>0.4</v>
      </c>
      <c r="I4287" s="320">
        <v>0</v>
      </c>
    </row>
    <row r="4288" spans="3:9" x14ac:dyDescent="0.25">
      <c r="C4288" s="482" t="s">
        <v>4714</v>
      </c>
      <c r="D4288" s="325">
        <v>458.6</v>
      </c>
      <c r="E4288" s="325">
        <v>0</v>
      </c>
      <c r="F4288" s="325">
        <v>3.3</v>
      </c>
      <c r="G4288" s="325">
        <v>81</v>
      </c>
      <c r="H4288" s="320">
        <v>0.4</v>
      </c>
      <c r="I4288" s="320">
        <v>22.5</v>
      </c>
    </row>
    <row r="4289" spans="3:9" x14ac:dyDescent="0.25">
      <c r="C4289" s="482" t="s">
        <v>4715</v>
      </c>
      <c r="D4289" s="325">
        <v>458.5</v>
      </c>
      <c r="E4289" s="325">
        <v>0</v>
      </c>
      <c r="F4289" s="325">
        <v>3</v>
      </c>
      <c r="G4289" s="325">
        <v>82</v>
      </c>
      <c r="H4289" s="320">
        <v>0.4</v>
      </c>
      <c r="I4289" s="320">
        <v>90</v>
      </c>
    </row>
    <row r="4290" spans="3:9" x14ac:dyDescent="0.25">
      <c r="C4290" s="482" t="s">
        <v>4716</v>
      </c>
      <c r="D4290" s="325">
        <v>458.5</v>
      </c>
      <c r="E4290" s="325">
        <v>0</v>
      </c>
      <c r="F4290" s="325">
        <v>2.2000000000000002</v>
      </c>
      <c r="G4290" s="325">
        <v>86</v>
      </c>
      <c r="H4290" s="320">
        <v>0.4</v>
      </c>
      <c r="I4290" s="320">
        <v>90</v>
      </c>
    </row>
    <row r="4291" spans="3:9" x14ac:dyDescent="0.25">
      <c r="C4291" s="482" t="s">
        <v>4717</v>
      </c>
      <c r="D4291" s="325">
        <v>458.3</v>
      </c>
      <c r="E4291" s="325">
        <v>0</v>
      </c>
      <c r="F4291" s="325">
        <v>1.2</v>
      </c>
      <c r="G4291" s="325">
        <v>88</v>
      </c>
      <c r="H4291" s="320">
        <v>0.4</v>
      </c>
      <c r="I4291" s="320">
        <v>45</v>
      </c>
    </row>
    <row r="4292" spans="3:9" x14ac:dyDescent="0.25">
      <c r="C4292" s="482" t="s">
        <v>4718</v>
      </c>
      <c r="D4292" s="325">
        <v>458.1</v>
      </c>
      <c r="E4292" s="325">
        <v>0</v>
      </c>
      <c r="F4292" s="325">
        <v>1.2</v>
      </c>
      <c r="G4292" s="325">
        <v>93</v>
      </c>
      <c r="H4292" s="320">
        <v>0.9</v>
      </c>
      <c r="I4292" s="320">
        <v>0</v>
      </c>
    </row>
    <row r="4293" spans="3:9" x14ac:dyDescent="0.25">
      <c r="C4293" s="482" t="s">
        <v>4719</v>
      </c>
      <c r="D4293" s="325">
        <v>457.8</v>
      </c>
      <c r="E4293" s="325">
        <v>0</v>
      </c>
      <c r="F4293" s="325">
        <v>1.1000000000000001</v>
      </c>
      <c r="G4293" s="325">
        <v>93</v>
      </c>
      <c r="H4293" s="320">
        <v>0.4</v>
      </c>
      <c r="I4293" s="320">
        <v>337.5</v>
      </c>
    </row>
    <row r="4294" spans="3:9" x14ac:dyDescent="0.25">
      <c r="C4294" s="482" t="s">
        <v>4720</v>
      </c>
      <c r="D4294" s="325">
        <v>457.8</v>
      </c>
      <c r="E4294" s="325">
        <v>0</v>
      </c>
      <c r="F4294" s="325">
        <v>1.1000000000000001</v>
      </c>
      <c r="G4294" s="325">
        <v>93</v>
      </c>
      <c r="H4294" s="320">
        <v>0.4</v>
      </c>
      <c r="I4294" s="320">
        <v>22.5</v>
      </c>
    </row>
    <row r="4295" spans="3:9" x14ac:dyDescent="0.25">
      <c r="C4295" s="482" t="s">
        <v>4721</v>
      </c>
      <c r="D4295" s="325">
        <v>457.9</v>
      </c>
      <c r="E4295" s="325">
        <v>0</v>
      </c>
      <c r="F4295" s="325">
        <v>1.4</v>
      </c>
      <c r="G4295" s="325">
        <v>89</v>
      </c>
      <c r="H4295" s="320">
        <v>0.4</v>
      </c>
      <c r="I4295" s="320">
        <v>337.5</v>
      </c>
    </row>
    <row r="4296" spans="3:9" x14ac:dyDescent="0.25">
      <c r="C4296" s="482" t="s">
        <v>4722</v>
      </c>
      <c r="D4296" s="325">
        <v>458</v>
      </c>
      <c r="E4296" s="325">
        <v>0</v>
      </c>
      <c r="F4296" s="325">
        <v>1.6</v>
      </c>
      <c r="G4296" s="325">
        <v>87</v>
      </c>
      <c r="H4296" s="320">
        <v>0.4</v>
      </c>
      <c r="I4296" s="320">
        <v>22.5</v>
      </c>
    </row>
    <row r="4297" spans="3:9" x14ac:dyDescent="0.25">
      <c r="C4297" s="482" t="s">
        <v>4723</v>
      </c>
      <c r="D4297" s="325">
        <v>458.2</v>
      </c>
      <c r="E4297" s="325">
        <v>0</v>
      </c>
      <c r="F4297" s="325">
        <v>1</v>
      </c>
      <c r="G4297" s="325">
        <v>89</v>
      </c>
      <c r="H4297" s="320">
        <v>0.9</v>
      </c>
      <c r="I4297" s="320">
        <v>22.5</v>
      </c>
    </row>
    <row r="4298" spans="3:9" x14ac:dyDescent="0.25">
      <c r="C4298" s="482" t="s">
        <v>4724</v>
      </c>
      <c r="D4298" s="325">
        <v>458.6</v>
      </c>
      <c r="E4298" s="325">
        <v>0</v>
      </c>
      <c r="F4298" s="325">
        <v>1.1000000000000001</v>
      </c>
      <c r="G4298" s="325">
        <v>89</v>
      </c>
      <c r="H4298" s="320">
        <v>0.4</v>
      </c>
      <c r="I4298" s="320">
        <v>225</v>
      </c>
    </row>
    <row r="4299" spans="3:9" x14ac:dyDescent="0.25">
      <c r="C4299" s="482" t="s">
        <v>4725</v>
      </c>
      <c r="D4299" s="325">
        <v>459</v>
      </c>
      <c r="E4299" s="325">
        <v>0</v>
      </c>
      <c r="F4299" s="325">
        <v>1.7</v>
      </c>
      <c r="G4299" s="325">
        <v>87</v>
      </c>
      <c r="H4299" s="320">
        <v>0.9</v>
      </c>
      <c r="I4299" s="320">
        <v>225</v>
      </c>
    </row>
    <row r="4300" spans="3:9" x14ac:dyDescent="0.25">
      <c r="C4300" s="482" t="s">
        <v>4726</v>
      </c>
      <c r="D4300" s="325">
        <v>459.1</v>
      </c>
      <c r="E4300" s="325">
        <v>0</v>
      </c>
      <c r="F4300" s="325">
        <v>4.7</v>
      </c>
      <c r="G4300" s="325">
        <v>78</v>
      </c>
      <c r="H4300" s="320">
        <v>0.9</v>
      </c>
      <c r="I4300" s="320">
        <v>270</v>
      </c>
    </row>
    <row r="4301" spans="3:9" x14ac:dyDescent="0.25">
      <c r="C4301" s="482" t="s">
        <v>4727</v>
      </c>
      <c r="D4301" s="325">
        <v>458.9</v>
      </c>
      <c r="E4301" s="325">
        <v>0</v>
      </c>
      <c r="F4301" s="325">
        <v>7.6</v>
      </c>
      <c r="G4301" s="325">
        <v>63</v>
      </c>
      <c r="H4301" s="320">
        <v>1.3</v>
      </c>
      <c r="I4301" s="320">
        <v>225</v>
      </c>
    </row>
    <row r="4302" spans="3:9" x14ac:dyDescent="0.25">
      <c r="C4302" s="482" t="s">
        <v>4728</v>
      </c>
      <c r="D4302" s="325">
        <v>458.4</v>
      </c>
      <c r="E4302" s="325">
        <v>0</v>
      </c>
      <c r="F4302" s="325">
        <v>11</v>
      </c>
      <c r="G4302" s="325">
        <v>45</v>
      </c>
      <c r="H4302" s="320">
        <v>1.3</v>
      </c>
      <c r="I4302" s="320">
        <v>225</v>
      </c>
    </row>
    <row r="4303" spans="3:9" x14ac:dyDescent="0.25">
      <c r="C4303" s="482" t="s">
        <v>4729</v>
      </c>
      <c r="D4303" s="325">
        <v>458.1</v>
      </c>
      <c r="E4303" s="325">
        <v>0</v>
      </c>
      <c r="F4303" s="325">
        <v>10.7</v>
      </c>
      <c r="G4303" s="325">
        <v>42</v>
      </c>
      <c r="H4303" s="320">
        <v>1.3</v>
      </c>
      <c r="I4303" s="320">
        <v>180</v>
      </c>
    </row>
    <row r="4304" spans="3:9" x14ac:dyDescent="0.25">
      <c r="C4304" s="482" t="s">
        <v>4730</v>
      </c>
      <c r="D4304" s="325">
        <v>457.6</v>
      </c>
      <c r="E4304" s="325">
        <v>0</v>
      </c>
      <c r="F4304" s="325">
        <v>12.6</v>
      </c>
      <c r="G4304" s="325">
        <v>36</v>
      </c>
      <c r="H4304" s="320">
        <v>1.3</v>
      </c>
      <c r="I4304" s="320">
        <v>0</v>
      </c>
    </row>
    <row r="4305" spans="3:9" x14ac:dyDescent="0.25">
      <c r="C4305" s="482" t="s">
        <v>4731</v>
      </c>
      <c r="D4305" s="325">
        <v>457.2</v>
      </c>
      <c r="E4305" s="325">
        <v>0</v>
      </c>
      <c r="F4305" s="325">
        <v>10.8</v>
      </c>
      <c r="G4305" s="325">
        <v>41</v>
      </c>
      <c r="H4305" s="320">
        <v>1.3</v>
      </c>
      <c r="I4305" s="320">
        <v>225</v>
      </c>
    </row>
    <row r="4306" spans="3:9" x14ac:dyDescent="0.25">
      <c r="C4306" s="482" t="s">
        <v>4732</v>
      </c>
      <c r="D4306" s="325">
        <v>457.2</v>
      </c>
      <c r="E4306" s="325">
        <v>0</v>
      </c>
      <c r="F4306" s="325">
        <v>9.1999999999999993</v>
      </c>
      <c r="G4306" s="325">
        <v>55</v>
      </c>
      <c r="H4306" s="320">
        <v>1.3</v>
      </c>
      <c r="I4306" s="320">
        <v>22.5</v>
      </c>
    </row>
    <row r="4307" spans="3:9" x14ac:dyDescent="0.25">
      <c r="C4307" s="482" t="s">
        <v>4733</v>
      </c>
      <c r="D4307" s="325">
        <v>457.3</v>
      </c>
      <c r="E4307" s="325">
        <v>0</v>
      </c>
      <c r="F4307" s="325">
        <v>8.8000000000000007</v>
      </c>
      <c r="G4307" s="325">
        <v>60</v>
      </c>
      <c r="H4307" s="320">
        <v>2.2000000000000002</v>
      </c>
      <c r="I4307" s="320">
        <v>22.5</v>
      </c>
    </row>
    <row r="4308" spans="3:9" x14ac:dyDescent="0.25">
      <c r="C4308" s="482" t="s">
        <v>4734</v>
      </c>
      <c r="D4308" s="325">
        <v>457.6</v>
      </c>
      <c r="E4308" s="325">
        <v>0</v>
      </c>
      <c r="F4308" s="325">
        <v>7</v>
      </c>
      <c r="G4308" s="325">
        <v>71</v>
      </c>
      <c r="H4308" s="320">
        <v>1.3</v>
      </c>
      <c r="I4308" s="320">
        <v>22.5</v>
      </c>
    </row>
    <row r="4309" spans="3:9" x14ac:dyDescent="0.25">
      <c r="C4309" s="482" t="s">
        <v>4735</v>
      </c>
      <c r="D4309" s="325">
        <v>457.8</v>
      </c>
      <c r="E4309" s="325">
        <v>0</v>
      </c>
      <c r="F4309" s="325">
        <v>5.6</v>
      </c>
      <c r="G4309" s="325">
        <v>79</v>
      </c>
      <c r="H4309" s="320">
        <v>0.9</v>
      </c>
      <c r="I4309" s="320">
        <v>22.5</v>
      </c>
    </row>
    <row r="4310" spans="3:9" x14ac:dyDescent="0.25">
      <c r="C4310" s="482" t="s">
        <v>4736</v>
      </c>
      <c r="D4310" s="325">
        <v>458.1</v>
      </c>
      <c r="E4310" s="325">
        <v>0</v>
      </c>
      <c r="F4310" s="325">
        <v>4.5</v>
      </c>
      <c r="G4310" s="325">
        <v>84</v>
      </c>
      <c r="H4310" s="320">
        <v>0.4</v>
      </c>
      <c r="I4310" s="320">
        <v>67.5</v>
      </c>
    </row>
    <row r="4311" spans="3:9" x14ac:dyDescent="0.25">
      <c r="C4311" s="482" t="s">
        <v>4737</v>
      </c>
      <c r="D4311" s="325">
        <v>458.3</v>
      </c>
      <c r="E4311" s="325">
        <v>0</v>
      </c>
      <c r="F4311" s="325">
        <v>3.9</v>
      </c>
      <c r="G4311" s="325">
        <v>85</v>
      </c>
      <c r="H4311" s="320">
        <v>0</v>
      </c>
      <c r="I4311" s="320">
        <v>67.5</v>
      </c>
    </row>
    <row r="4312" spans="3:9" x14ac:dyDescent="0.25">
      <c r="C4312" s="482" t="s">
        <v>4738</v>
      </c>
      <c r="D4312" s="325">
        <v>458.3</v>
      </c>
      <c r="E4312" s="325">
        <v>0</v>
      </c>
      <c r="F4312" s="325">
        <v>3.3</v>
      </c>
      <c r="G4312" s="325">
        <v>86</v>
      </c>
      <c r="H4312" s="320">
        <v>0</v>
      </c>
      <c r="I4312" s="320">
        <v>247.5</v>
      </c>
    </row>
    <row r="4313" spans="3:9" x14ac:dyDescent="0.25">
      <c r="C4313" s="482" t="s">
        <v>4739</v>
      </c>
      <c r="D4313" s="325">
        <v>458.5</v>
      </c>
      <c r="E4313" s="325">
        <v>0</v>
      </c>
      <c r="F4313" s="325">
        <v>3.2</v>
      </c>
      <c r="G4313" s="325">
        <v>91</v>
      </c>
      <c r="H4313" s="320">
        <v>0.4</v>
      </c>
      <c r="I4313" s="320">
        <v>67.5</v>
      </c>
    </row>
    <row r="4314" spans="3:9" x14ac:dyDescent="0.25">
      <c r="C4314" s="482" t="s">
        <v>4740</v>
      </c>
      <c r="D4314" s="325">
        <v>458.4</v>
      </c>
      <c r="E4314" s="325">
        <v>0</v>
      </c>
      <c r="F4314" s="325">
        <v>3.2</v>
      </c>
      <c r="G4314" s="325">
        <v>90</v>
      </c>
      <c r="H4314" s="320">
        <v>0.4</v>
      </c>
      <c r="I4314" s="320">
        <v>67.5</v>
      </c>
    </row>
    <row r="4315" spans="3:9" x14ac:dyDescent="0.25">
      <c r="C4315" s="482" t="s">
        <v>4741</v>
      </c>
      <c r="D4315" s="325">
        <v>458.2</v>
      </c>
      <c r="E4315" s="325">
        <v>0</v>
      </c>
      <c r="F4315" s="325">
        <v>3.4</v>
      </c>
      <c r="G4315" s="325">
        <v>88</v>
      </c>
      <c r="H4315" s="320">
        <v>0.4</v>
      </c>
      <c r="I4315" s="320">
        <v>67.5</v>
      </c>
    </row>
    <row r="4316" spans="3:9" x14ac:dyDescent="0.25">
      <c r="C4316" s="482" t="s">
        <v>4742</v>
      </c>
      <c r="D4316" s="325">
        <v>458.2</v>
      </c>
      <c r="E4316" s="325">
        <v>0</v>
      </c>
      <c r="F4316" s="325">
        <v>2.9</v>
      </c>
      <c r="G4316" s="325">
        <v>85</v>
      </c>
      <c r="H4316" s="320">
        <v>0.4</v>
      </c>
      <c r="I4316" s="320">
        <v>0</v>
      </c>
    </row>
    <row r="4317" spans="3:9" x14ac:dyDescent="0.25">
      <c r="C4317" s="482" t="s">
        <v>4743</v>
      </c>
      <c r="D4317" s="325">
        <v>457.8</v>
      </c>
      <c r="E4317" s="325">
        <v>0</v>
      </c>
      <c r="F4317" s="325">
        <v>3</v>
      </c>
      <c r="G4317" s="325">
        <v>82</v>
      </c>
      <c r="H4317" s="320">
        <v>0.4</v>
      </c>
      <c r="I4317" s="320">
        <v>225</v>
      </c>
    </row>
    <row r="4318" spans="3:9" x14ac:dyDescent="0.25">
      <c r="C4318" s="482" t="s">
        <v>4744</v>
      </c>
      <c r="D4318" s="325">
        <v>457.7</v>
      </c>
      <c r="E4318" s="325">
        <v>0</v>
      </c>
      <c r="F4318" s="325">
        <v>1.9</v>
      </c>
      <c r="G4318" s="325">
        <v>83</v>
      </c>
      <c r="H4318" s="320">
        <v>0.4</v>
      </c>
      <c r="I4318" s="320">
        <v>247.5</v>
      </c>
    </row>
    <row r="4319" spans="3:9" x14ac:dyDescent="0.25">
      <c r="C4319" s="482" t="s">
        <v>4745</v>
      </c>
      <c r="D4319" s="325">
        <v>457.7</v>
      </c>
      <c r="E4319" s="325">
        <v>0</v>
      </c>
      <c r="F4319" s="325">
        <v>0.7</v>
      </c>
      <c r="G4319" s="325">
        <v>86</v>
      </c>
      <c r="H4319" s="320">
        <v>0.4</v>
      </c>
      <c r="I4319" s="320">
        <v>247.5</v>
      </c>
    </row>
    <row r="4320" spans="3:9" x14ac:dyDescent="0.25">
      <c r="C4320" s="482" t="s">
        <v>4746</v>
      </c>
      <c r="D4320" s="325">
        <v>458</v>
      </c>
      <c r="E4320" s="325">
        <v>0</v>
      </c>
      <c r="F4320" s="325">
        <v>0.7</v>
      </c>
      <c r="G4320" s="325">
        <v>87</v>
      </c>
      <c r="H4320" s="320">
        <v>0.4</v>
      </c>
      <c r="I4320" s="320">
        <v>225</v>
      </c>
    </row>
    <row r="4321" spans="3:9" x14ac:dyDescent="0.25">
      <c r="C4321" s="482" t="s">
        <v>4747</v>
      </c>
      <c r="D4321" s="325">
        <v>458.2</v>
      </c>
      <c r="E4321" s="325">
        <v>0</v>
      </c>
      <c r="F4321" s="325">
        <v>0.2</v>
      </c>
      <c r="G4321" s="325">
        <v>88</v>
      </c>
      <c r="H4321" s="320">
        <v>0.9</v>
      </c>
      <c r="I4321" s="320">
        <v>180</v>
      </c>
    </row>
    <row r="4322" spans="3:9" x14ac:dyDescent="0.25">
      <c r="C4322" s="482" t="s">
        <v>4748</v>
      </c>
      <c r="D4322" s="325">
        <v>458.7</v>
      </c>
      <c r="E4322" s="325">
        <v>0</v>
      </c>
      <c r="F4322" s="325">
        <v>0.5</v>
      </c>
      <c r="G4322" s="325">
        <v>88</v>
      </c>
      <c r="H4322" s="320">
        <v>0.9</v>
      </c>
      <c r="I4322" s="320">
        <v>225</v>
      </c>
    </row>
    <row r="4323" spans="3:9" x14ac:dyDescent="0.25">
      <c r="C4323" s="482" t="s">
        <v>4749</v>
      </c>
      <c r="D4323" s="325">
        <v>458.9</v>
      </c>
      <c r="E4323" s="325">
        <v>0</v>
      </c>
      <c r="F4323" s="325">
        <v>3.2</v>
      </c>
      <c r="G4323" s="325">
        <v>78</v>
      </c>
      <c r="H4323" s="320">
        <v>0.9</v>
      </c>
      <c r="I4323" s="320">
        <v>225</v>
      </c>
    </row>
    <row r="4324" spans="3:9" x14ac:dyDescent="0.25">
      <c r="C4324" s="482" t="s">
        <v>4750</v>
      </c>
      <c r="D4324" s="325">
        <v>458.8</v>
      </c>
      <c r="E4324" s="325">
        <v>0</v>
      </c>
      <c r="F4324" s="325">
        <v>7.7</v>
      </c>
      <c r="G4324" s="325">
        <v>62</v>
      </c>
      <c r="H4324" s="320">
        <v>0.9</v>
      </c>
      <c r="I4324" s="320">
        <v>315</v>
      </c>
    </row>
    <row r="4325" spans="3:9" x14ac:dyDescent="0.25">
      <c r="C4325" s="482" t="s">
        <v>4751</v>
      </c>
      <c r="D4325" s="325">
        <v>458.7</v>
      </c>
      <c r="E4325" s="325">
        <v>0</v>
      </c>
      <c r="F4325" s="325">
        <v>10.3</v>
      </c>
      <c r="G4325" s="325">
        <v>48</v>
      </c>
      <c r="H4325" s="320">
        <v>0.9</v>
      </c>
      <c r="I4325" s="320">
        <v>337.5</v>
      </c>
    </row>
    <row r="4326" spans="3:9" x14ac:dyDescent="0.25">
      <c r="C4326" s="482" t="s">
        <v>4752</v>
      </c>
      <c r="D4326" s="325">
        <v>458.5</v>
      </c>
      <c r="E4326" s="325">
        <v>0</v>
      </c>
      <c r="F4326" s="325">
        <v>10.1</v>
      </c>
      <c r="G4326" s="325">
        <v>47</v>
      </c>
      <c r="H4326" s="320">
        <v>1.3</v>
      </c>
      <c r="I4326" s="320">
        <v>225</v>
      </c>
    </row>
    <row r="4327" spans="3:9" x14ac:dyDescent="0.25">
      <c r="C4327" s="482" t="s">
        <v>4753</v>
      </c>
      <c r="D4327" s="325">
        <v>457.9</v>
      </c>
      <c r="E4327" s="325">
        <v>0</v>
      </c>
      <c r="F4327" s="325">
        <v>11.2</v>
      </c>
      <c r="G4327" s="325">
        <v>41</v>
      </c>
      <c r="H4327" s="320">
        <v>1.3</v>
      </c>
      <c r="I4327" s="320">
        <v>225</v>
      </c>
    </row>
    <row r="4328" spans="3:9" x14ac:dyDescent="0.25">
      <c r="C4328" s="482" t="s">
        <v>4754</v>
      </c>
      <c r="D4328" s="325">
        <v>457.4</v>
      </c>
      <c r="E4328" s="325">
        <v>0</v>
      </c>
      <c r="F4328" s="325">
        <v>11.1</v>
      </c>
      <c r="G4328" s="325">
        <v>40</v>
      </c>
      <c r="H4328" s="320">
        <v>1.3</v>
      </c>
      <c r="I4328" s="320">
        <v>0</v>
      </c>
    </row>
    <row r="4329" spans="3:9" x14ac:dyDescent="0.25">
      <c r="C4329" s="482" t="s">
        <v>4755</v>
      </c>
      <c r="D4329" s="325">
        <v>457.1</v>
      </c>
      <c r="E4329" s="325">
        <v>0</v>
      </c>
      <c r="F4329" s="325">
        <v>12.4</v>
      </c>
      <c r="G4329" s="325">
        <v>35</v>
      </c>
      <c r="H4329" s="320">
        <v>0.9</v>
      </c>
      <c r="I4329" s="320">
        <v>337.5</v>
      </c>
    </row>
    <row r="4330" spans="3:9" x14ac:dyDescent="0.25">
      <c r="C4330" s="482" t="s">
        <v>4756</v>
      </c>
      <c r="D4330" s="325">
        <v>456.9</v>
      </c>
      <c r="E4330" s="325">
        <v>0</v>
      </c>
      <c r="F4330" s="325">
        <v>12</v>
      </c>
      <c r="G4330" s="325">
        <v>37</v>
      </c>
      <c r="H4330" s="320">
        <v>0.9</v>
      </c>
      <c r="I4330" s="320">
        <v>247.5</v>
      </c>
    </row>
    <row r="4331" spans="3:9" x14ac:dyDescent="0.25">
      <c r="C4331" s="482" t="s">
        <v>4757</v>
      </c>
      <c r="D4331" s="325">
        <v>456.9</v>
      </c>
      <c r="E4331" s="325">
        <v>0</v>
      </c>
      <c r="F4331" s="325">
        <v>10.3</v>
      </c>
      <c r="G4331" s="325">
        <v>55</v>
      </c>
      <c r="H4331" s="320">
        <v>1.3</v>
      </c>
      <c r="I4331" s="320">
        <v>22.5</v>
      </c>
    </row>
    <row r="4332" spans="3:9" x14ac:dyDescent="0.25">
      <c r="C4332" s="482" t="s">
        <v>4758</v>
      </c>
      <c r="D4332" s="325">
        <v>457.4</v>
      </c>
      <c r="E4332" s="325">
        <v>0</v>
      </c>
      <c r="F4332" s="325">
        <v>7.3</v>
      </c>
      <c r="G4332" s="325">
        <v>69</v>
      </c>
      <c r="H4332" s="320">
        <v>1.8</v>
      </c>
      <c r="I4332" s="320">
        <v>22.5</v>
      </c>
    </row>
    <row r="4333" spans="3:9" x14ac:dyDescent="0.25">
      <c r="C4333" s="482" t="s">
        <v>4759</v>
      </c>
      <c r="D4333" s="325">
        <v>457.7</v>
      </c>
      <c r="E4333" s="325">
        <v>0</v>
      </c>
      <c r="F4333" s="325">
        <v>5.6</v>
      </c>
      <c r="G4333" s="325">
        <v>81</v>
      </c>
      <c r="H4333" s="320">
        <v>1.3</v>
      </c>
      <c r="I4333" s="320">
        <v>22.5</v>
      </c>
    </row>
    <row r="4334" spans="3:9" x14ac:dyDescent="0.25">
      <c r="C4334" s="482" t="s">
        <v>4760</v>
      </c>
      <c r="D4334" s="325">
        <v>458.1</v>
      </c>
      <c r="E4334" s="325">
        <v>0</v>
      </c>
      <c r="F4334" s="325">
        <v>4.9000000000000004</v>
      </c>
      <c r="G4334" s="325">
        <v>86</v>
      </c>
      <c r="H4334" s="320">
        <v>0.9</v>
      </c>
      <c r="I4334" s="320">
        <v>45</v>
      </c>
    </row>
    <row r="4335" spans="3:9" x14ac:dyDescent="0.25">
      <c r="C4335" s="482" t="s">
        <v>4761</v>
      </c>
      <c r="D4335" s="325">
        <v>458.5</v>
      </c>
      <c r="E4335" s="325">
        <v>0</v>
      </c>
      <c r="F4335" s="325">
        <v>4.5999999999999996</v>
      </c>
      <c r="G4335" s="325">
        <v>87</v>
      </c>
      <c r="H4335" s="320">
        <v>0.9</v>
      </c>
      <c r="I4335" s="320">
        <v>22.5</v>
      </c>
    </row>
    <row r="4336" spans="3:9" x14ac:dyDescent="0.25">
      <c r="C4336" s="482" t="s">
        <v>4762</v>
      </c>
      <c r="D4336" s="325">
        <v>458.6</v>
      </c>
      <c r="E4336" s="325">
        <v>0</v>
      </c>
      <c r="F4336" s="325">
        <v>4.5999999999999996</v>
      </c>
      <c r="G4336" s="325">
        <v>86</v>
      </c>
      <c r="H4336" s="320">
        <v>0.9</v>
      </c>
      <c r="I4336" s="320">
        <v>22.5</v>
      </c>
    </row>
    <row r="4337" spans="3:9" x14ac:dyDescent="0.25">
      <c r="C4337" s="482" t="s">
        <v>4763</v>
      </c>
      <c r="D4337" s="325">
        <v>458.5</v>
      </c>
      <c r="E4337" s="325">
        <v>0</v>
      </c>
      <c r="F4337" s="325">
        <v>4.0999999999999996</v>
      </c>
      <c r="G4337" s="325">
        <v>85</v>
      </c>
      <c r="H4337" s="320">
        <v>0.9</v>
      </c>
      <c r="I4337" s="320">
        <v>0</v>
      </c>
    </row>
    <row r="4338" spans="3:9" x14ac:dyDescent="0.25">
      <c r="C4338" s="482" t="s">
        <v>4764</v>
      </c>
      <c r="D4338" s="325">
        <v>458.5</v>
      </c>
      <c r="E4338" s="325">
        <v>0</v>
      </c>
      <c r="F4338" s="325">
        <v>4.0999999999999996</v>
      </c>
      <c r="G4338" s="325">
        <v>85</v>
      </c>
      <c r="H4338" s="320">
        <v>0.4</v>
      </c>
      <c r="I4338" s="320">
        <v>0</v>
      </c>
    </row>
    <row r="4339" spans="3:9" x14ac:dyDescent="0.25">
      <c r="C4339" s="482" t="s">
        <v>4765</v>
      </c>
      <c r="D4339" s="325">
        <v>458.4</v>
      </c>
      <c r="E4339" s="325">
        <v>0</v>
      </c>
      <c r="F4339" s="325">
        <v>3.1</v>
      </c>
      <c r="G4339" s="325">
        <v>86</v>
      </c>
      <c r="H4339" s="320">
        <v>0.4</v>
      </c>
      <c r="I4339" s="320">
        <v>0</v>
      </c>
    </row>
    <row r="4340" spans="3:9" x14ac:dyDescent="0.25">
      <c r="C4340" s="482" t="s">
        <v>4766</v>
      </c>
      <c r="D4340" s="325">
        <v>458.1</v>
      </c>
      <c r="E4340" s="325">
        <v>0</v>
      </c>
      <c r="F4340" s="325">
        <v>1.8</v>
      </c>
      <c r="G4340" s="325">
        <v>85</v>
      </c>
      <c r="H4340" s="320">
        <v>0.4</v>
      </c>
      <c r="I4340" s="320">
        <v>0</v>
      </c>
    </row>
    <row r="4341" spans="3:9" x14ac:dyDescent="0.25">
      <c r="C4341" s="482" t="s">
        <v>4767</v>
      </c>
      <c r="D4341" s="325">
        <v>457.9</v>
      </c>
      <c r="E4341" s="325">
        <v>0</v>
      </c>
      <c r="F4341" s="325">
        <v>1.3</v>
      </c>
      <c r="G4341" s="325">
        <v>90</v>
      </c>
      <c r="H4341" s="320">
        <v>0.4</v>
      </c>
      <c r="I4341" s="320">
        <v>337.5</v>
      </c>
    </row>
    <row r="4342" spans="3:9" x14ac:dyDescent="0.25">
      <c r="C4342" s="482" t="s">
        <v>4768</v>
      </c>
      <c r="D4342" s="325">
        <v>457.8</v>
      </c>
      <c r="E4342" s="325">
        <v>0</v>
      </c>
      <c r="F4342" s="325">
        <v>1</v>
      </c>
      <c r="G4342" s="325">
        <v>92</v>
      </c>
      <c r="H4342" s="320">
        <v>0.4</v>
      </c>
      <c r="I4342" s="320">
        <v>0</v>
      </c>
    </row>
    <row r="4343" spans="3:9" x14ac:dyDescent="0.25">
      <c r="C4343" s="482" t="s">
        <v>4769</v>
      </c>
      <c r="D4343" s="325">
        <v>458.1</v>
      </c>
      <c r="E4343" s="325">
        <v>0</v>
      </c>
      <c r="F4343" s="325">
        <v>1.3</v>
      </c>
      <c r="G4343" s="325">
        <v>90</v>
      </c>
      <c r="H4343" s="320">
        <v>0.4</v>
      </c>
      <c r="I4343" s="320">
        <v>45</v>
      </c>
    </row>
    <row r="4344" spans="3:9" x14ac:dyDescent="0.25">
      <c r="C4344" s="482" t="s">
        <v>4770</v>
      </c>
      <c r="D4344" s="325">
        <v>458.2</v>
      </c>
      <c r="E4344" s="325">
        <v>0</v>
      </c>
      <c r="F4344" s="325">
        <v>0.7</v>
      </c>
      <c r="G4344" s="325">
        <v>89</v>
      </c>
      <c r="H4344" s="320">
        <v>0</v>
      </c>
      <c r="I4344" s="320">
        <v>45</v>
      </c>
    </row>
    <row r="4345" spans="3:9" x14ac:dyDescent="0.25">
      <c r="C4345" s="482" t="s">
        <v>4771</v>
      </c>
      <c r="D4345" s="325">
        <v>458.5</v>
      </c>
      <c r="E4345" s="325">
        <v>0</v>
      </c>
      <c r="F4345" s="325">
        <v>-0.3</v>
      </c>
      <c r="G4345" s="325">
        <v>93</v>
      </c>
      <c r="H4345" s="320">
        <v>0.4</v>
      </c>
      <c r="I4345" s="320">
        <v>247.5</v>
      </c>
    </row>
    <row r="4346" spans="3:9" x14ac:dyDescent="0.25">
      <c r="C4346" s="482" t="s">
        <v>4772</v>
      </c>
      <c r="D4346" s="325">
        <v>459.1</v>
      </c>
      <c r="E4346" s="325">
        <v>0</v>
      </c>
      <c r="F4346" s="325">
        <v>0.5</v>
      </c>
      <c r="G4346" s="325">
        <v>93</v>
      </c>
      <c r="H4346" s="320">
        <v>0.4</v>
      </c>
      <c r="I4346" s="320">
        <v>202.5</v>
      </c>
    </row>
    <row r="4347" spans="3:9" x14ac:dyDescent="0.25">
      <c r="C4347" s="482" t="s">
        <v>4773</v>
      </c>
      <c r="D4347" s="325">
        <v>459.5</v>
      </c>
      <c r="E4347" s="325">
        <v>0</v>
      </c>
      <c r="F4347" s="325">
        <v>2.2000000000000002</v>
      </c>
      <c r="G4347" s="325">
        <v>85</v>
      </c>
      <c r="H4347" s="320">
        <v>0.4</v>
      </c>
      <c r="I4347" s="320">
        <v>270</v>
      </c>
    </row>
    <row r="4348" spans="3:9" x14ac:dyDescent="0.25">
      <c r="C4348" s="482" t="s">
        <v>4774</v>
      </c>
      <c r="D4348" s="325">
        <v>459.4</v>
      </c>
      <c r="E4348" s="325">
        <v>0</v>
      </c>
      <c r="F4348" s="325">
        <v>4.7</v>
      </c>
      <c r="G4348" s="325">
        <v>78</v>
      </c>
      <c r="H4348" s="320">
        <v>1.3</v>
      </c>
      <c r="I4348" s="320">
        <v>225</v>
      </c>
    </row>
    <row r="4349" spans="3:9" x14ac:dyDescent="0.25">
      <c r="C4349" s="482" t="s">
        <v>4775</v>
      </c>
      <c r="D4349" s="325">
        <v>459.1</v>
      </c>
      <c r="E4349" s="325">
        <v>0</v>
      </c>
      <c r="F4349" s="325">
        <v>9.1999999999999993</v>
      </c>
      <c r="G4349" s="325">
        <v>62</v>
      </c>
      <c r="H4349" s="320">
        <v>0.9</v>
      </c>
      <c r="I4349" s="320">
        <v>247.5</v>
      </c>
    </row>
    <row r="4350" spans="3:9" x14ac:dyDescent="0.25">
      <c r="C4350" s="482" t="s">
        <v>4776</v>
      </c>
      <c r="D4350" s="325">
        <v>458.7</v>
      </c>
      <c r="E4350" s="325">
        <v>0</v>
      </c>
      <c r="F4350" s="325">
        <v>11.8</v>
      </c>
      <c r="G4350" s="325">
        <v>43</v>
      </c>
      <c r="H4350" s="320">
        <v>1.3</v>
      </c>
      <c r="I4350" s="320">
        <v>90</v>
      </c>
    </row>
    <row r="4351" spans="3:9" x14ac:dyDescent="0.25">
      <c r="C4351" s="482" t="s">
        <v>4777</v>
      </c>
      <c r="D4351" s="325">
        <v>458.3</v>
      </c>
      <c r="E4351" s="325">
        <v>0</v>
      </c>
      <c r="F4351" s="325">
        <v>13.3</v>
      </c>
      <c r="G4351" s="325">
        <v>40</v>
      </c>
      <c r="H4351" s="320">
        <v>1.3</v>
      </c>
      <c r="I4351" s="320">
        <v>45</v>
      </c>
    </row>
    <row r="4352" spans="3:9" x14ac:dyDescent="0.25">
      <c r="C4352" s="482" t="s">
        <v>4778</v>
      </c>
      <c r="D4352" s="325">
        <v>457.9</v>
      </c>
      <c r="E4352" s="325">
        <v>0</v>
      </c>
      <c r="F4352" s="325">
        <v>12.7</v>
      </c>
      <c r="G4352" s="325">
        <v>41</v>
      </c>
      <c r="H4352" s="320">
        <v>1.3</v>
      </c>
      <c r="I4352" s="320">
        <v>45</v>
      </c>
    </row>
    <row r="4353" spans="3:9" x14ac:dyDescent="0.25">
      <c r="C4353" s="482" t="s">
        <v>4779</v>
      </c>
      <c r="D4353" s="325">
        <v>457.6</v>
      </c>
      <c r="E4353" s="325">
        <v>0</v>
      </c>
      <c r="F4353" s="325">
        <v>7.7</v>
      </c>
      <c r="G4353" s="325">
        <v>63</v>
      </c>
      <c r="H4353" s="320">
        <v>1.3</v>
      </c>
      <c r="I4353" s="320">
        <v>45</v>
      </c>
    </row>
    <row r="4354" spans="3:9" x14ac:dyDescent="0.25">
      <c r="C4354" s="482" t="s">
        <v>4780</v>
      </c>
      <c r="D4354" s="325">
        <v>457.6</v>
      </c>
      <c r="E4354" s="325">
        <v>0.3</v>
      </c>
      <c r="F4354" s="325">
        <v>7.8</v>
      </c>
      <c r="G4354" s="325">
        <v>68</v>
      </c>
      <c r="H4354" s="320">
        <v>1.8</v>
      </c>
      <c r="I4354" s="320">
        <v>45</v>
      </c>
    </row>
    <row r="4355" spans="3:9" x14ac:dyDescent="0.25">
      <c r="C4355" s="482" t="s">
        <v>4781</v>
      </c>
      <c r="D4355" s="325">
        <v>457.8</v>
      </c>
      <c r="E4355" s="325">
        <v>0</v>
      </c>
      <c r="F4355" s="325">
        <v>7.2</v>
      </c>
      <c r="G4355" s="325">
        <v>65</v>
      </c>
      <c r="H4355" s="320">
        <v>1.3</v>
      </c>
      <c r="I4355" s="320">
        <v>45</v>
      </c>
    </row>
    <row r="4356" spans="3:9" x14ac:dyDescent="0.25">
      <c r="C4356" s="482" t="s">
        <v>4782</v>
      </c>
      <c r="D4356" s="325">
        <v>458</v>
      </c>
      <c r="E4356" s="325">
        <v>0.3</v>
      </c>
      <c r="F4356" s="325">
        <v>5.3</v>
      </c>
      <c r="G4356" s="325">
        <v>66</v>
      </c>
      <c r="H4356" s="320">
        <v>1.3</v>
      </c>
      <c r="I4356" s="320">
        <v>67.5</v>
      </c>
    </row>
    <row r="4357" spans="3:9" x14ac:dyDescent="0.25">
      <c r="C4357" s="482" t="s">
        <v>4783</v>
      </c>
      <c r="D4357" s="325">
        <v>458.5</v>
      </c>
      <c r="E4357" s="325">
        <v>0</v>
      </c>
      <c r="F4357" s="325">
        <v>3.6</v>
      </c>
      <c r="G4357" s="325">
        <v>77</v>
      </c>
      <c r="H4357" s="320">
        <v>0.4</v>
      </c>
      <c r="I4357" s="320">
        <v>67.5</v>
      </c>
    </row>
    <row r="4358" spans="3:9" x14ac:dyDescent="0.25">
      <c r="C4358" s="482" t="s">
        <v>4784</v>
      </c>
      <c r="D4358" s="325">
        <v>459</v>
      </c>
      <c r="E4358" s="325">
        <v>0</v>
      </c>
      <c r="F4358" s="325">
        <v>3.6</v>
      </c>
      <c r="G4358" s="325">
        <v>73</v>
      </c>
      <c r="H4358" s="320">
        <v>0.4</v>
      </c>
      <c r="I4358" s="320">
        <v>22.5</v>
      </c>
    </row>
    <row r="4359" spans="3:9" x14ac:dyDescent="0.25">
      <c r="C4359" s="482" t="s">
        <v>4785</v>
      </c>
      <c r="D4359" s="325">
        <v>458.9</v>
      </c>
      <c r="E4359" s="325">
        <v>0</v>
      </c>
      <c r="F4359" s="325">
        <v>2.9</v>
      </c>
      <c r="G4359" s="325">
        <v>74</v>
      </c>
      <c r="H4359" s="320">
        <v>0.4</v>
      </c>
      <c r="I4359" s="320">
        <v>45</v>
      </c>
    </row>
    <row r="4360" spans="3:9" x14ac:dyDescent="0.25">
      <c r="C4360" s="482" t="s">
        <v>4786</v>
      </c>
      <c r="D4360" s="325">
        <v>459.1</v>
      </c>
      <c r="E4360" s="325">
        <v>0</v>
      </c>
      <c r="F4360" s="325">
        <v>2.2999999999999998</v>
      </c>
      <c r="G4360" s="325">
        <v>78</v>
      </c>
      <c r="H4360" s="320">
        <v>0</v>
      </c>
      <c r="I4360" s="320">
        <v>337.5</v>
      </c>
    </row>
    <row r="4361" spans="3:9" x14ac:dyDescent="0.25">
      <c r="C4361" s="482" t="s">
        <v>4787</v>
      </c>
      <c r="D4361" s="325">
        <v>459</v>
      </c>
      <c r="E4361" s="325">
        <v>0</v>
      </c>
      <c r="F4361" s="325">
        <v>1.6</v>
      </c>
      <c r="G4361" s="325">
        <v>81</v>
      </c>
      <c r="H4361" s="320">
        <v>0</v>
      </c>
      <c r="I4361" s="320">
        <v>337.5</v>
      </c>
    </row>
    <row r="4362" spans="3:9" x14ac:dyDescent="0.25">
      <c r="C4362" s="482" t="s">
        <v>4788</v>
      </c>
      <c r="D4362" s="325">
        <v>458.7</v>
      </c>
      <c r="E4362" s="325">
        <v>0</v>
      </c>
      <c r="F4362" s="325">
        <v>1.4</v>
      </c>
      <c r="G4362" s="325">
        <v>83</v>
      </c>
      <c r="H4362" s="320">
        <v>0</v>
      </c>
      <c r="I4362" s="320">
        <v>337.5</v>
      </c>
    </row>
    <row r="4363" spans="3:9" x14ac:dyDescent="0.25">
      <c r="C4363" s="482" t="s">
        <v>4789</v>
      </c>
      <c r="D4363" s="325">
        <v>458.3</v>
      </c>
      <c r="E4363" s="325">
        <v>0</v>
      </c>
      <c r="F4363" s="325">
        <v>1.2</v>
      </c>
      <c r="G4363" s="325">
        <v>83</v>
      </c>
      <c r="H4363" s="320">
        <v>0</v>
      </c>
      <c r="I4363" s="320">
        <v>337.5</v>
      </c>
    </row>
    <row r="4364" spans="3:9" x14ac:dyDescent="0.25">
      <c r="C4364" s="482" t="s">
        <v>4790</v>
      </c>
      <c r="D4364" s="325">
        <v>458.3</v>
      </c>
      <c r="E4364" s="325">
        <v>0</v>
      </c>
      <c r="F4364" s="325">
        <v>0.5</v>
      </c>
      <c r="G4364" s="325">
        <v>87</v>
      </c>
      <c r="H4364" s="320">
        <v>0.4</v>
      </c>
      <c r="I4364" s="320">
        <v>270</v>
      </c>
    </row>
    <row r="4365" spans="3:9" x14ac:dyDescent="0.25">
      <c r="C4365" s="482" t="s">
        <v>4791</v>
      </c>
      <c r="D4365" s="325">
        <v>457.9</v>
      </c>
      <c r="E4365" s="325">
        <v>0</v>
      </c>
      <c r="F4365" s="325">
        <v>0.4</v>
      </c>
      <c r="G4365" s="325">
        <v>91</v>
      </c>
      <c r="H4365" s="320">
        <v>0</v>
      </c>
      <c r="I4365" s="320">
        <v>247.5</v>
      </c>
    </row>
    <row r="4366" spans="3:9" x14ac:dyDescent="0.25">
      <c r="C4366" s="482" t="s">
        <v>4792</v>
      </c>
      <c r="D4366" s="325">
        <v>457.8</v>
      </c>
      <c r="E4366" s="325">
        <v>0</v>
      </c>
      <c r="F4366" s="325">
        <v>0.3</v>
      </c>
      <c r="G4366" s="325">
        <v>87</v>
      </c>
      <c r="H4366" s="320">
        <v>0.4</v>
      </c>
      <c r="I4366" s="320">
        <v>247.5</v>
      </c>
    </row>
    <row r="4367" spans="3:9" x14ac:dyDescent="0.25">
      <c r="C4367" s="482" t="s">
        <v>4793</v>
      </c>
      <c r="D4367" s="325">
        <v>457.8</v>
      </c>
      <c r="E4367" s="325">
        <v>0</v>
      </c>
      <c r="F4367" s="325">
        <v>-0.9</v>
      </c>
      <c r="G4367" s="325">
        <v>88</v>
      </c>
      <c r="H4367" s="320">
        <v>0</v>
      </c>
      <c r="I4367" s="320">
        <v>247.5</v>
      </c>
    </row>
    <row r="4368" spans="3:9" x14ac:dyDescent="0.25">
      <c r="C4368" s="482" t="s">
        <v>4794</v>
      </c>
      <c r="D4368" s="325">
        <v>457.9</v>
      </c>
      <c r="E4368" s="325">
        <v>0</v>
      </c>
      <c r="F4368" s="325">
        <v>-2.9</v>
      </c>
      <c r="G4368" s="325">
        <v>90</v>
      </c>
      <c r="H4368" s="320">
        <v>0.4</v>
      </c>
      <c r="I4368" s="320">
        <v>202.5</v>
      </c>
    </row>
    <row r="4369" spans="3:9" x14ac:dyDescent="0.25">
      <c r="C4369" s="482" t="s">
        <v>4795</v>
      </c>
      <c r="D4369" s="325">
        <v>458.2</v>
      </c>
      <c r="E4369" s="325">
        <v>0</v>
      </c>
      <c r="F4369" s="325">
        <v>-2.1</v>
      </c>
      <c r="G4369" s="325">
        <v>93</v>
      </c>
      <c r="H4369" s="320">
        <v>0.4</v>
      </c>
      <c r="I4369" s="320">
        <v>225</v>
      </c>
    </row>
    <row r="4370" spans="3:9" x14ac:dyDescent="0.25">
      <c r="C4370" s="482" t="s">
        <v>4796</v>
      </c>
      <c r="D4370" s="325">
        <v>458.6</v>
      </c>
      <c r="E4370" s="325">
        <v>0</v>
      </c>
      <c r="F4370" s="325">
        <v>-1.7</v>
      </c>
      <c r="G4370" s="325">
        <v>93</v>
      </c>
      <c r="H4370" s="320">
        <v>0.4</v>
      </c>
      <c r="I4370" s="320">
        <v>225</v>
      </c>
    </row>
    <row r="4371" spans="3:9" x14ac:dyDescent="0.25">
      <c r="C4371" s="482" t="s">
        <v>4797</v>
      </c>
      <c r="D4371" s="325">
        <v>458.9</v>
      </c>
      <c r="E4371" s="325">
        <v>0</v>
      </c>
      <c r="F4371" s="325">
        <v>-0.3</v>
      </c>
      <c r="G4371" s="325">
        <v>94</v>
      </c>
      <c r="H4371" s="320">
        <v>0.9</v>
      </c>
      <c r="I4371" s="320">
        <v>225</v>
      </c>
    </row>
    <row r="4372" spans="3:9" x14ac:dyDescent="0.25">
      <c r="C4372" s="482" t="s">
        <v>4798</v>
      </c>
      <c r="D4372" s="325">
        <v>459.1</v>
      </c>
      <c r="E4372" s="325">
        <v>0</v>
      </c>
      <c r="F4372" s="325">
        <v>3.3</v>
      </c>
      <c r="G4372" s="325">
        <v>83</v>
      </c>
      <c r="H4372" s="320">
        <v>0.9</v>
      </c>
      <c r="I4372" s="320">
        <v>225</v>
      </c>
    </row>
    <row r="4373" spans="3:9" x14ac:dyDescent="0.25">
      <c r="C4373" s="482" t="s">
        <v>4799</v>
      </c>
      <c r="D4373" s="325">
        <v>458.9</v>
      </c>
      <c r="E4373" s="325">
        <v>0</v>
      </c>
      <c r="F4373" s="325">
        <v>7.7</v>
      </c>
      <c r="G4373" s="325">
        <v>58</v>
      </c>
      <c r="H4373" s="320">
        <v>1.3</v>
      </c>
      <c r="I4373" s="320">
        <v>225</v>
      </c>
    </row>
    <row r="4374" spans="3:9" x14ac:dyDescent="0.25">
      <c r="C4374" s="482" t="s">
        <v>4800</v>
      </c>
      <c r="D4374" s="325">
        <v>458.5</v>
      </c>
      <c r="E4374" s="325">
        <v>0</v>
      </c>
      <c r="F4374" s="325">
        <v>10.3</v>
      </c>
      <c r="G4374" s="325">
        <v>47</v>
      </c>
      <c r="H4374" s="320">
        <v>1.3</v>
      </c>
      <c r="I4374" s="320">
        <v>225</v>
      </c>
    </row>
    <row r="4375" spans="3:9" x14ac:dyDescent="0.25">
      <c r="C4375" s="482" t="s">
        <v>4801</v>
      </c>
      <c r="D4375" s="325">
        <v>458.1</v>
      </c>
      <c r="E4375" s="325">
        <v>0</v>
      </c>
      <c r="F4375" s="325">
        <v>11.2</v>
      </c>
      <c r="G4375" s="325">
        <v>41</v>
      </c>
      <c r="H4375" s="320">
        <v>1.3</v>
      </c>
      <c r="I4375" s="320">
        <v>247.5</v>
      </c>
    </row>
    <row r="4376" spans="3:9" x14ac:dyDescent="0.25">
      <c r="C4376" s="482" t="s">
        <v>4802</v>
      </c>
      <c r="D4376" s="325">
        <v>457.6</v>
      </c>
      <c r="E4376" s="325">
        <v>0</v>
      </c>
      <c r="F4376" s="325">
        <v>14.6</v>
      </c>
      <c r="G4376" s="325">
        <v>19</v>
      </c>
      <c r="H4376" s="320">
        <v>1.3</v>
      </c>
      <c r="I4376" s="320">
        <v>135</v>
      </c>
    </row>
    <row r="4377" spans="3:9" x14ac:dyDescent="0.25">
      <c r="C4377" s="482" t="s">
        <v>4803</v>
      </c>
      <c r="D4377" s="325">
        <v>457.2</v>
      </c>
      <c r="E4377" s="325">
        <v>0</v>
      </c>
      <c r="F4377" s="325">
        <v>13.3</v>
      </c>
      <c r="G4377" s="325">
        <v>19</v>
      </c>
      <c r="H4377" s="320">
        <v>2.2000000000000002</v>
      </c>
      <c r="I4377" s="320">
        <v>157.5</v>
      </c>
    </row>
    <row r="4378" spans="3:9" x14ac:dyDescent="0.25">
      <c r="C4378" s="482" t="s">
        <v>4804</v>
      </c>
      <c r="D4378" s="325">
        <v>457.2</v>
      </c>
      <c r="E4378" s="325">
        <v>0</v>
      </c>
      <c r="F4378" s="325">
        <v>13</v>
      </c>
      <c r="G4378" s="325">
        <v>24</v>
      </c>
      <c r="H4378" s="320">
        <v>1.8</v>
      </c>
      <c r="I4378" s="320">
        <v>67.5</v>
      </c>
    </row>
    <row r="4379" spans="3:9" x14ac:dyDescent="0.25">
      <c r="C4379" s="482" t="s">
        <v>4805</v>
      </c>
      <c r="D4379" s="325">
        <v>457.4</v>
      </c>
      <c r="E4379" s="325">
        <v>0</v>
      </c>
      <c r="F4379" s="325">
        <v>9.6999999999999993</v>
      </c>
      <c r="G4379" s="325">
        <v>38</v>
      </c>
      <c r="H4379" s="320">
        <v>1.8</v>
      </c>
      <c r="I4379" s="320">
        <v>67.5</v>
      </c>
    </row>
    <row r="4380" spans="3:9" x14ac:dyDescent="0.25">
      <c r="C4380" s="482" t="s">
        <v>4806</v>
      </c>
      <c r="D4380" s="325">
        <v>457.8</v>
      </c>
      <c r="E4380" s="325">
        <v>0</v>
      </c>
      <c r="F4380" s="325">
        <v>7.9</v>
      </c>
      <c r="G4380" s="325">
        <v>38</v>
      </c>
      <c r="H4380" s="320">
        <v>1.3</v>
      </c>
      <c r="I4380" s="320">
        <v>67.5</v>
      </c>
    </row>
    <row r="4381" spans="3:9" x14ac:dyDescent="0.25">
      <c r="C4381" s="482" t="s">
        <v>4807</v>
      </c>
      <c r="D4381" s="325">
        <v>457.9</v>
      </c>
      <c r="E4381" s="325">
        <v>0</v>
      </c>
      <c r="F4381" s="325">
        <v>6.4</v>
      </c>
      <c r="G4381" s="325">
        <v>35</v>
      </c>
      <c r="H4381" s="320">
        <v>0.9</v>
      </c>
      <c r="I4381" s="320">
        <v>67.5</v>
      </c>
    </row>
    <row r="4382" spans="3:9" x14ac:dyDescent="0.25">
      <c r="C4382" s="482" t="s">
        <v>4808</v>
      </c>
      <c r="D4382" s="325">
        <v>458.1</v>
      </c>
      <c r="E4382" s="325">
        <v>0</v>
      </c>
      <c r="F4382" s="325">
        <v>5.0999999999999996</v>
      </c>
      <c r="G4382" s="325">
        <v>39</v>
      </c>
      <c r="H4382" s="320">
        <v>0.4</v>
      </c>
      <c r="I4382" s="320">
        <v>67.5</v>
      </c>
    </row>
    <row r="4383" spans="3:9" x14ac:dyDescent="0.25">
      <c r="C4383" s="482" t="s">
        <v>4809</v>
      </c>
      <c r="D4383" s="325">
        <v>458.5</v>
      </c>
      <c r="E4383" s="325">
        <v>0</v>
      </c>
      <c r="F4383" s="325">
        <v>3.6</v>
      </c>
      <c r="G4383" s="325">
        <v>64</v>
      </c>
      <c r="H4383" s="320">
        <v>0</v>
      </c>
      <c r="I4383" s="320">
        <v>0</v>
      </c>
    </row>
    <row r="4384" spans="3:9" x14ac:dyDescent="0.25">
      <c r="C4384" s="482" t="s">
        <v>4810</v>
      </c>
      <c r="D4384" s="325">
        <v>458.5</v>
      </c>
      <c r="E4384" s="325">
        <v>0</v>
      </c>
      <c r="F4384" s="325">
        <v>2.6</v>
      </c>
      <c r="G4384" s="325">
        <v>61</v>
      </c>
      <c r="H4384" s="320">
        <v>0.4</v>
      </c>
      <c r="I4384" s="320">
        <v>247.5</v>
      </c>
    </row>
    <row r="4385" spans="3:9" x14ac:dyDescent="0.25">
      <c r="C4385" s="482" t="s">
        <v>4811</v>
      </c>
      <c r="D4385" s="325">
        <v>458.5</v>
      </c>
      <c r="E4385" s="325">
        <v>0</v>
      </c>
      <c r="F4385" s="325">
        <v>1.3</v>
      </c>
      <c r="G4385" s="325">
        <v>62</v>
      </c>
      <c r="H4385" s="320">
        <v>0</v>
      </c>
      <c r="I4385" s="320">
        <v>292.5</v>
      </c>
    </row>
    <row r="4386" spans="3:9" x14ac:dyDescent="0.25">
      <c r="C4386" s="482" t="s">
        <v>4812</v>
      </c>
      <c r="D4386" s="325">
        <v>458.4</v>
      </c>
      <c r="E4386" s="325">
        <v>0</v>
      </c>
      <c r="F4386" s="325">
        <v>0.1</v>
      </c>
      <c r="G4386" s="325">
        <v>66</v>
      </c>
      <c r="H4386" s="320">
        <v>0</v>
      </c>
      <c r="I4386" s="320">
        <v>292.5</v>
      </c>
    </row>
    <row r="4387" spans="3:9" x14ac:dyDescent="0.25">
      <c r="C4387" s="482" t="s">
        <v>4813</v>
      </c>
      <c r="D4387" s="325">
        <v>458.4</v>
      </c>
      <c r="E4387" s="325">
        <v>0</v>
      </c>
      <c r="F4387" s="325">
        <v>-0.9</v>
      </c>
      <c r="G4387" s="325">
        <v>70</v>
      </c>
      <c r="H4387" s="320">
        <v>0</v>
      </c>
      <c r="I4387" s="320">
        <v>292.5</v>
      </c>
    </row>
    <row r="4388" spans="3:9" x14ac:dyDescent="0.25">
      <c r="C4388" s="482" t="s">
        <v>4814</v>
      </c>
      <c r="D4388" s="325">
        <v>458.1</v>
      </c>
      <c r="E4388" s="325">
        <v>0</v>
      </c>
      <c r="F4388" s="325">
        <v>-1.1000000000000001</v>
      </c>
      <c r="G4388" s="325">
        <v>66</v>
      </c>
      <c r="H4388" s="320">
        <v>0</v>
      </c>
      <c r="I4388" s="320">
        <v>292.5</v>
      </c>
    </row>
    <row r="4389" spans="3:9" x14ac:dyDescent="0.25">
      <c r="C4389" s="482" t="s">
        <v>4815</v>
      </c>
      <c r="D4389" s="325">
        <v>458.1</v>
      </c>
      <c r="E4389" s="325">
        <v>0</v>
      </c>
      <c r="F4389" s="325">
        <v>-1.5</v>
      </c>
      <c r="G4389" s="325">
        <v>64</v>
      </c>
      <c r="H4389" s="320">
        <v>0</v>
      </c>
      <c r="I4389" s="320">
        <v>225</v>
      </c>
    </row>
    <row r="4390" spans="3:9" x14ac:dyDescent="0.25">
      <c r="C4390" s="482" t="s">
        <v>4816</v>
      </c>
      <c r="D4390" s="325">
        <v>457.9</v>
      </c>
      <c r="E4390" s="325">
        <v>0</v>
      </c>
      <c r="F4390" s="325">
        <v>-3.1</v>
      </c>
      <c r="G4390" s="325">
        <v>72</v>
      </c>
      <c r="H4390" s="320">
        <v>0</v>
      </c>
      <c r="I4390" s="320">
        <v>225</v>
      </c>
    </row>
    <row r="4391" spans="3:9" x14ac:dyDescent="0.25">
      <c r="C4391" s="482" t="s">
        <v>4817</v>
      </c>
      <c r="D4391" s="325">
        <v>458.1</v>
      </c>
      <c r="E4391" s="325">
        <v>0</v>
      </c>
      <c r="F4391" s="325">
        <v>-2.9</v>
      </c>
      <c r="G4391" s="325">
        <v>75</v>
      </c>
      <c r="H4391" s="320">
        <v>0</v>
      </c>
      <c r="I4391" s="320">
        <v>225</v>
      </c>
    </row>
    <row r="4392" spans="3:9" x14ac:dyDescent="0.25">
      <c r="C4392" s="482" t="s">
        <v>4818</v>
      </c>
      <c r="D4392" s="325">
        <v>458.3</v>
      </c>
      <c r="E4392" s="325">
        <v>0</v>
      </c>
      <c r="F4392" s="325">
        <v>-4.7</v>
      </c>
      <c r="G4392" s="325">
        <v>82</v>
      </c>
      <c r="H4392" s="320">
        <v>0</v>
      </c>
      <c r="I4392" s="320" t="s">
        <v>281</v>
      </c>
    </row>
    <row r="4393" spans="3:9" x14ac:dyDescent="0.25">
      <c r="C4393" s="482" t="s">
        <v>4819</v>
      </c>
      <c r="D4393" s="325">
        <v>458.5</v>
      </c>
      <c r="E4393" s="325">
        <v>0</v>
      </c>
      <c r="F4393" s="325">
        <v>-5.2</v>
      </c>
      <c r="G4393" s="325">
        <v>85</v>
      </c>
      <c r="H4393" s="320">
        <v>0</v>
      </c>
      <c r="I4393" s="320">
        <v>225</v>
      </c>
    </row>
    <row r="4394" spans="3:9" x14ac:dyDescent="0.25">
      <c r="C4394" s="482" t="s">
        <v>4820</v>
      </c>
      <c r="D4394" s="325">
        <v>458.9</v>
      </c>
      <c r="E4394" s="325">
        <v>0</v>
      </c>
      <c r="F4394" s="325">
        <v>0.8</v>
      </c>
      <c r="G4394" s="325">
        <v>64</v>
      </c>
      <c r="H4394" s="320">
        <v>0.4</v>
      </c>
      <c r="I4394" s="320">
        <v>247.5</v>
      </c>
    </row>
    <row r="4395" spans="3:9" x14ac:dyDescent="0.25">
      <c r="C4395" s="482" t="s">
        <v>4821</v>
      </c>
      <c r="D4395" s="325">
        <v>459.2</v>
      </c>
      <c r="E4395" s="325">
        <v>0</v>
      </c>
      <c r="F4395" s="325">
        <v>4.0999999999999996</v>
      </c>
      <c r="G4395" s="325">
        <v>54</v>
      </c>
      <c r="H4395" s="320">
        <v>0.9</v>
      </c>
      <c r="I4395" s="320">
        <v>247.5</v>
      </c>
    </row>
    <row r="4396" spans="3:9" x14ac:dyDescent="0.25">
      <c r="C4396" s="482" t="s">
        <v>4822</v>
      </c>
      <c r="D4396" s="325">
        <v>459</v>
      </c>
      <c r="E4396" s="325">
        <v>0</v>
      </c>
      <c r="F4396" s="325">
        <v>7.1</v>
      </c>
      <c r="G4396" s="325">
        <v>46</v>
      </c>
      <c r="H4396" s="320">
        <v>1.3</v>
      </c>
      <c r="I4396" s="320">
        <v>180</v>
      </c>
    </row>
    <row r="4397" spans="3:9" x14ac:dyDescent="0.25">
      <c r="C4397" s="482" t="s">
        <v>4823</v>
      </c>
      <c r="D4397" s="325">
        <v>459</v>
      </c>
      <c r="E4397" s="325">
        <v>0</v>
      </c>
      <c r="F4397" s="325">
        <v>10</v>
      </c>
      <c r="G4397" s="325">
        <v>33</v>
      </c>
      <c r="H4397" s="320">
        <v>1.8</v>
      </c>
      <c r="I4397" s="320">
        <v>67.5</v>
      </c>
    </row>
    <row r="4398" spans="3:9" x14ac:dyDescent="0.25">
      <c r="C4398" s="482" t="s">
        <v>4824</v>
      </c>
      <c r="D4398" s="325">
        <v>458.6</v>
      </c>
      <c r="E4398" s="325">
        <v>0</v>
      </c>
      <c r="F4398" s="325">
        <v>13.2</v>
      </c>
      <c r="G4398" s="325">
        <v>11</v>
      </c>
      <c r="H4398" s="320">
        <v>1.8</v>
      </c>
      <c r="I4398" s="320">
        <v>135</v>
      </c>
    </row>
    <row r="4399" spans="3:9" x14ac:dyDescent="0.25">
      <c r="C4399" s="482" t="s">
        <v>4825</v>
      </c>
      <c r="D4399" s="325">
        <v>458.2</v>
      </c>
      <c r="E4399" s="325">
        <v>0</v>
      </c>
      <c r="F4399" s="325">
        <v>13.2</v>
      </c>
      <c r="G4399" s="325">
        <v>13</v>
      </c>
      <c r="H4399" s="320">
        <v>1.8</v>
      </c>
      <c r="I4399" s="320">
        <v>157.5</v>
      </c>
    </row>
    <row r="4400" spans="3:9" x14ac:dyDescent="0.25">
      <c r="C4400" s="482" t="s">
        <v>4826</v>
      </c>
      <c r="D4400" s="325">
        <v>457.8</v>
      </c>
      <c r="E4400" s="325">
        <v>0</v>
      </c>
      <c r="F4400" s="325">
        <v>12.1</v>
      </c>
      <c r="G4400" s="325">
        <v>14</v>
      </c>
      <c r="H4400" s="320">
        <v>2.7</v>
      </c>
      <c r="I4400" s="320">
        <v>67.5</v>
      </c>
    </row>
    <row r="4401" spans="3:9" x14ac:dyDescent="0.25">
      <c r="C4401" s="482" t="s">
        <v>4827</v>
      </c>
      <c r="D4401" s="325">
        <v>457.6</v>
      </c>
      <c r="E4401" s="325">
        <v>0</v>
      </c>
      <c r="F4401" s="325">
        <v>13.7</v>
      </c>
      <c r="G4401" s="325">
        <v>18</v>
      </c>
      <c r="H4401" s="320">
        <v>1.3</v>
      </c>
      <c r="I4401" s="320">
        <v>67.5</v>
      </c>
    </row>
    <row r="4402" spans="3:9" x14ac:dyDescent="0.25">
      <c r="C4402" s="482" t="s">
        <v>4828</v>
      </c>
      <c r="D4402" s="325">
        <v>457.4</v>
      </c>
      <c r="E4402" s="325">
        <v>0</v>
      </c>
      <c r="F4402" s="325">
        <v>12.5</v>
      </c>
      <c r="G4402" s="325">
        <v>21</v>
      </c>
      <c r="H4402" s="320">
        <v>1.3</v>
      </c>
      <c r="I4402" s="320">
        <v>22.5</v>
      </c>
    </row>
    <row r="4403" spans="3:9" x14ac:dyDescent="0.25">
      <c r="C4403" s="482" t="s">
        <v>4829</v>
      </c>
      <c r="D4403" s="325">
        <v>457.6</v>
      </c>
      <c r="E4403" s="325">
        <v>0</v>
      </c>
      <c r="F4403" s="325">
        <v>9.8000000000000007</v>
      </c>
      <c r="G4403" s="325">
        <v>34</v>
      </c>
      <c r="H4403" s="320">
        <v>1.8</v>
      </c>
      <c r="I4403" s="320">
        <v>22.5</v>
      </c>
    </row>
    <row r="4404" spans="3:9" x14ac:dyDescent="0.25">
      <c r="C4404" s="482" t="s">
        <v>4830</v>
      </c>
      <c r="D4404" s="325">
        <v>457.9</v>
      </c>
      <c r="E4404" s="325">
        <v>0</v>
      </c>
      <c r="F4404" s="325">
        <v>7.6</v>
      </c>
      <c r="G4404" s="325">
        <v>42</v>
      </c>
      <c r="H4404" s="320">
        <v>1.8</v>
      </c>
      <c r="I4404" s="320">
        <v>22.5</v>
      </c>
    </row>
    <row r="4405" spans="3:9" x14ac:dyDescent="0.25">
      <c r="C4405" s="482" t="s">
        <v>4831</v>
      </c>
      <c r="D4405" s="325">
        <v>458.2</v>
      </c>
      <c r="E4405" s="325">
        <v>0</v>
      </c>
      <c r="F4405" s="325">
        <v>5.9</v>
      </c>
      <c r="G4405" s="325">
        <v>47</v>
      </c>
      <c r="H4405" s="320">
        <v>0.9</v>
      </c>
      <c r="I4405" s="320">
        <v>22.5</v>
      </c>
    </row>
    <row r="4406" spans="3:9" x14ac:dyDescent="0.25">
      <c r="C4406" s="482" t="s">
        <v>4832</v>
      </c>
      <c r="D4406" s="325">
        <v>458.4</v>
      </c>
      <c r="E4406" s="325">
        <v>0</v>
      </c>
      <c r="F4406" s="325">
        <v>4.5999999999999996</v>
      </c>
      <c r="G4406" s="325">
        <v>54</v>
      </c>
      <c r="H4406" s="320">
        <v>0.4</v>
      </c>
      <c r="I4406" s="320">
        <v>45</v>
      </c>
    </row>
    <row r="4407" spans="3:9" x14ac:dyDescent="0.25">
      <c r="C4407" s="482" t="s">
        <v>4833</v>
      </c>
      <c r="D4407" s="325">
        <v>458.6</v>
      </c>
      <c r="E4407" s="325">
        <v>0</v>
      </c>
      <c r="F4407" s="325">
        <v>3.7</v>
      </c>
      <c r="G4407" s="325">
        <v>60</v>
      </c>
      <c r="H4407" s="320">
        <v>0</v>
      </c>
      <c r="I4407" s="320">
        <v>225</v>
      </c>
    </row>
    <row r="4408" spans="3:9" x14ac:dyDescent="0.25">
      <c r="C4408" s="482" t="s">
        <v>4834</v>
      </c>
      <c r="D4408" s="325">
        <v>458.6</v>
      </c>
      <c r="E4408" s="325">
        <v>0</v>
      </c>
      <c r="F4408" s="325">
        <v>1.8</v>
      </c>
      <c r="G4408" s="325">
        <v>64</v>
      </c>
      <c r="H4408" s="320">
        <v>0.4</v>
      </c>
      <c r="I4408" s="320">
        <v>225</v>
      </c>
    </row>
    <row r="4409" spans="3:9" x14ac:dyDescent="0.25">
      <c r="C4409" s="482" t="s">
        <v>4835</v>
      </c>
      <c r="D4409" s="325">
        <v>458.5</v>
      </c>
      <c r="E4409" s="325">
        <v>0</v>
      </c>
      <c r="F4409" s="325">
        <v>1.1000000000000001</v>
      </c>
      <c r="G4409" s="325">
        <v>64</v>
      </c>
      <c r="H4409" s="320">
        <v>0</v>
      </c>
      <c r="I4409" s="320">
        <v>225</v>
      </c>
    </row>
    <row r="4410" spans="3:9" x14ac:dyDescent="0.25">
      <c r="C4410" s="482" t="s">
        <v>4836</v>
      </c>
      <c r="D4410" s="325">
        <v>458.5</v>
      </c>
      <c r="E4410" s="325">
        <v>0</v>
      </c>
      <c r="F4410" s="325">
        <v>0.6</v>
      </c>
      <c r="G4410" s="325">
        <v>70</v>
      </c>
      <c r="H4410" s="320">
        <v>0</v>
      </c>
      <c r="I4410" s="320">
        <v>225</v>
      </c>
    </row>
    <row r="4411" spans="3:9" x14ac:dyDescent="0.25">
      <c r="C4411" s="482" t="s">
        <v>4837</v>
      </c>
      <c r="D4411" s="325">
        <v>458.3</v>
      </c>
      <c r="E4411" s="325">
        <v>0</v>
      </c>
      <c r="F4411" s="325">
        <v>-1.3</v>
      </c>
      <c r="G4411" s="325">
        <v>69</v>
      </c>
      <c r="H4411" s="320">
        <v>0</v>
      </c>
      <c r="I4411" s="320">
        <v>225</v>
      </c>
    </row>
    <row r="4412" spans="3:9" x14ac:dyDescent="0.25">
      <c r="C4412" s="482" t="s">
        <v>4838</v>
      </c>
      <c r="D4412" s="325">
        <v>458.1</v>
      </c>
      <c r="E4412" s="325">
        <v>0</v>
      </c>
      <c r="F4412" s="325">
        <v>-2.2000000000000002</v>
      </c>
      <c r="G4412" s="325">
        <v>74</v>
      </c>
      <c r="H4412" s="320">
        <v>0</v>
      </c>
      <c r="I4412" s="320">
        <v>225</v>
      </c>
    </row>
    <row r="4413" spans="3:9" x14ac:dyDescent="0.25">
      <c r="C4413" s="482" t="s">
        <v>4839</v>
      </c>
      <c r="D4413" s="325">
        <v>457.6</v>
      </c>
      <c r="E4413" s="325">
        <v>0</v>
      </c>
      <c r="F4413" s="325">
        <v>-1.8</v>
      </c>
      <c r="G4413" s="325">
        <v>74</v>
      </c>
      <c r="H4413" s="320">
        <v>0</v>
      </c>
      <c r="I4413" s="320">
        <v>225</v>
      </c>
    </row>
    <row r="4414" spans="3:9" x14ac:dyDescent="0.25">
      <c r="C4414" s="482" t="s">
        <v>4840</v>
      </c>
      <c r="D4414" s="325">
        <v>457.7</v>
      </c>
      <c r="E4414" s="325">
        <v>0</v>
      </c>
      <c r="F4414" s="325">
        <v>-3.2</v>
      </c>
      <c r="G4414" s="325">
        <v>80</v>
      </c>
      <c r="H4414" s="320">
        <v>0</v>
      </c>
      <c r="I4414" s="320">
        <v>225</v>
      </c>
    </row>
    <row r="4415" spans="3:9" x14ac:dyDescent="0.25">
      <c r="C4415" s="482" t="s">
        <v>4841</v>
      </c>
      <c r="D4415" s="325">
        <v>457.8</v>
      </c>
      <c r="E4415" s="325">
        <v>0</v>
      </c>
      <c r="F4415" s="325">
        <v>-1.7</v>
      </c>
      <c r="G4415" s="325">
        <v>74</v>
      </c>
      <c r="H4415" s="320">
        <v>0.4</v>
      </c>
      <c r="I4415" s="320">
        <v>270</v>
      </c>
    </row>
    <row r="4416" spans="3:9" x14ac:dyDescent="0.25">
      <c r="C4416" s="482" t="s">
        <v>4842</v>
      </c>
      <c r="D4416" s="325">
        <v>458.1</v>
      </c>
      <c r="E4416" s="325">
        <v>0</v>
      </c>
      <c r="F4416" s="325">
        <v>-2.6</v>
      </c>
      <c r="G4416" s="325">
        <v>75</v>
      </c>
      <c r="H4416" s="320">
        <v>0.4</v>
      </c>
      <c r="I4416" s="320">
        <v>270</v>
      </c>
    </row>
    <row r="4417" spans="3:9" x14ac:dyDescent="0.25">
      <c r="C4417" s="482" t="s">
        <v>4843</v>
      </c>
      <c r="D4417" s="325">
        <v>458.2</v>
      </c>
      <c r="E4417" s="325">
        <v>0</v>
      </c>
      <c r="F4417" s="325">
        <v>-2.2999999999999998</v>
      </c>
      <c r="G4417" s="325">
        <v>75</v>
      </c>
      <c r="H4417" s="320">
        <v>0.4</v>
      </c>
      <c r="I4417" s="320">
        <v>270</v>
      </c>
    </row>
    <row r="4418" spans="3:9" x14ac:dyDescent="0.25">
      <c r="C4418" s="482" t="s">
        <v>4844</v>
      </c>
      <c r="D4418" s="325">
        <v>458.5</v>
      </c>
      <c r="E4418" s="325">
        <v>0</v>
      </c>
      <c r="F4418" s="325">
        <v>1.2</v>
      </c>
      <c r="G4418" s="325">
        <v>65</v>
      </c>
      <c r="H4418" s="320">
        <v>0.4</v>
      </c>
      <c r="I4418" s="320">
        <v>270</v>
      </c>
    </row>
    <row r="4419" spans="3:9" x14ac:dyDescent="0.25">
      <c r="C4419" s="482" t="s">
        <v>4845</v>
      </c>
      <c r="D4419" s="325">
        <v>458.6</v>
      </c>
      <c r="E4419" s="325">
        <v>0</v>
      </c>
      <c r="F4419" s="325">
        <v>3.7</v>
      </c>
      <c r="G4419" s="325">
        <v>57</v>
      </c>
      <c r="H4419" s="320">
        <v>0.9</v>
      </c>
      <c r="I4419" s="320">
        <v>247.5</v>
      </c>
    </row>
    <row r="4420" spans="3:9" x14ac:dyDescent="0.25">
      <c r="C4420" s="482" t="s">
        <v>4846</v>
      </c>
      <c r="D4420" s="325">
        <v>458.6</v>
      </c>
      <c r="E4420" s="325">
        <v>0</v>
      </c>
      <c r="F4420" s="325">
        <v>7.2</v>
      </c>
      <c r="G4420" s="325">
        <v>42</v>
      </c>
      <c r="H4420" s="320">
        <v>0.9</v>
      </c>
      <c r="I4420" s="320">
        <v>247.5</v>
      </c>
    </row>
    <row r="4421" spans="3:9" x14ac:dyDescent="0.25">
      <c r="C4421" s="482" t="s">
        <v>4847</v>
      </c>
      <c r="D4421" s="325">
        <v>458.4</v>
      </c>
      <c r="E4421" s="325">
        <v>0</v>
      </c>
      <c r="F4421" s="325">
        <v>9.1</v>
      </c>
      <c r="G4421" s="325">
        <v>35</v>
      </c>
      <c r="H4421" s="320">
        <v>1.3</v>
      </c>
      <c r="I4421" s="320">
        <v>0</v>
      </c>
    </row>
    <row r="4422" spans="3:9" x14ac:dyDescent="0.25">
      <c r="C4422" s="482" t="s">
        <v>4848</v>
      </c>
      <c r="D4422" s="325">
        <v>458.1</v>
      </c>
      <c r="E4422" s="325">
        <v>0</v>
      </c>
      <c r="F4422" s="325">
        <v>11.7</v>
      </c>
      <c r="G4422" s="325">
        <v>29</v>
      </c>
      <c r="H4422" s="320">
        <v>1.3</v>
      </c>
      <c r="I4422" s="320">
        <v>180</v>
      </c>
    </row>
    <row r="4423" spans="3:9" x14ac:dyDescent="0.25">
      <c r="C4423" s="482" t="s">
        <v>4849</v>
      </c>
      <c r="D4423" s="325">
        <v>457.8</v>
      </c>
      <c r="E4423" s="325">
        <v>0</v>
      </c>
      <c r="F4423" s="325">
        <v>13.3</v>
      </c>
      <c r="G4423" s="325">
        <v>20</v>
      </c>
      <c r="H4423" s="320">
        <v>1.3</v>
      </c>
      <c r="I4423" s="320">
        <v>45</v>
      </c>
    </row>
    <row r="4424" spans="3:9" x14ac:dyDescent="0.25">
      <c r="C4424" s="482" t="s">
        <v>4850</v>
      </c>
      <c r="D4424" s="325">
        <v>457.4</v>
      </c>
      <c r="E4424" s="325">
        <v>0</v>
      </c>
      <c r="F4424" s="325">
        <v>14.3</v>
      </c>
      <c r="G4424" s="325">
        <v>24</v>
      </c>
      <c r="H4424" s="320">
        <v>1.3</v>
      </c>
      <c r="I4424" s="320">
        <v>45</v>
      </c>
    </row>
    <row r="4425" spans="3:9" x14ac:dyDescent="0.25">
      <c r="C4425" s="482" t="s">
        <v>4851</v>
      </c>
      <c r="D4425" s="325">
        <v>457</v>
      </c>
      <c r="E4425" s="325">
        <v>0</v>
      </c>
      <c r="F4425" s="325">
        <v>14.3</v>
      </c>
      <c r="G4425" s="325">
        <v>25</v>
      </c>
      <c r="H4425" s="320">
        <v>1.3</v>
      </c>
      <c r="I4425" s="320">
        <v>22.5</v>
      </c>
    </row>
    <row r="4426" spans="3:9" x14ac:dyDescent="0.25">
      <c r="C4426" s="482" t="s">
        <v>4852</v>
      </c>
      <c r="D4426" s="325">
        <v>457</v>
      </c>
      <c r="E4426" s="325">
        <v>0</v>
      </c>
      <c r="F4426" s="325">
        <v>12.5</v>
      </c>
      <c r="G4426" s="325">
        <v>31</v>
      </c>
      <c r="H4426" s="320">
        <v>1.8</v>
      </c>
      <c r="I4426" s="320">
        <v>22.5</v>
      </c>
    </row>
    <row r="4427" spans="3:9" x14ac:dyDescent="0.25">
      <c r="C4427" s="482" t="s">
        <v>4853</v>
      </c>
      <c r="D4427" s="325">
        <v>457.1</v>
      </c>
      <c r="E4427" s="325">
        <v>0</v>
      </c>
      <c r="F4427" s="325">
        <v>10.3</v>
      </c>
      <c r="G4427" s="325">
        <v>37</v>
      </c>
      <c r="H4427" s="320">
        <v>2.2000000000000002</v>
      </c>
      <c r="I4427" s="320">
        <v>22.5</v>
      </c>
    </row>
    <row r="4428" spans="3:9" x14ac:dyDescent="0.25">
      <c r="C4428" s="482" t="s">
        <v>4854</v>
      </c>
      <c r="D4428" s="325">
        <v>457.5</v>
      </c>
      <c r="E4428" s="325">
        <v>0</v>
      </c>
      <c r="F4428" s="325">
        <v>7.7</v>
      </c>
      <c r="G4428" s="325">
        <v>50</v>
      </c>
      <c r="H4428" s="320">
        <v>1.8</v>
      </c>
      <c r="I4428" s="320">
        <v>45</v>
      </c>
    </row>
    <row r="4429" spans="3:9" x14ac:dyDescent="0.25">
      <c r="C4429" s="482" t="s">
        <v>4855</v>
      </c>
      <c r="D4429" s="325">
        <v>458</v>
      </c>
      <c r="E4429" s="325">
        <v>0</v>
      </c>
      <c r="F4429" s="325">
        <v>5.6</v>
      </c>
      <c r="G4429" s="325">
        <v>64</v>
      </c>
      <c r="H4429" s="320">
        <v>0.9</v>
      </c>
      <c r="I4429" s="320">
        <v>67.5</v>
      </c>
    </row>
    <row r="4430" spans="3:9" x14ac:dyDescent="0.25">
      <c r="C4430" s="482" t="s">
        <v>4856</v>
      </c>
      <c r="D4430" s="325">
        <v>458.2</v>
      </c>
      <c r="E4430" s="325">
        <v>0</v>
      </c>
      <c r="F4430" s="325">
        <v>4.5</v>
      </c>
      <c r="G4430" s="325">
        <v>74</v>
      </c>
      <c r="H4430" s="320">
        <v>0.9</v>
      </c>
      <c r="I4430" s="320">
        <v>67.5</v>
      </c>
    </row>
    <row r="4431" spans="3:9" x14ac:dyDescent="0.25">
      <c r="C4431" s="482" t="s">
        <v>4857</v>
      </c>
      <c r="D4431" s="325">
        <v>458.4</v>
      </c>
      <c r="E4431" s="325">
        <v>0</v>
      </c>
      <c r="F4431" s="325">
        <v>3.5</v>
      </c>
      <c r="G4431" s="325">
        <v>80</v>
      </c>
      <c r="H4431" s="320">
        <v>0.4</v>
      </c>
      <c r="I4431" s="320">
        <v>45</v>
      </c>
    </row>
    <row r="4432" spans="3:9" x14ac:dyDescent="0.25">
      <c r="C4432" s="482" t="s">
        <v>4858</v>
      </c>
      <c r="D4432" s="325">
        <v>458.6</v>
      </c>
      <c r="E4432" s="325">
        <v>0</v>
      </c>
      <c r="F4432" s="325">
        <v>2.5</v>
      </c>
      <c r="G4432" s="325">
        <v>87</v>
      </c>
      <c r="H4432" s="320">
        <v>0</v>
      </c>
      <c r="I4432" s="320">
        <v>0</v>
      </c>
    </row>
    <row r="4433" spans="3:9" x14ac:dyDescent="0.25">
      <c r="C4433" s="482" t="s">
        <v>4859</v>
      </c>
      <c r="D4433" s="325">
        <v>458.6</v>
      </c>
      <c r="E4433" s="325">
        <v>0</v>
      </c>
      <c r="F4433" s="325">
        <v>2.4</v>
      </c>
      <c r="G4433" s="325">
        <v>85</v>
      </c>
      <c r="H4433" s="320">
        <v>0.4</v>
      </c>
      <c r="I4433" s="320">
        <v>337.5</v>
      </c>
    </row>
    <row r="4434" spans="3:9" x14ac:dyDescent="0.25">
      <c r="C4434" s="482" t="s">
        <v>4860</v>
      </c>
      <c r="D4434" s="325">
        <v>458.3</v>
      </c>
      <c r="E4434" s="325">
        <v>0</v>
      </c>
      <c r="F4434" s="325">
        <v>1.2</v>
      </c>
      <c r="G4434" s="325">
        <v>88</v>
      </c>
      <c r="H4434" s="320">
        <v>0</v>
      </c>
      <c r="I4434" s="320">
        <v>247.5</v>
      </c>
    </row>
    <row r="4435" spans="3:9" x14ac:dyDescent="0.25">
      <c r="C4435" s="482" t="s">
        <v>4861</v>
      </c>
      <c r="D4435" s="325">
        <v>458.1</v>
      </c>
      <c r="E4435" s="325">
        <v>0</v>
      </c>
      <c r="F4435" s="325">
        <v>0.4</v>
      </c>
      <c r="G4435" s="325">
        <v>88</v>
      </c>
      <c r="H4435" s="320">
        <v>0</v>
      </c>
      <c r="I4435" s="320">
        <v>225</v>
      </c>
    </row>
    <row r="4436" spans="3:9" x14ac:dyDescent="0.25">
      <c r="C4436" s="482" t="s">
        <v>4862</v>
      </c>
      <c r="D4436" s="325">
        <v>457.7</v>
      </c>
      <c r="E4436" s="325">
        <v>0</v>
      </c>
      <c r="F4436" s="325">
        <v>-1.2</v>
      </c>
      <c r="G4436" s="325">
        <v>93</v>
      </c>
      <c r="H4436" s="320">
        <v>0.9</v>
      </c>
      <c r="I4436" s="320">
        <v>202.5</v>
      </c>
    </row>
    <row r="4437" spans="3:9" x14ac:dyDescent="0.25">
      <c r="C4437" s="482" t="s">
        <v>4863</v>
      </c>
      <c r="D4437" s="325">
        <v>457.4</v>
      </c>
      <c r="E4437" s="325">
        <v>0</v>
      </c>
      <c r="F4437" s="325">
        <v>-1.3</v>
      </c>
      <c r="G4437" s="325">
        <v>93</v>
      </c>
      <c r="H4437" s="320">
        <v>0</v>
      </c>
      <c r="I4437" s="320">
        <v>180</v>
      </c>
    </row>
    <row r="4438" spans="3:9" x14ac:dyDescent="0.25">
      <c r="C4438" s="482" t="s">
        <v>4864</v>
      </c>
      <c r="D4438" s="325">
        <v>457.4</v>
      </c>
      <c r="E4438" s="325">
        <v>0</v>
      </c>
      <c r="F4438" s="325">
        <v>-1.3</v>
      </c>
      <c r="G4438" s="325">
        <v>93</v>
      </c>
      <c r="H4438" s="320">
        <v>0</v>
      </c>
      <c r="I4438" s="320">
        <v>225</v>
      </c>
    </row>
    <row r="4439" spans="3:9" x14ac:dyDescent="0.25">
      <c r="C4439" s="482" t="s">
        <v>4865</v>
      </c>
      <c r="D4439" s="325">
        <v>457.7</v>
      </c>
      <c r="E4439" s="325">
        <v>0</v>
      </c>
      <c r="F4439" s="325">
        <v>-1.4</v>
      </c>
      <c r="G4439" s="325">
        <v>93</v>
      </c>
      <c r="H4439" s="320">
        <v>0</v>
      </c>
      <c r="I4439" s="320">
        <v>225</v>
      </c>
    </row>
    <row r="4440" spans="3:9" x14ac:dyDescent="0.25">
      <c r="C4440" s="482" t="s">
        <v>4866</v>
      </c>
      <c r="D4440" s="325">
        <v>457.8</v>
      </c>
      <c r="E4440" s="325">
        <v>0</v>
      </c>
      <c r="F4440" s="325">
        <v>-2.6</v>
      </c>
      <c r="G4440" s="325">
        <v>93</v>
      </c>
      <c r="H4440" s="320">
        <v>0</v>
      </c>
      <c r="I4440" s="320">
        <v>202.5</v>
      </c>
    </row>
    <row r="4441" spans="3:9" x14ac:dyDescent="0.25">
      <c r="C4441" s="482" t="s">
        <v>4867</v>
      </c>
      <c r="D4441" s="325">
        <v>458.1</v>
      </c>
      <c r="E4441" s="325">
        <v>0</v>
      </c>
      <c r="F4441" s="325">
        <v>-3.4</v>
      </c>
      <c r="G4441" s="325">
        <v>93</v>
      </c>
      <c r="H4441" s="320">
        <v>0.4</v>
      </c>
      <c r="I4441" s="320">
        <v>202.5</v>
      </c>
    </row>
    <row r="4442" spans="3:9" x14ac:dyDescent="0.25">
      <c r="C4442" s="482" t="s">
        <v>4868</v>
      </c>
      <c r="D4442" s="325">
        <v>458.3</v>
      </c>
      <c r="E4442" s="325">
        <v>0</v>
      </c>
      <c r="F4442" s="325">
        <v>-2.2999999999999998</v>
      </c>
      <c r="G4442" s="325">
        <v>94</v>
      </c>
      <c r="H4442" s="320">
        <v>0.4</v>
      </c>
      <c r="I4442" s="320">
        <v>202.5</v>
      </c>
    </row>
    <row r="4443" spans="3:9" x14ac:dyDescent="0.25">
      <c r="C4443" s="482" t="s">
        <v>4869</v>
      </c>
      <c r="D4443" s="325">
        <v>458.7</v>
      </c>
      <c r="E4443" s="325">
        <v>0</v>
      </c>
      <c r="F4443" s="325">
        <v>-0.4</v>
      </c>
      <c r="G4443" s="325">
        <v>93</v>
      </c>
      <c r="H4443" s="320">
        <v>0.9</v>
      </c>
      <c r="I4443" s="320">
        <v>202.5</v>
      </c>
    </row>
    <row r="4444" spans="3:9" x14ac:dyDescent="0.25">
      <c r="C4444" s="482" t="s">
        <v>4870</v>
      </c>
      <c r="D4444" s="325">
        <v>458.8</v>
      </c>
      <c r="E4444" s="325">
        <v>0</v>
      </c>
      <c r="F4444" s="325">
        <v>3.1</v>
      </c>
      <c r="G4444" s="325">
        <v>85</v>
      </c>
      <c r="H4444" s="320">
        <v>1.3</v>
      </c>
      <c r="I4444" s="320">
        <v>247.5</v>
      </c>
    </row>
    <row r="4445" spans="3:9" x14ac:dyDescent="0.25">
      <c r="C4445" s="482" t="s">
        <v>4871</v>
      </c>
      <c r="D4445" s="325">
        <v>458.6</v>
      </c>
      <c r="E4445" s="325">
        <v>0</v>
      </c>
      <c r="F4445" s="325">
        <v>6.9</v>
      </c>
      <c r="G4445" s="325">
        <v>57</v>
      </c>
      <c r="H4445" s="320">
        <v>1.8</v>
      </c>
      <c r="I4445" s="320">
        <v>270</v>
      </c>
    </row>
    <row r="4446" spans="3:9" x14ac:dyDescent="0.25">
      <c r="C4446" s="482" t="s">
        <v>4872</v>
      </c>
      <c r="D4446" s="325">
        <v>458.3</v>
      </c>
      <c r="E4446" s="325">
        <v>0</v>
      </c>
      <c r="F4446" s="325">
        <v>10.199999999999999</v>
      </c>
      <c r="G4446" s="325">
        <v>43</v>
      </c>
      <c r="H4446" s="320">
        <v>1.3</v>
      </c>
      <c r="I4446" s="320">
        <v>0</v>
      </c>
    </row>
    <row r="4447" spans="3:9" x14ac:dyDescent="0.25">
      <c r="C4447" s="482" t="s">
        <v>4873</v>
      </c>
      <c r="D4447" s="325">
        <v>457.9</v>
      </c>
      <c r="E4447" s="325">
        <v>0</v>
      </c>
      <c r="F4447" s="325">
        <v>12.3</v>
      </c>
      <c r="G4447" s="325">
        <v>25</v>
      </c>
      <c r="H4447" s="320">
        <v>1.8</v>
      </c>
      <c r="I4447" s="320">
        <v>45</v>
      </c>
    </row>
    <row r="4448" spans="3:9" x14ac:dyDescent="0.25">
      <c r="C4448" s="482" t="s">
        <v>4874</v>
      </c>
      <c r="D4448" s="325">
        <v>457.4</v>
      </c>
      <c r="E4448" s="325">
        <v>0</v>
      </c>
      <c r="F4448" s="325">
        <v>13.6</v>
      </c>
      <c r="G4448" s="325">
        <v>27</v>
      </c>
      <c r="H4448" s="320">
        <v>1.3</v>
      </c>
      <c r="I4448" s="320">
        <v>0</v>
      </c>
    </row>
    <row r="4449" spans="3:9" x14ac:dyDescent="0.25">
      <c r="C4449" s="482" t="s">
        <v>4875</v>
      </c>
      <c r="D4449" s="325">
        <v>456.9</v>
      </c>
      <c r="E4449" s="325">
        <v>0</v>
      </c>
      <c r="F4449" s="325">
        <v>13.1</v>
      </c>
      <c r="G4449" s="325">
        <v>30</v>
      </c>
      <c r="H4449" s="320">
        <v>1.8</v>
      </c>
      <c r="I4449" s="320">
        <v>0</v>
      </c>
    </row>
    <row r="4450" spans="3:9" x14ac:dyDescent="0.25">
      <c r="C4450" s="482" t="s">
        <v>4876</v>
      </c>
      <c r="D4450" s="325">
        <v>456.7</v>
      </c>
      <c r="E4450" s="325">
        <v>0</v>
      </c>
      <c r="F4450" s="325">
        <v>11.5</v>
      </c>
      <c r="G4450" s="325">
        <v>38</v>
      </c>
      <c r="H4450" s="320">
        <v>1.3</v>
      </c>
      <c r="I4450" s="320">
        <v>45</v>
      </c>
    </row>
    <row r="4451" spans="3:9" x14ac:dyDescent="0.25">
      <c r="C4451" s="482" t="s">
        <v>4877</v>
      </c>
      <c r="D4451" s="325">
        <v>456.9</v>
      </c>
      <c r="E4451" s="325">
        <v>0</v>
      </c>
      <c r="F4451" s="325">
        <v>10.9</v>
      </c>
      <c r="G4451" s="325">
        <v>45</v>
      </c>
      <c r="H4451" s="320">
        <v>1.8</v>
      </c>
      <c r="I4451" s="320">
        <v>22.5</v>
      </c>
    </row>
    <row r="4452" spans="3:9" x14ac:dyDescent="0.25">
      <c r="C4452" s="482" t="s">
        <v>4878</v>
      </c>
      <c r="D4452" s="325">
        <v>457</v>
      </c>
      <c r="E4452" s="325">
        <v>0</v>
      </c>
      <c r="F4452" s="325">
        <v>8.1</v>
      </c>
      <c r="G4452" s="325">
        <v>58</v>
      </c>
      <c r="H4452" s="320">
        <v>1.3</v>
      </c>
      <c r="I4452" s="320">
        <v>22.5</v>
      </c>
    </row>
    <row r="4453" spans="3:9" x14ac:dyDescent="0.25">
      <c r="C4453" s="482" t="s">
        <v>4879</v>
      </c>
      <c r="D4453" s="325">
        <v>457.4</v>
      </c>
      <c r="E4453" s="325">
        <v>0</v>
      </c>
      <c r="F4453" s="325">
        <v>6.4</v>
      </c>
      <c r="G4453" s="325">
        <v>64</v>
      </c>
      <c r="H4453" s="320">
        <v>0.9</v>
      </c>
      <c r="I4453" s="320">
        <v>22.5</v>
      </c>
    </row>
    <row r="4454" spans="3:9" x14ac:dyDescent="0.25">
      <c r="C4454" s="482" t="s">
        <v>4880</v>
      </c>
      <c r="D4454" s="325">
        <v>457.5</v>
      </c>
      <c r="E4454" s="325">
        <v>0</v>
      </c>
      <c r="F4454" s="325">
        <v>5.2</v>
      </c>
      <c r="G4454" s="325">
        <v>68</v>
      </c>
      <c r="H4454" s="320">
        <v>0.4</v>
      </c>
      <c r="I4454" s="320">
        <v>90</v>
      </c>
    </row>
    <row r="4455" spans="3:9" x14ac:dyDescent="0.25">
      <c r="C4455" s="482" t="s">
        <v>4881</v>
      </c>
      <c r="D4455" s="325">
        <v>458.1</v>
      </c>
      <c r="E4455" s="325">
        <v>0</v>
      </c>
      <c r="F4455" s="325">
        <v>4.5</v>
      </c>
      <c r="G4455" s="325">
        <v>72</v>
      </c>
      <c r="H4455" s="320">
        <v>0.4</v>
      </c>
      <c r="I4455" s="320">
        <v>337.5</v>
      </c>
    </row>
    <row r="4456" spans="3:9" x14ac:dyDescent="0.25">
      <c r="C4456" s="482" t="s">
        <v>4882</v>
      </c>
      <c r="D4456" s="325">
        <v>458.4</v>
      </c>
      <c r="E4456" s="325">
        <v>0</v>
      </c>
      <c r="F4456" s="325">
        <v>3.4</v>
      </c>
      <c r="G4456" s="325">
        <v>77</v>
      </c>
      <c r="H4456" s="320">
        <v>0.4</v>
      </c>
      <c r="I4456" s="320">
        <v>337.5</v>
      </c>
    </row>
    <row r="4457" spans="3:9" x14ac:dyDescent="0.25">
      <c r="C4457" s="482" t="s">
        <v>4883</v>
      </c>
      <c r="D4457" s="325">
        <v>458.4</v>
      </c>
      <c r="E4457" s="325">
        <v>0</v>
      </c>
      <c r="F4457" s="325">
        <v>2.7</v>
      </c>
      <c r="G4457" s="325">
        <v>80</v>
      </c>
      <c r="H4457" s="320">
        <v>0</v>
      </c>
      <c r="I4457" s="320">
        <v>67.5</v>
      </c>
    </row>
    <row r="4458" spans="3:9" x14ac:dyDescent="0.25">
      <c r="C4458" s="482" t="s">
        <v>4884</v>
      </c>
      <c r="D4458" s="325">
        <v>458.4</v>
      </c>
      <c r="E4458" s="325">
        <v>0</v>
      </c>
      <c r="F4458" s="325">
        <v>2</v>
      </c>
      <c r="G4458" s="325">
        <v>83</v>
      </c>
      <c r="H4458" s="320">
        <v>0.4</v>
      </c>
      <c r="I4458" s="320">
        <v>67.5</v>
      </c>
    </row>
    <row r="4459" spans="3:9" x14ac:dyDescent="0.25">
      <c r="C4459" s="482" t="s">
        <v>4885</v>
      </c>
      <c r="D4459" s="325">
        <v>458.4</v>
      </c>
      <c r="E4459" s="325">
        <v>0</v>
      </c>
      <c r="F4459" s="325">
        <v>1.3</v>
      </c>
      <c r="G4459" s="325">
        <v>92</v>
      </c>
      <c r="H4459" s="320">
        <v>0.4</v>
      </c>
      <c r="I4459" s="320">
        <v>67.5</v>
      </c>
    </row>
    <row r="4460" spans="3:9" x14ac:dyDescent="0.25">
      <c r="C4460" s="482" t="s">
        <v>4886</v>
      </c>
      <c r="D4460" s="325">
        <v>458.2</v>
      </c>
      <c r="E4460" s="325">
        <v>0</v>
      </c>
      <c r="F4460" s="325">
        <v>1.8</v>
      </c>
      <c r="G4460" s="325">
        <v>91</v>
      </c>
      <c r="H4460" s="320">
        <v>0.4</v>
      </c>
      <c r="I4460" s="320">
        <v>45</v>
      </c>
    </row>
    <row r="4461" spans="3:9" x14ac:dyDescent="0.25">
      <c r="C4461" s="482" t="s">
        <v>4887</v>
      </c>
      <c r="D4461" s="325">
        <v>457.6</v>
      </c>
      <c r="E4461" s="325">
        <v>0</v>
      </c>
      <c r="F4461" s="325">
        <v>2.1</v>
      </c>
      <c r="G4461" s="325">
        <v>87</v>
      </c>
      <c r="H4461" s="320">
        <v>0.4</v>
      </c>
      <c r="I4461" s="320">
        <v>247.5</v>
      </c>
    </row>
    <row r="4462" spans="3:9" x14ac:dyDescent="0.25">
      <c r="C4462" s="482" t="s">
        <v>4888</v>
      </c>
      <c r="D4462" s="325">
        <v>457.7</v>
      </c>
      <c r="E4462" s="325">
        <v>0</v>
      </c>
      <c r="F4462" s="325">
        <v>1</v>
      </c>
      <c r="G4462" s="325">
        <v>90</v>
      </c>
      <c r="H4462" s="320">
        <v>0.4</v>
      </c>
      <c r="I4462" s="320">
        <v>180</v>
      </c>
    </row>
    <row r="4463" spans="3:9" x14ac:dyDescent="0.25">
      <c r="C4463" s="482" t="s">
        <v>4889</v>
      </c>
      <c r="D4463" s="325">
        <v>457.8</v>
      </c>
      <c r="E4463" s="325">
        <v>0</v>
      </c>
      <c r="F4463" s="325">
        <v>0.1</v>
      </c>
      <c r="G4463" s="325">
        <v>92</v>
      </c>
      <c r="H4463" s="320">
        <v>0.4</v>
      </c>
      <c r="I4463" s="320">
        <v>157.5</v>
      </c>
    </row>
    <row r="4464" spans="3:9" x14ac:dyDescent="0.25">
      <c r="C4464" s="482" t="s">
        <v>4890</v>
      </c>
      <c r="D4464" s="325">
        <v>457.8</v>
      </c>
      <c r="E4464" s="325">
        <v>0</v>
      </c>
      <c r="F4464" s="325">
        <v>-0.6</v>
      </c>
      <c r="G4464" s="325">
        <v>93</v>
      </c>
      <c r="H4464" s="320">
        <v>0</v>
      </c>
      <c r="I4464" s="320">
        <v>135</v>
      </c>
    </row>
    <row r="4465" spans="3:9" x14ac:dyDescent="0.25">
      <c r="C4465" s="482" t="s">
        <v>4891</v>
      </c>
      <c r="D4465" s="325">
        <v>458</v>
      </c>
      <c r="E4465" s="325">
        <v>0</v>
      </c>
      <c r="F4465" s="325">
        <v>-0.7</v>
      </c>
      <c r="G4465" s="325">
        <v>94</v>
      </c>
      <c r="H4465" s="320">
        <v>0</v>
      </c>
      <c r="I4465" s="320">
        <v>157.5</v>
      </c>
    </row>
    <row r="4466" spans="3:9" x14ac:dyDescent="0.25">
      <c r="C4466" s="482" t="s">
        <v>4892</v>
      </c>
      <c r="D4466" s="325">
        <v>458.3</v>
      </c>
      <c r="E4466" s="325">
        <v>0</v>
      </c>
      <c r="F4466" s="325">
        <v>0.5</v>
      </c>
      <c r="G4466" s="325">
        <v>93</v>
      </c>
      <c r="H4466" s="320">
        <v>0.4</v>
      </c>
      <c r="I4466" s="320">
        <v>225</v>
      </c>
    </row>
    <row r="4467" spans="3:9" x14ac:dyDescent="0.25">
      <c r="C4467" s="482" t="s">
        <v>4893</v>
      </c>
      <c r="D4467" s="325">
        <v>458.7</v>
      </c>
      <c r="E4467" s="325">
        <v>0</v>
      </c>
      <c r="F4467" s="325">
        <v>3.6</v>
      </c>
      <c r="G4467" s="325">
        <v>78</v>
      </c>
      <c r="H4467" s="320">
        <v>0.9</v>
      </c>
      <c r="I4467" s="320">
        <v>225</v>
      </c>
    </row>
    <row r="4468" spans="3:9" x14ac:dyDescent="0.25">
      <c r="C4468" s="482" t="s">
        <v>4894</v>
      </c>
      <c r="D4468" s="325">
        <v>458.7</v>
      </c>
      <c r="E4468" s="325">
        <v>0</v>
      </c>
      <c r="F4468" s="325">
        <v>7.4</v>
      </c>
      <c r="G4468" s="325">
        <v>65</v>
      </c>
      <c r="H4468" s="320">
        <v>0.4</v>
      </c>
      <c r="I4468" s="320">
        <v>270</v>
      </c>
    </row>
    <row r="4469" spans="3:9" x14ac:dyDescent="0.25">
      <c r="C4469" s="482" t="s">
        <v>4895</v>
      </c>
      <c r="D4469" s="325">
        <v>458.5</v>
      </c>
      <c r="E4469" s="325">
        <v>0</v>
      </c>
      <c r="F4469" s="325">
        <v>9.1</v>
      </c>
      <c r="G4469" s="325">
        <v>53</v>
      </c>
      <c r="H4469" s="320">
        <v>1.3</v>
      </c>
      <c r="I4469" s="320">
        <v>225</v>
      </c>
    </row>
    <row r="4470" spans="3:9" x14ac:dyDescent="0.25">
      <c r="C4470" s="482" t="s">
        <v>4896</v>
      </c>
      <c r="D4470" s="325">
        <v>458.1</v>
      </c>
      <c r="E4470" s="325">
        <v>0</v>
      </c>
      <c r="F4470" s="325">
        <v>10.199999999999999</v>
      </c>
      <c r="G4470" s="325">
        <v>40</v>
      </c>
      <c r="H4470" s="320">
        <v>1.8</v>
      </c>
      <c r="I4470" s="320">
        <v>225</v>
      </c>
    </row>
    <row r="4471" spans="3:9" x14ac:dyDescent="0.25">
      <c r="C4471" s="482" t="s">
        <v>4897</v>
      </c>
      <c r="D4471" s="325">
        <v>457.7</v>
      </c>
      <c r="E4471" s="325">
        <v>0</v>
      </c>
      <c r="F4471" s="325">
        <v>10.6</v>
      </c>
      <c r="G4471" s="325">
        <v>35</v>
      </c>
      <c r="H4471" s="320">
        <v>1.3</v>
      </c>
      <c r="I4471" s="320">
        <v>180</v>
      </c>
    </row>
    <row r="4472" spans="3:9" x14ac:dyDescent="0.25">
      <c r="C4472" s="482" t="s">
        <v>4898</v>
      </c>
      <c r="D4472" s="325">
        <v>457.4</v>
      </c>
      <c r="E4472" s="325">
        <v>0</v>
      </c>
      <c r="F4472" s="325">
        <v>11.9</v>
      </c>
      <c r="G4472" s="325">
        <v>34</v>
      </c>
      <c r="H4472" s="320">
        <v>1.3</v>
      </c>
      <c r="I4472" s="320">
        <v>0</v>
      </c>
    </row>
    <row r="4473" spans="3:9" x14ac:dyDescent="0.25">
      <c r="C4473" s="482" t="s">
        <v>4899</v>
      </c>
      <c r="D4473" s="325">
        <v>457.3</v>
      </c>
      <c r="E4473" s="325">
        <v>0</v>
      </c>
      <c r="F4473" s="325">
        <v>10.4</v>
      </c>
      <c r="G4473" s="325">
        <v>56</v>
      </c>
      <c r="H4473" s="320">
        <v>1.3</v>
      </c>
      <c r="I4473" s="320">
        <v>45</v>
      </c>
    </row>
    <row r="4474" spans="3:9" x14ac:dyDescent="0.25">
      <c r="C4474" s="482" t="s">
        <v>4900</v>
      </c>
      <c r="D4474" s="325">
        <v>457.1</v>
      </c>
      <c r="E4474" s="325">
        <v>0</v>
      </c>
      <c r="F4474" s="325">
        <v>9.1</v>
      </c>
      <c r="G4474" s="325">
        <v>59</v>
      </c>
      <c r="H4474" s="320">
        <v>1.8</v>
      </c>
      <c r="I4474" s="320">
        <v>22.5</v>
      </c>
    </row>
    <row r="4475" spans="3:9" x14ac:dyDescent="0.25">
      <c r="C4475" s="482" t="s">
        <v>4901</v>
      </c>
      <c r="D4475" s="325">
        <v>457.1</v>
      </c>
      <c r="E4475" s="325">
        <v>0</v>
      </c>
      <c r="F4475" s="325">
        <v>8.1</v>
      </c>
      <c r="G4475" s="325">
        <v>67</v>
      </c>
      <c r="H4475" s="320">
        <v>1.3</v>
      </c>
      <c r="I4475" s="320">
        <v>22.5</v>
      </c>
    </row>
    <row r="4476" spans="3:9" x14ac:dyDescent="0.25">
      <c r="C4476" s="482" t="s">
        <v>4902</v>
      </c>
      <c r="D4476" s="325">
        <v>457.4</v>
      </c>
      <c r="E4476" s="325">
        <v>0</v>
      </c>
      <c r="F4476" s="325">
        <v>6.8</v>
      </c>
      <c r="G4476" s="325">
        <v>75</v>
      </c>
      <c r="H4476" s="320">
        <v>1.3</v>
      </c>
      <c r="I4476" s="320">
        <v>22.5</v>
      </c>
    </row>
    <row r="4477" spans="3:9" x14ac:dyDescent="0.25">
      <c r="C4477" s="482" t="s">
        <v>4903</v>
      </c>
      <c r="D4477" s="325">
        <v>457.8</v>
      </c>
      <c r="E4477" s="325">
        <v>0</v>
      </c>
      <c r="F4477" s="325">
        <v>6</v>
      </c>
      <c r="G4477" s="325">
        <v>81</v>
      </c>
      <c r="H4477" s="320">
        <v>0.9</v>
      </c>
      <c r="I4477" s="320">
        <v>22.5</v>
      </c>
    </row>
    <row r="4478" spans="3:9" x14ac:dyDescent="0.25">
      <c r="C4478" s="482" t="s">
        <v>4904</v>
      </c>
      <c r="D4478" s="325">
        <v>458</v>
      </c>
      <c r="E4478" s="325">
        <v>0</v>
      </c>
      <c r="F4478" s="325">
        <v>5.4</v>
      </c>
      <c r="G4478" s="325">
        <v>84</v>
      </c>
      <c r="H4478" s="320">
        <v>0.9</v>
      </c>
      <c r="I4478" s="320">
        <v>22.5</v>
      </c>
    </row>
    <row r="4479" spans="3:9" x14ac:dyDescent="0.25">
      <c r="C4479" s="482" t="s">
        <v>4905</v>
      </c>
      <c r="D4479" s="325">
        <v>458.2</v>
      </c>
      <c r="E4479" s="325">
        <v>0</v>
      </c>
      <c r="F4479" s="325">
        <v>4.9000000000000004</v>
      </c>
      <c r="G4479" s="325">
        <v>87</v>
      </c>
      <c r="H4479" s="320">
        <v>0.9</v>
      </c>
      <c r="I4479" s="320">
        <v>22.5</v>
      </c>
    </row>
    <row r="4480" spans="3:9" x14ac:dyDescent="0.25">
      <c r="C4480" s="482" t="s">
        <v>4906</v>
      </c>
      <c r="D4480" s="325">
        <v>458.5</v>
      </c>
      <c r="E4480" s="325">
        <v>0</v>
      </c>
      <c r="F4480" s="325">
        <v>4.8</v>
      </c>
      <c r="G4480" s="325">
        <v>85</v>
      </c>
      <c r="H4480" s="320">
        <v>0.4</v>
      </c>
      <c r="I4480" s="320">
        <v>0</v>
      </c>
    </row>
    <row r="4481" spans="3:9" x14ac:dyDescent="0.25">
      <c r="C4481" s="482" t="s">
        <v>4907</v>
      </c>
      <c r="D4481" s="325">
        <v>458.3</v>
      </c>
      <c r="E4481" s="325">
        <v>0</v>
      </c>
      <c r="F4481" s="325">
        <v>4.5</v>
      </c>
      <c r="G4481" s="325">
        <v>85</v>
      </c>
      <c r="H4481" s="320">
        <v>0.9</v>
      </c>
      <c r="I4481" s="320">
        <v>67.5</v>
      </c>
    </row>
    <row r="4482" spans="3:9" x14ac:dyDescent="0.25">
      <c r="C4482" s="482" t="s">
        <v>4908</v>
      </c>
      <c r="D4482" s="325">
        <v>458.2</v>
      </c>
      <c r="E4482" s="325">
        <v>0</v>
      </c>
      <c r="F4482" s="325">
        <v>3.7</v>
      </c>
      <c r="G4482" s="325">
        <v>85</v>
      </c>
      <c r="H4482" s="320">
        <v>0.4</v>
      </c>
      <c r="I4482" s="320">
        <v>315</v>
      </c>
    </row>
    <row r="4483" spans="3:9" x14ac:dyDescent="0.25">
      <c r="C4483" s="482" t="s">
        <v>4909</v>
      </c>
      <c r="D4483" s="325">
        <v>458.1</v>
      </c>
      <c r="E4483" s="325">
        <v>0</v>
      </c>
      <c r="F4483" s="325">
        <v>2.9</v>
      </c>
      <c r="G4483" s="325">
        <v>89</v>
      </c>
      <c r="H4483" s="320">
        <v>0.4</v>
      </c>
      <c r="I4483" s="320">
        <v>0</v>
      </c>
    </row>
    <row r="4484" spans="3:9" x14ac:dyDescent="0.25">
      <c r="C4484" s="482" t="s">
        <v>4910</v>
      </c>
      <c r="D4484" s="325">
        <v>457.8</v>
      </c>
      <c r="E4484" s="325">
        <v>0</v>
      </c>
      <c r="F4484" s="325">
        <v>2.4</v>
      </c>
      <c r="G4484" s="325">
        <v>90</v>
      </c>
      <c r="H4484" s="320">
        <v>0.4</v>
      </c>
      <c r="I4484" s="320">
        <v>0</v>
      </c>
    </row>
    <row r="4485" spans="3:9" x14ac:dyDescent="0.25">
      <c r="C4485" s="482" t="s">
        <v>4911</v>
      </c>
      <c r="D4485" s="325">
        <v>457.5</v>
      </c>
      <c r="E4485" s="325">
        <v>0</v>
      </c>
      <c r="F4485" s="325">
        <v>1.9</v>
      </c>
      <c r="G4485" s="325">
        <v>92</v>
      </c>
      <c r="H4485" s="320">
        <v>0.4</v>
      </c>
      <c r="I4485" s="320">
        <v>247.5</v>
      </c>
    </row>
    <row r="4486" spans="3:9" x14ac:dyDescent="0.25">
      <c r="C4486" s="482" t="s">
        <v>4912</v>
      </c>
      <c r="D4486" s="325">
        <v>457.3</v>
      </c>
      <c r="E4486" s="325">
        <v>0</v>
      </c>
      <c r="F4486" s="325">
        <v>1.5</v>
      </c>
      <c r="G4486" s="325">
        <v>93</v>
      </c>
      <c r="H4486" s="320">
        <v>0.4</v>
      </c>
      <c r="I4486" s="320">
        <v>225</v>
      </c>
    </row>
    <row r="4487" spans="3:9" x14ac:dyDescent="0.25">
      <c r="C4487" s="482" t="s">
        <v>4913</v>
      </c>
      <c r="D4487" s="325">
        <v>457.6</v>
      </c>
      <c r="E4487" s="325">
        <v>0</v>
      </c>
      <c r="F4487" s="325">
        <v>1</v>
      </c>
      <c r="G4487" s="325">
        <v>93</v>
      </c>
      <c r="H4487" s="320">
        <v>0.4</v>
      </c>
      <c r="I4487" s="320">
        <v>180</v>
      </c>
    </row>
    <row r="4488" spans="3:9" x14ac:dyDescent="0.25">
      <c r="C4488" s="482" t="s">
        <v>4914</v>
      </c>
      <c r="D4488" s="325">
        <v>457.8</v>
      </c>
      <c r="E4488" s="325">
        <v>0</v>
      </c>
      <c r="F4488" s="325">
        <v>0.2</v>
      </c>
      <c r="G4488" s="325">
        <v>93</v>
      </c>
      <c r="H4488" s="320">
        <v>0</v>
      </c>
      <c r="I4488" s="320">
        <v>202.5</v>
      </c>
    </row>
    <row r="4489" spans="3:9" x14ac:dyDescent="0.25">
      <c r="C4489" s="482" t="s">
        <v>4915</v>
      </c>
      <c r="D4489" s="325">
        <v>458.1</v>
      </c>
      <c r="E4489" s="325">
        <v>0</v>
      </c>
      <c r="F4489" s="325">
        <v>-0.3</v>
      </c>
      <c r="G4489" s="325">
        <v>94</v>
      </c>
      <c r="H4489" s="320">
        <v>0.4</v>
      </c>
      <c r="I4489" s="320">
        <v>225</v>
      </c>
    </row>
    <row r="4490" spans="3:9" x14ac:dyDescent="0.25">
      <c r="C4490" s="482" t="s">
        <v>4916</v>
      </c>
      <c r="D4490" s="325">
        <v>458.5</v>
      </c>
      <c r="E4490" s="325">
        <v>0</v>
      </c>
      <c r="F4490" s="325">
        <v>-0.6</v>
      </c>
      <c r="G4490" s="325">
        <v>94</v>
      </c>
      <c r="H4490" s="320">
        <v>0.4</v>
      </c>
      <c r="I4490" s="320">
        <v>225</v>
      </c>
    </row>
    <row r="4491" spans="3:9" x14ac:dyDescent="0.25">
      <c r="C4491" s="482" t="s">
        <v>4917</v>
      </c>
      <c r="D4491" s="325">
        <v>458.9</v>
      </c>
      <c r="E4491" s="325">
        <v>0</v>
      </c>
      <c r="F4491" s="325">
        <v>0.5</v>
      </c>
      <c r="G4491" s="325">
        <v>94</v>
      </c>
      <c r="H4491" s="320">
        <v>0.9</v>
      </c>
      <c r="I4491" s="320">
        <v>247.5</v>
      </c>
    </row>
    <row r="4492" spans="3:9" x14ac:dyDescent="0.25">
      <c r="C4492" s="482" t="s">
        <v>4918</v>
      </c>
      <c r="D4492" s="325">
        <v>458.9</v>
      </c>
      <c r="E4492" s="325">
        <v>0</v>
      </c>
      <c r="F4492" s="325">
        <v>3.6</v>
      </c>
      <c r="G4492" s="325">
        <v>85</v>
      </c>
      <c r="H4492" s="320">
        <v>0.9</v>
      </c>
      <c r="I4492" s="320">
        <v>225</v>
      </c>
    </row>
    <row r="4493" spans="3:9" x14ac:dyDescent="0.25">
      <c r="C4493" s="482" t="s">
        <v>4919</v>
      </c>
      <c r="D4493" s="325">
        <v>458.6</v>
      </c>
      <c r="E4493" s="325">
        <v>0</v>
      </c>
      <c r="F4493" s="325">
        <v>8.1999999999999993</v>
      </c>
      <c r="G4493" s="325">
        <v>69</v>
      </c>
      <c r="H4493" s="320">
        <v>0.9</v>
      </c>
      <c r="I4493" s="320">
        <v>22.5</v>
      </c>
    </row>
    <row r="4494" spans="3:9" x14ac:dyDescent="0.25">
      <c r="C4494" s="482" t="s">
        <v>4920</v>
      </c>
      <c r="D4494" s="325">
        <v>458.3</v>
      </c>
      <c r="E4494" s="325">
        <v>0</v>
      </c>
      <c r="F4494" s="325">
        <v>11.8</v>
      </c>
      <c r="G4494" s="325">
        <v>50</v>
      </c>
      <c r="H4494" s="320">
        <v>1.3</v>
      </c>
      <c r="I4494" s="320">
        <v>45</v>
      </c>
    </row>
    <row r="4495" spans="3:9" x14ac:dyDescent="0.25">
      <c r="C4495" s="482" t="s">
        <v>4921</v>
      </c>
      <c r="D4495" s="325">
        <v>457.8</v>
      </c>
      <c r="E4495" s="325">
        <v>0</v>
      </c>
      <c r="F4495" s="325">
        <v>13.9</v>
      </c>
      <c r="G4495" s="325">
        <v>40</v>
      </c>
      <c r="H4495" s="320">
        <v>1.3</v>
      </c>
      <c r="I4495" s="320">
        <v>0</v>
      </c>
    </row>
    <row r="4496" spans="3:9" x14ac:dyDescent="0.25">
      <c r="C4496" s="482" t="s">
        <v>4922</v>
      </c>
      <c r="D4496" s="325">
        <v>457.4</v>
      </c>
      <c r="E4496" s="325">
        <v>0</v>
      </c>
      <c r="F4496" s="325">
        <v>11.7</v>
      </c>
      <c r="G4496" s="325">
        <v>46</v>
      </c>
      <c r="H4496" s="320">
        <v>1.8</v>
      </c>
      <c r="I4496" s="320">
        <v>0</v>
      </c>
    </row>
    <row r="4497" spans="3:9" x14ac:dyDescent="0.25">
      <c r="C4497" s="482" t="s">
        <v>4923</v>
      </c>
      <c r="D4497" s="325">
        <v>457.1</v>
      </c>
      <c r="E4497" s="325">
        <v>0</v>
      </c>
      <c r="F4497" s="325">
        <v>9.8000000000000007</v>
      </c>
      <c r="G4497" s="325">
        <v>55</v>
      </c>
      <c r="H4497" s="320">
        <v>1.8</v>
      </c>
      <c r="I4497" s="320">
        <v>0</v>
      </c>
    </row>
    <row r="4498" spans="3:9" x14ac:dyDescent="0.25">
      <c r="C4498" s="482" t="s">
        <v>4924</v>
      </c>
      <c r="D4498" s="325">
        <v>457.1</v>
      </c>
      <c r="E4498" s="325">
        <v>0</v>
      </c>
      <c r="F4498" s="325">
        <v>9.1</v>
      </c>
      <c r="G4498" s="325">
        <v>67</v>
      </c>
      <c r="H4498" s="320">
        <v>1.3</v>
      </c>
      <c r="I4498" s="320">
        <v>67.5</v>
      </c>
    </row>
    <row r="4499" spans="3:9" x14ac:dyDescent="0.25">
      <c r="C4499" s="482" t="s">
        <v>4925</v>
      </c>
      <c r="D4499" s="325">
        <v>457.4</v>
      </c>
      <c r="E4499" s="325">
        <v>0</v>
      </c>
      <c r="F4499" s="325">
        <v>7.6</v>
      </c>
      <c r="G4499" s="325">
        <v>70</v>
      </c>
      <c r="H4499" s="320">
        <v>1.3</v>
      </c>
      <c r="I4499" s="320">
        <v>67.5</v>
      </c>
    </row>
    <row r="4500" spans="3:9" x14ac:dyDescent="0.25">
      <c r="C4500" s="482" t="s">
        <v>4926</v>
      </c>
      <c r="D4500" s="325">
        <v>457.7</v>
      </c>
      <c r="E4500" s="325">
        <v>0</v>
      </c>
      <c r="F4500" s="325">
        <v>5.8</v>
      </c>
      <c r="G4500" s="325">
        <v>75</v>
      </c>
      <c r="H4500" s="320">
        <v>1.3</v>
      </c>
      <c r="I4500" s="320">
        <v>45</v>
      </c>
    </row>
    <row r="4501" spans="3:9" x14ac:dyDescent="0.25">
      <c r="C4501" s="482" t="s">
        <v>4927</v>
      </c>
      <c r="D4501" s="325">
        <v>458</v>
      </c>
      <c r="E4501" s="325">
        <v>0</v>
      </c>
      <c r="F4501" s="325">
        <v>5.2</v>
      </c>
      <c r="G4501" s="325">
        <v>77</v>
      </c>
      <c r="H4501" s="320">
        <v>0.4</v>
      </c>
      <c r="I4501" s="320">
        <v>67.5</v>
      </c>
    </row>
    <row r="4502" spans="3:9" x14ac:dyDescent="0.25">
      <c r="C4502" s="482" t="s">
        <v>4928</v>
      </c>
      <c r="D4502" s="325">
        <v>458.4</v>
      </c>
      <c r="E4502" s="325">
        <v>0</v>
      </c>
      <c r="F4502" s="325">
        <v>5.0999999999999996</v>
      </c>
      <c r="G4502" s="325">
        <v>77</v>
      </c>
      <c r="H4502" s="320">
        <v>0.4</v>
      </c>
      <c r="I4502" s="320">
        <v>67.5</v>
      </c>
    </row>
    <row r="4503" spans="3:9" x14ac:dyDescent="0.25">
      <c r="C4503" s="482" t="s">
        <v>4929</v>
      </c>
      <c r="D4503" s="325">
        <v>458.6</v>
      </c>
      <c r="E4503" s="325">
        <v>0</v>
      </c>
      <c r="F4503" s="325">
        <v>5.2</v>
      </c>
      <c r="G4503" s="325">
        <v>80</v>
      </c>
      <c r="H4503" s="320">
        <v>0.4</v>
      </c>
      <c r="I4503" s="320">
        <v>337.5</v>
      </c>
    </row>
    <row r="4504" spans="3:9" x14ac:dyDescent="0.25">
      <c r="C4504" s="482" t="s">
        <v>4930</v>
      </c>
      <c r="D4504" s="325">
        <v>459</v>
      </c>
      <c r="E4504" s="325">
        <v>1.27</v>
      </c>
      <c r="F4504" s="325">
        <v>1.6</v>
      </c>
      <c r="G4504" s="325">
        <v>88</v>
      </c>
      <c r="H4504" s="320">
        <v>1.3</v>
      </c>
      <c r="I4504" s="320">
        <v>337.5</v>
      </c>
    </row>
    <row r="4505" spans="3:9" x14ac:dyDescent="0.25">
      <c r="C4505" s="482" t="s">
        <v>4931</v>
      </c>
      <c r="D4505" s="325">
        <v>458.9</v>
      </c>
      <c r="E4505" s="325">
        <v>0.25</v>
      </c>
      <c r="F4505" s="325">
        <v>0.6</v>
      </c>
      <c r="G4505" s="325">
        <v>91</v>
      </c>
      <c r="H4505" s="320">
        <v>0.4</v>
      </c>
      <c r="I4505" s="320">
        <v>202.5</v>
      </c>
    </row>
    <row r="4506" spans="3:9" x14ac:dyDescent="0.25">
      <c r="C4506" s="482" t="s">
        <v>4932</v>
      </c>
      <c r="D4506" s="325">
        <v>459</v>
      </c>
      <c r="E4506" s="325">
        <v>0.25</v>
      </c>
      <c r="F4506" s="325">
        <v>0.8</v>
      </c>
      <c r="G4506" s="325">
        <v>92</v>
      </c>
      <c r="H4506" s="320">
        <v>0</v>
      </c>
      <c r="I4506" s="320">
        <v>0</v>
      </c>
    </row>
    <row r="4507" spans="3:9" x14ac:dyDescent="0.25">
      <c r="C4507" s="482" t="s">
        <v>4933</v>
      </c>
      <c r="D4507" s="325">
        <v>458.6</v>
      </c>
      <c r="E4507" s="325">
        <v>1.02</v>
      </c>
      <c r="F4507" s="325">
        <v>1.2</v>
      </c>
      <c r="G4507" s="325">
        <v>92</v>
      </c>
      <c r="H4507" s="320">
        <v>0.4</v>
      </c>
      <c r="I4507" s="320">
        <v>337.5</v>
      </c>
    </row>
    <row r="4508" spans="3:9" x14ac:dyDescent="0.25">
      <c r="C4508" s="482" t="s">
        <v>4934</v>
      </c>
      <c r="D4508" s="325">
        <v>458.4</v>
      </c>
      <c r="E4508" s="325">
        <v>1.02</v>
      </c>
      <c r="F4508" s="325">
        <v>1.7</v>
      </c>
      <c r="G4508" s="325">
        <v>91</v>
      </c>
      <c r="H4508" s="320">
        <v>0.4</v>
      </c>
      <c r="I4508" s="320">
        <v>0</v>
      </c>
    </row>
    <row r="4509" spans="3:9" x14ac:dyDescent="0.25">
      <c r="C4509" s="482" t="s">
        <v>4935</v>
      </c>
      <c r="D4509" s="325">
        <v>458.1</v>
      </c>
      <c r="E4509" s="325">
        <v>0.51</v>
      </c>
      <c r="F4509" s="325">
        <v>1.7</v>
      </c>
      <c r="G4509" s="325">
        <v>90</v>
      </c>
      <c r="H4509" s="320">
        <v>0.4</v>
      </c>
      <c r="I4509" s="320">
        <v>0</v>
      </c>
    </row>
    <row r="4510" spans="3:9" x14ac:dyDescent="0.25">
      <c r="C4510" s="482" t="s">
        <v>4936</v>
      </c>
      <c r="D4510" s="325">
        <v>457.8</v>
      </c>
      <c r="E4510" s="325">
        <v>0</v>
      </c>
      <c r="F4510" s="325">
        <v>1.4</v>
      </c>
      <c r="G4510" s="325">
        <v>91</v>
      </c>
      <c r="H4510" s="320">
        <v>0</v>
      </c>
      <c r="I4510" s="320">
        <v>0</v>
      </c>
    </row>
    <row r="4511" spans="3:9" x14ac:dyDescent="0.25">
      <c r="C4511" s="482" t="s">
        <v>4937</v>
      </c>
      <c r="D4511" s="325">
        <v>457.8</v>
      </c>
      <c r="E4511" s="325">
        <v>0</v>
      </c>
      <c r="F4511" s="325">
        <v>1</v>
      </c>
      <c r="G4511" s="325">
        <v>91</v>
      </c>
      <c r="H4511" s="320">
        <v>0</v>
      </c>
      <c r="I4511" s="320">
        <v>0</v>
      </c>
    </row>
    <row r="4512" spans="3:9" x14ac:dyDescent="0.25">
      <c r="C4512" s="482" t="s">
        <v>4938</v>
      </c>
      <c r="D4512" s="325">
        <v>458.1</v>
      </c>
      <c r="E4512" s="325">
        <v>0.25</v>
      </c>
      <c r="F4512" s="325">
        <v>1</v>
      </c>
      <c r="G4512" s="325">
        <v>93</v>
      </c>
      <c r="H4512" s="320">
        <v>0</v>
      </c>
      <c r="I4512" s="320">
        <v>45</v>
      </c>
    </row>
    <row r="4513" spans="3:9" x14ac:dyDescent="0.25">
      <c r="C4513" s="482" t="s">
        <v>4939</v>
      </c>
      <c r="D4513" s="325">
        <v>458.3</v>
      </c>
      <c r="E4513" s="325">
        <v>0</v>
      </c>
      <c r="F4513" s="325">
        <v>1.4</v>
      </c>
      <c r="G4513" s="325">
        <v>92</v>
      </c>
      <c r="H4513" s="320">
        <v>0.4</v>
      </c>
      <c r="I4513" s="320">
        <v>22.5</v>
      </c>
    </row>
    <row r="4514" spans="3:9" x14ac:dyDescent="0.25">
      <c r="C4514" s="482" t="s">
        <v>4940</v>
      </c>
      <c r="D4514" s="325">
        <v>458.9</v>
      </c>
      <c r="E4514" s="325">
        <v>1.02</v>
      </c>
      <c r="F4514" s="325">
        <v>2.1</v>
      </c>
      <c r="G4514" s="325">
        <v>91</v>
      </c>
      <c r="H4514" s="320">
        <v>0.4</v>
      </c>
      <c r="I4514" s="320">
        <v>0</v>
      </c>
    </row>
    <row r="4515" spans="3:9" x14ac:dyDescent="0.25">
      <c r="C4515" s="482" t="s">
        <v>4941</v>
      </c>
      <c r="D4515" s="325">
        <v>459.3</v>
      </c>
      <c r="E4515" s="325">
        <v>1.02</v>
      </c>
      <c r="F4515" s="325">
        <v>2.6</v>
      </c>
      <c r="G4515" s="325">
        <v>88</v>
      </c>
      <c r="H4515" s="320">
        <v>0.4</v>
      </c>
      <c r="I4515" s="320">
        <v>0</v>
      </c>
    </row>
    <row r="4516" spans="3:9" x14ac:dyDescent="0.25">
      <c r="C4516" s="482" t="s">
        <v>4942</v>
      </c>
      <c r="D4516" s="325">
        <v>459.4</v>
      </c>
      <c r="E4516" s="325">
        <v>1.27</v>
      </c>
      <c r="F4516" s="325">
        <v>4.5999999999999996</v>
      </c>
      <c r="G4516" s="325">
        <v>82</v>
      </c>
      <c r="H4516" s="320">
        <v>0.9</v>
      </c>
      <c r="I4516" s="320">
        <v>0</v>
      </c>
    </row>
    <row r="4517" spans="3:9" x14ac:dyDescent="0.25">
      <c r="C4517" s="482" t="s">
        <v>4943</v>
      </c>
      <c r="D4517" s="325">
        <v>459.2</v>
      </c>
      <c r="E4517" s="325">
        <v>1.02</v>
      </c>
      <c r="F4517" s="325">
        <v>6.8</v>
      </c>
      <c r="G4517" s="325">
        <v>72</v>
      </c>
      <c r="H4517" s="320">
        <v>1.3</v>
      </c>
      <c r="I4517" s="320">
        <v>0</v>
      </c>
    </row>
    <row r="4518" spans="3:9" x14ac:dyDescent="0.25">
      <c r="C4518" s="482" t="s">
        <v>4944</v>
      </c>
      <c r="D4518" s="325">
        <v>459.1</v>
      </c>
      <c r="E4518" s="325">
        <v>0</v>
      </c>
      <c r="F4518" s="325">
        <v>9.6</v>
      </c>
      <c r="G4518" s="325">
        <v>62</v>
      </c>
      <c r="H4518" s="320">
        <v>0.9</v>
      </c>
      <c r="I4518" s="320">
        <v>45</v>
      </c>
    </row>
    <row r="4519" spans="3:9" x14ac:dyDescent="0.25">
      <c r="C4519" s="482" t="s">
        <v>4945</v>
      </c>
      <c r="D4519" s="325">
        <v>458.7</v>
      </c>
      <c r="E4519" s="325">
        <v>0</v>
      </c>
      <c r="F4519" s="325">
        <v>11.6</v>
      </c>
      <c r="G4519" s="325">
        <v>52</v>
      </c>
      <c r="H4519" s="320">
        <v>1.3</v>
      </c>
      <c r="I4519" s="320">
        <v>22.5</v>
      </c>
    </row>
    <row r="4520" spans="3:9" x14ac:dyDescent="0.25">
      <c r="C4520" s="482" t="s">
        <v>4946</v>
      </c>
      <c r="D4520" s="325">
        <v>458.1</v>
      </c>
      <c r="E4520" s="325">
        <v>0</v>
      </c>
      <c r="F4520" s="325">
        <v>11.2</v>
      </c>
      <c r="G4520" s="325">
        <v>56</v>
      </c>
      <c r="H4520" s="320">
        <v>1.3</v>
      </c>
      <c r="I4520" s="320">
        <v>337.5</v>
      </c>
    </row>
    <row r="4521" spans="3:9" x14ac:dyDescent="0.25">
      <c r="C4521" s="482" t="s">
        <v>4947</v>
      </c>
      <c r="D4521" s="325">
        <v>458</v>
      </c>
      <c r="E4521" s="325">
        <v>0</v>
      </c>
      <c r="F4521" s="325">
        <v>8.1999999999999993</v>
      </c>
      <c r="G4521" s="325">
        <v>60</v>
      </c>
      <c r="H4521" s="320">
        <v>1.8</v>
      </c>
      <c r="I4521" s="320">
        <v>337.5</v>
      </c>
    </row>
    <row r="4522" spans="3:9" x14ac:dyDescent="0.25">
      <c r="C4522" s="482" t="s">
        <v>4948</v>
      </c>
      <c r="D4522" s="325">
        <v>458.1</v>
      </c>
      <c r="E4522" s="325">
        <v>0</v>
      </c>
      <c r="F4522" s="325">
        <v>7.4</v>
      </c>
      <c r="G4522" s="325">
        <v>65</v>
      </c>
      <c r="H4522" s="320">
        <v>2.2000000000000002</v>
      </c>
      <c r="I4522" s="320">
        <v>337.5</v>
      </c>
    </row>
    <row r="4523" spans="3:9" x14ac:dyDescent="0.25">
      <c r="C4523" s="482" t="s">
        <v>4949</v>
      </c>
      <c r="D4523" s="325">
        <v>458</v>
      </c>
      <c r="E4523" s="325">
        <v>0</v>
      </c>
      <c r="F4523" s="325">
        <v>6.2</v>
      </c>
      <c r="G4523" s="325">
        <v>68</v>
      </c>
      <c r="H4523" s="320">
        <v>1.8</v>
      </c>
      <c r="I4523" s="320">
        <v>0</v>
      </c>
    </row>
    <row r="4524" spans="3:9" x14ac:dyDescent="0.25">
      <c r="C4524" s="482" t="s">
        <v>4950</v>
      </c>
      <c r="D4524" s="325">
        <v>457.8</v>
      </c>
      <c r="E4524" s="325">
        <v>0</v>
      </c>
      <c r="F4524" s="325">
        <v>8.6999999999999993</v>
      </c>
      <c r="G4524" s="325">
        <v>49</v>
      </c>
      <c r="H4524" s="320">
        <v>1.3</v>
      </c>
      <c r="I4524" s="320">
        <v>225</v>
      </c>
    </row>
    <row r="4525" spans="3:9" x14ac:dyDescent="0.25">
      <c r="C4525" s="482" t="s">
        <v>4951</v>
      </c>
      <c r="D4525" s="325">
        <v>458.3</v>
      </c>
      <c r="E4525" s="325">
        <v>0</v>
      </c>
      <c r="F4525" s="325">
        <v>6.3</v>
      </c>
      <c r="G4525" s="325">
        <v>68</v>
      </c>
      <c r="H4525" s="320">
        <v>0.9</v>
      </c>
      <c r="I4525" s="320">
        <v>337.5</v>
      </c>
    </row>
    <row r="4526" spans="3:9" x14ac:dyDescent="0.25">
      <c r="C4526" s="482" t="s">
        <v>4952</v>
      </c>
      <c r="D4526" s="325">
        <v>458.5</v>
      </c>
      <c r="E4526" s="325">
        <v>0</v>
      </c>
      <c r="F4526" s="325">
        <v>5.0999999999999996</v>
      </c>
      <c r="G4526" s="325">
        <v>72</v>
      </c>
      <c r="H4526" s="320">
        <v>0.4</v>
      </c>
      <c r="I4526" s="320">
        <v>135</v>
      </c>
    </row>
    <row r="4527" spans="3:9" x14ac:dyDescent="0.25">
      <c r="C4527" s="482" t="s">
        <v>4953</v>
      </c>
      <c r="D4527" s="325">
        <v>459</v>
      </c>
      <c r="E4527" s="325">
        <v>0</v>
      </c>
      <c r="F4527" s="325">
        <v>3.9</v>
      </c>
      <c r="G4527" s="325">
        <v>77</v>
      </c>
      <c r="H4527" s="320">
        <v>0</v>
      </c>
      <c r="I4527" s="320">
        <v>45</v>
      </c>
    </row>
    <row r="4528" spans="3:9" x14ac:dyDescent="0.25">
      <c r="C4528" s="482" t="s">
        <v>4954</v>
      </c>
      <c r="D4528" s="325">
        <v>458.8</v>
      </c>
      <c r="E4528" s="325">
        <v>0</v>
      </c>
      <c r="F4528" s="325">
        <v>3.2</v>
      </c>
      <c r="G4528" s="325">
        <v>88</v>
      </c>
      <c r="H4528" s="320">
        <v>0.4</v>
      </c>
      <c r="I4528" s="320">
        <v>45</v>
      </c>
    </row>
    <row r="4529" spans="3:9" x14ac:dyDescent="0.25">
      <c r="C4529" s="482" t="s">
        <v>4955</v>
      </c>
      <c r="D4529" s="325">
        <v>459</v>
      </c>
      <c r="E4529" s="325">
        <v>0</v>
      </c>
      <c r="F4529" s="325">
        <v>3.1</v>
      </c>
      <c r="G4529" s="325">
        <v>89</v>
      </c>
      <c r="H4529" s="320">
        <v>0.4</v>
      </c>
      <c r="I4529" s="320">
        <v>45</v>
      </c>
    </row>
    <row r="4530" spans="3:9" x14ac:dyDescent="0.25">
      <c r="C4530" s="482" t="s">
        <v>4956</v>
      </c>
      <c r="D4530" s="325">
        <v>458.9</v>
      </c>
      <c r="E4530" s="325">
        <v>0</v>
      </c>
      <c r="F4530" s="325">
        <v>2.2000000000000002</v>
      </c>
      <c r="G4530" s="325">
        <v>90</v>
      </c>
      <c r="H4530" s="320">
        <v>0</v>
      </c>
      <c r="I4530" s="320">
        <v>45</v>
      </c>
    </row>
    <row r="4531" spans="3:9" x14ac:dyDescent="0.25">
      <c r="C4531" s="482" t="s">
        <v>4957</v>
      </c>
      <c r="D4531" s="325">
        <v>458.6</v>
      </c>
      <c r="E4531" s="325">
        <v>0</v>
      </c>
      <c r="F4531" s="325">
        <v>2.7</v>
      </c>
      <c r="G4531" s="325">
        <v>89</v>
      </c>
      <c r="H4531" s="320">
        <v>0.4</v>
      </c>
      <c r="I4531" s="320">
        <v>45</v>
      </c>
    </row>
    <row r="4532" spans="3:9" x14ac:dyDescent="0.25">
      <c r="C4532" s="482" t="s">
        <v>4958</v>
      </c>
      <c r="D4532" s="325">
        <v>458.3</v>
      </c>
      <c r="E4532" s="325">
        <v>0</v>
      </c>
      <c r="F4532" s="325">
        <v>2.8</v>
      </c>
      <c r="G4532" s="325">
        <v>88</v>
      </c>
      <c r="H4532" s="320">
        <v>0.4</v>
      </c>
      <c r="I4532" s="320">
        <v>0</v>
      </c>
    </row>
    <row r="4533" spans="3:9" x14ac:dyDescent="0.25">
      <c r="C4533" s="482" t="s">
        <v>4959</v>
      </c>
      <c r="D4533" s="325">
        <v>458.1</v>
      </c>
      <c r="E4533" s="325">
        <v>0</v>
      </c>
      <c r="F4533" s="325">
        <v>2.8</v>
      </c>
      <c r="G4533" s="325">
        <v>88</v>
      </c>
      <c r="H4533" s="320">
        <v>0.9</v>
      </c>
      <c r="I4533" s="320">
        <v>22.5</v>
      </c>
    </row>
    <row r="4534" spans="3:9" x14ac:dyDescent="0.25">
      <c r="C4534" s="482" t="s">
        <v>4960</v>
      </c>
      <c r="D4534" s="325">
        <v>458</v>
      </c>
      <c r="E4534" s="325">
        <v>0</v>
      </c>
      <c r="F4534" s="325">
        <v>1.8</v>
      </c>
      <c r="G4534" s="325">
        <v>90</v>
      </c>
      <c r="H4534" s="320">
        <v>0.4</v>
      </c>
      <c r="I4534" s="320">
        <v>0</v>
      </c>
    </row>
    <row r="4535" spans="3:9" x14ac:dyDescent="0.25">
      <c r="C4535" s="482" t="s">
        <v>4961</v>
      </c>
      <c r="D4535" s="325">
        <v>458.1</v>
      </c>
      <c r="E4535" s="325">
        <v>0</v>
      </c>
      <c r="F4535" s="325">
        <v>1.7</v>
      </c>
      <c r="G4535" s="325">
        <v>92</v>
      </c>
      <c r="H4535" s="320">
        <v>0</v>
      </c>
      <c r="I4535" s="320">
        <v>247.5</v>
      </c>
    </row>
    <row r="4536" spans="3:9" x14ac:dyDescent="0.25">
      <c r="C4536" s="482" t="s">
        <v>4962</v>
      </c>
      <c r="D4536" s="325">
        <v>458.1</v>
      </c>
      <c r="E4536" s="325">
        <v>0</v>
      </c>
      <c r="F4536" s="325">
        <v>1.1000000000000001</v>
      </c>
      <c r="G4536" s="325">
        <v>93</v>
      </c>
      <c r="H4536" s="320">
        <v>0.4</v>
      </c>
      <c r="I4536" s="320">
        <v>180</v>
      </c>
    </row>
    <row r="4537" spans="3:9" x14ac:dyDescent="0.25">
      <c r="C4537" s="482" t="s">
        <v>4963</v>
      </c>
      <c r="D4537" s="325">
        <v>458.4</v>
      </c>
      <c r="E4537" s="325">
        <v>0</v>
      </c>
      <c r="F4537" s="325">
        <v>0.9</v>
      </c>
      <c r="G4537" s="325">
        <v>93</v>
      </c>
      <c r="H4537" s="320">
        <v>0.4</v>
      </c>
      <c r="I4537" s="320">
        <v>225</v>
      </c>
    </row>
    <row r="4538" spans="3:9" x14ac:dyDescent="0.25">
      <c r="C4538" s="482" t="s">
        <v>4964</v>
      </c>
      <c r="D4538" s="325">
        <v>458.9</v>
      </c>
      <c r="E4538" s="325">
        <v>0</v>
      </c>
      <c r="F4538" s="325">
        <v>0.9</v>
      </c>
      <c r="G4538" s="325">
        <v>94</v>
      </c>
      <c r="H4538" s="320">
        <v>0.4</v>
      </c>
      <c r="I4538" s="320">
        <v>247.5</v>
      </c>
    </row>
    <row r="4539" spans="3:9" x14ac:dyDescent="0.25">
      <c r="C4539" s="482" t="s">
        <v>4965</v>
      </c>
      <c r="D4539" s="325">
        <v>459.4</v>
      </c>
      <c r="E4539" s="325">
        <v>0</v>
      </c>
      <c r="F4539" s="325">
        <v>1</v>
      </c>
      <c r="G4539" s="325">
        <v>94</v>
      </c>
      <c r="H4539" s="320">
        <v>0.9</v>
      </c>
      <c r="I4539" s="320">
        <v>247.5</v>
      </c>
    </row>
    <row r="4540" spans="3:9" x14ac:dyDescent="0.25">
      <c r="C4540" s="482" t="s">
        <v>4966</v>
      </c>
      <c r="D4540" s="325">
        <v>459.1</v>
      </c>
      <c r="E4540" s="325">
        <v>0</v>
      </c>
      <c r="F4540" s="325">
        <v>3.8</v>
      </c>
      <c r="G4540" s="325">
        <v>82</v>
      </c>
      <c r="H4540" s="320">
        <v>0.4</v>
      </c>
      <c r="I4540" s="320">
        <v>225</v>
      </c>
    </row>
    <row r="4541" spans="3:9" x14ac:dyDescent="0.25">
      <c r="C4541" s="482" t="s">
        <v>4967</v>
      </c>
      <c r="D4541" s="325">
        <v>458.7</v>
      </c>
      <c r="E4541" s="325">
        <v>0</v>
      </c>
      <c r="F4541" s="325">
        <v>8.6999999999999993</v>
      </c>
      <c r="G4541" s="325">
        <v>55</v>
      </c>
      <c r="H4541" s="320">
        <v>0.4</v>
      </c>
      <c r="I4541" s="320">
        <v>0</v>
      </c>
    </row>
    <row r="4542" spans="3:9" x14ac:dyDescent="0.25">
      <c r="C4542" s="482" t="s">
        <v>4968</v>
      </c>
      <c r="D4542" s="325">
        <v>458.4</v>
      </c>
      <c r="E4542" s="325">
        <v>0</v>
      </c>
      <c r="F4542" s="325">
        <v>10.9</v>
      </c>
      <c r="G4542" s="325">
        <v>36</v>
      </c>
      <c r="H4542" s="320">
        <v>0.9</v>
      </c>
      <c r="I4542" s="320">
        <v>225</v>
      </c>
    </row>
    <row r="4543" spans="3:9" x14ac:dyDescent="0.25">
      <c r="C4543" s="482" t="s">
        <v>4969</v>
      </c>
      <c r="D4543" s="325">
        <v>458</v>
      </c>
      <c r="E4543" s="325">
        <v>0</v>
      </c>
      <c r="F4543" s="325">
        <v>10.8</v>
      </c>
      <c r="G4543" s="325">
        <v>38</v>
      </c>
      <c r="H4543" s="320">
        <v>1.3</v>
      </c>
      <c r="I4543" s="320">
        <v>0</v>
      </c>
    </row>
    <row r="4544" spans="3:9" x14ac:dyDescent="0.25">
      <c r="C4544" s="482" t="s">
        <v>4970</v>
      </c>
      <c r="D4544" s="325">
        <v>457.4</v>
      </c>
      <c r="E4544" s="325">
        <v>0</v>
      </c>
      <c r="F4544" s="325">
        <v>13.2</v>
      </c>
      <c r="G4544" s="325">
        <v>34</v>
      </c>
      <c r="H4544" s="320">
        <v>1.3</v>
      </c>
      <c r="I4544" s="320">
        <v>22.5</v>
      </c>
    </row>
    <row r="4545" spans="3:9" x14ac:dyDescent="0.25">
      <c r="C4545" s="482" t="s">
        <v>4971</v>
      </c>
      <c r="D4545" s="325">
        <v>456.9</v>
      </c>
      <c r="E4545" s="325">
        <v>0</v>
      </c>
      <c r="F4545" s="325">
        <v>12.8</v>
      </c>
      <c r="G4545" s="325">
        <v>45</v>
      </c>
      <c r="H4545" s="320">
        <v>1.8</v>
      </c>
      <c r="I4545" s="320">
        <v>180</v>
      </c>
    </row>
    <row r="4546" spans="3:9" x14ac:dyDescent="0.25">
      <c r="C4546" s="482" t="s">
        <v>4972</v>
      </c>
      <c r="D4546" s="325">
        <v>456.9</v>
      </c>
      <c r="E4546" s="325">
        <v>0</v>
      </c>
      <c r="F4546" s="325">
        <v>8.4</v>
      </c>
      <c r="G4546" s="325">
        <v>62</v>
      </c>
      <c r="H4546" s="320">
        <v>1.8</v>
      </c>
      <c r="I4546" s="320">
        <v>0</v>
      </c>
    </row>
    <row r="4547" spans="3:9" x14ac:dyDescent="0.25">
      <c r="C4547" s="482" t="s">
        <v>4973</v>
      </c>
      <c r="D4547" s="325">
        <v>457.3</v>
      </c>
      <c r="E4547" s="325">
        <v>0.76</v>
      </c>
      <c r="F4547" s="325">
        <v>5.9</v>
      </c>
      <c r="G4547" s="325">
        <v>74</v>
      </c>
      <c r="H4547" s="320">
        <v>1.3</v>
      </c>
      <c r="I4547" s="320">
        <v>45</v>
      </c>
    </row>
    <row r="4548" spans="3:9" x14ac:dyDescent="0.25">
      <c r="C4548" s="482" t="s">
        <v>4974</v>
      </c>
      <c r="D4548" s="325">
        <v>457.3</v>
      </c>
      <c r="E4548" s="325">
        <v>0</v>
      </c>
      <c r="F4548" s="325">
        <v>6.4</v>
      </c>
      <c r="G4548" s="325">
        <v>74</v>
      </c>
      <c r="H4548" s="320">
        <v>0.9</v>
      </c>
      <c r="I4548" s="320">
        <v>45</v>
      </c>
    </row>
    <row r="4549" spans="3:9" x14ac:dyDescent="0.25">
      <c r="C4549" s="482" t="s">
        <v>4975</v>
      </c>
      <c r="D4549" s="325">
        <v>457.7</v>
      </c>
      <c r="E4549" s="325">
        <v>0</v>
      </c>
      <c r="F4549" s="325">
        <v>4.5999999999999996</v>
      </c>
      <c r="G4549" s="325">
        <v>81</v>
      </c>
      <c r="H4549" s="320">
        <v>0.9</v>
      </c>
      <c r="I4549" s="320">
        <v>67.5</v>
      </c>
    </row>
    <row r="4550" spans="3:9" x14ac:dyDescent="0.25">
      <c r="C4550" s="482" t="s">
        <v>4976</v>
      </c>
      <c r="D4550" s="325">
        <v>458.1</v>
      </c>
      <c r="E4550" s="325">
        <v>0</v>
      </c>
      <c r="F4550" s="325">
        <v>3.8</v>
      </c>
      <c r="G4550" s="325">
        <v>84</v>
      </c>
      <c r="H4550" s="320">
        <v>0.4</v>
      </c>
      <c r="I4550" s="320">
        <v>337.5</v>
      </c>
    </row>
    <row r="4551" spans="3:9" x14ac:dyDescent="0.25">
      <c r="C4551" s="482" t="s">
        <v>4977</v>
      </c>
      <c r="D4551" s="325">
        <v>458.4</v>
      </c>
      <c r="E4551" s="325">
        <v>0</v>
      </c>
      <c r="F4551" s="325">
        <v>3.2</v>
      </c>
      <c r="G4551" s="325">
        <v>87</v>
      </c>
      <c r="H4551" s="320">
        <v>0.4</v>
      </c>
      <c r="I4551" s="320">
        <v>337.5</v>
      </c>
    </row>
    <row r="4552" spans="3:9" x14ac:dyDescent="0.25">
      <c r="C4552" s="482" t="s">
        <v>4978</v>
      </c>
      <c r="D4552" s="325">
        <v>458.4</v>
      </c>
      <c r="E4552" s="325">
        <v>0</v>
      </c>
      <c r="F4552" s="325">
        <v>2.7</v>
      </c>
      <c r="G4552" s="325">
        <v>88</v>
      </c>
      <c r="H4552" s="320">
        <v>0</v>
      </c>
      <c r="I4552" s="320">
        <v>337.5</v>
      </c>
    </row>
    <row r="4553" spans="3:9" x14ac:dyDescent="0.25">
      <c r="C4553" s="482" t="s">
        <v>4979</v>
      </c>
      <c r="D4553" s="325">
        <v>458.5</v>
      </c>
      <c r="E4553" s="325">
        <v>0</v>
      </c>
      <c r="F4553" s="325">
        <v>2.5</v>
      </c>
      <c r="G4553" s="325">
        <v>90</v>
      </c>
      <c r="H4553" s="320">
        <v>0</v>
      </c>
      <c r="I4553" s="320">
        <v>0</v>
      </c>
    </row>
    <row r="4554" spans="3:9" x14ac:dyDescent="0.25">
      <c r="C4554" s="482" t="s">
        <v>4980</v>
      </c>
      <c r="D4554" s="325">
        <v>458.3</v>
      </c>
      <c r="E4554" s="325">
        <v>0</v>
      </c>
      <c r="F4554" s="325">
        <v>2.9</v>
      </c>
      <c r="G4554" s="325">
        <v>89</v>
      </c>
      <c r="H4554" s="320">
        <v>0.4</v>
      </c>
      <c r="I4554" s="320">
        <v>0</v>
      </c>
    </row>
    <row r="4555" spans="3:9" x14ac:dyDescent="0.25">
      <c r="C4555" s="482" t="s">
        <v>4981</v>
      </c>
      <c r="D4555" s="325">
        <v>458.1</v>
      </c>
      <c r="E4555" s="325">
        <v>0</v>
      </c>
      <c r="F4555" s="325">
        <v>2.7</v>
      </c>
      <c r="G4555" s="325">
        <v>88</v>
      </c>
      <c r="H4555" s="320">
        <v>0</v>
      </c>
      <c r="I4555" s="320">
        <v>225</v>
      </c>
    </row>
    <row r="4556" spans="3:9" x14ac:dyDescent="0.25">
      <c r="C4556" s="482" t="s">
        <v>4982</v>
      </c>
      <c r="D4556" s="325">
        <v>458</v>
      </c>
      <c r="E4556" s="325">
        <v>0</v>
      </c>
      <c r="F4556" s="325">
        <v>1.4</v>
      </c>
      <c r="G4556" s="325">
        <v>93</v>
      </c>
      <c r="H4556" s="320">
        <v>0.4</v>
      </c>
      <c r="I4556" s="320">
        <v>315</v>
      </c>
    </row>
    <row r="4557" spans="3:9" x14ac:dyDescent="0.25">
      <c r="C4557" s="482" t="s">
        <v>4983</v>
      </c>
      <c r="D4557" s="325">
        <v>457.9</v>
      </c>
      <c r="E4557" s="325">
        <v>0</v>
      </c>
      <c r="F4557" s="325">
        <v>1.3</v>
      </c>
      <c r="G4557" s="325">
        <v>91</v>
      </c>
      <c r="H4557" s="320">
        <v>0.4</v>
      </c>
      <c r="I4557" s="320">
        <v>225</v>
      </c>
    </row>
    <row r="4558" spans="3:9" x14ac:dyDescent="0.25">
      <c r="C4558" s="482" t="s">
        <v>4984</v>
      </c>
      <c r="D4558" s="325">
        <v>457.7</v>
      </c>
      <c r="E4558" s="325">
        <v>0</v>
      </c>
      <c r="F4558" s="325">
        <v>1.2</v>
      </c>
      <c r="G4558" s="325">
        <v>91</v>
      </c>
      <c r="H4558" s="320">
        <v>0.4</v>
      </c>
      <c r="I4558" s="320">
        <v>225</v>
      </c>
    </row>
    <row r="4559" spans="3:9" x14ac:dyDescent="0.25">
      <c r="C4559" s="482" t="s">
        <v>4985</v>
      </c>
      <c r="D4559" s="325">
        <v>457.9</v>
      </c>
      <c r="E4559" s="325">
        <v>0</v>
      </c>
      <c r="F4559" s="325">
        <v>0.2</v>
      </c>
      <c r="G4559" s="325">
        <v>92</v>
      </c>
      <c r="H4559" s="320">
        <v>0.4</v>
      </c>
      <c r="I4559" s="320">
        <v>225</v>
      </c>
    </row>
    <row r="4560" spans="3:9" x14ac:dyDescent="0.25">
      <c r="C4560" s="482" t="s">
        <v>4986</v>
      </c>
      <c r="D4560" s="325">
        <v>458.1</v>
      </c>
      <c r="E4560" s="325">
        <v>0</v>
      </c>
      <c r="F4560" s="325">
        <v>-0.7</v>
      </c>
      <c r="G4560" s="325">
        <v>93</v>
      </c>
      <c r="H4560" s="320">
        <v>0.4</v>
      </c>
      <c r="I4560" s="320">
        <v>225</v>
      </c>
    </row>
    <row r="4561" spans="3:9" x14ac:dyDescent="0.25">
      <c r="C4561" s="482" t="s">
        <v>4987</v>
      </c>
      <c r="D4561" s="325">
        <v>458.3</v>
      </c>
      <c r="E4561" s="325">
        <v>0</v>
      </c>
      <c r="F4561" s="325">
        <v>-1.5</v>
      </c>
      <c r="G4561" s="325">
        <v>93</v>
      </c>
      <c r="H4561" s="320">
        <v>0.9</v>
      </c>
      <c r="I4561" s="320">
        <v>315</v>
      </c>
    </row>
    <row r="4562" spans="3:9" x14ac:dyDescent="0.25">
      <c r="C4562" s="482" t="s">
        <v>4988</v>
      </c>
      <c r="D4562" s="325">
        <v>458.6</v>
      </c>
      <c r="E4562" s="325">
        <v>0</v>
      </c>
      <c r="F4562" s="325">
        <v>-1.2</v>
      </c>
      <c r="G4562" s="325">
        <v>94</v>
      </c>
      <c r="H4562" s="320">
        <v>0.4</v>
      </c>
      <c r="I4562" s="320">
        <v>225</v>
      </c>
    </row>
    <row r="4563" spans="3:9" x14ac:dyDescent="0.25">
      <c r="C4563" s="482" t="s">
        <v>4989</v>
      </c>
      <c r="D4563" s="325">
        <v>458.9</v>
      </c>
      <c r="E4563" s="325">
        <v>0</v>
      </c>
      <c r="F4563" s="325">
        <v>0.2</v>
      </c>
      <c r="G4563" s="325">
        <v>94</v>
      </c>
      <c r="H4563" s="320">
        <v>0.4</v>
      </c>
      <c r="I4563" s="320">
        <v>247.5</v>
      </c>
    </row>
    <row r="4564" spans="3:9" x14ac:dyDescent="0.25">
      <c r="C4564" s="482" t="s">
        <v>4990</v>
      </c>
      <c r="D4564" s="325">
        <v>458.6</v>
      </c>
      <c r="E4564" s="325">
        <v>0</v>
      </c>
      <c r="F4564" s="325">
        <v>3.9</v>
      </c>
      <c r="G4564" s="325">
        <v>83</v>
      </c>
      <c r="H4564" s="320">
        <v>0.9</v>
      </c>
      <c r="I4564" s="320">
        <v>247.5</v>
      </c>
    </row>
    <row r="4565" spans="3:9" x14ac:dyDescent="0.25">
      <c r="C4565" s="482" t="s">
        <v>4991</v>
      </c>
      <c r="D4565" s="325">
        <v>458.6</v>
      </c>
      <c r="E4565" s="325">
        <v>0</v>
      </c>
      <c r="F4565" s="325">
        <v>8.4</v>
      </c>
      <c r="G4565" s="325">
        <v>57</v>
      </c>
      <c r="H4565" s="320">
        <v>0.9</v>
      </c>
      <c r="I4565" s="320">
        <v>270</v>
      </c>
    </row>
    <row r="4566" spans="3:9" x14ac:dyDescent="0.25">
      <c r="C4566" s="482" t="s">
        <v>4992</v>
      </c>
      <c r="D4566" s="325">
        <v>458.2</v>
      </c>
      <c r="E4566" s="325">
        <v>0</v>
      </c>
      <c r="F4566" s="325">
        <v>8</v>
      </c>
      <c r="G4566" s="325">
        <v>57</v>
      </c>
      <c r="H4566" s="320">
        <v>0.9</v>
      </c>
      <c r="I4566" s="320">
        <v>202.5</v>
      </c>
    </row>
    <row r="4567" spans="3:9" x14ac:dyDescent="0.25">
      <c r="C4567" s="482" t="s">
        <v>4993</v>
      </c>
      <c r="D4567" s="325">
        <v>457.8</v>
      </c>
      <c r="E4567" s="325">
        <v>0</v>
      </c>
      <c r="F4567" s="325">
        <v>9.6</v>
      </c>
      <c r="G4567" s="325">
        <v>53</v>
      </c>
      <c r="H4567" s="320">
        <v>0.9</v>
      </c>
      <c r="I4567" s="320">
        <v>292.5</v>
      </c>
    </row>
    <row r="4568" spans="3:9" x14ac:dyDescent="0.25">
      <c r="C4568" s="482" t="s">
        <v>4994</v>
      </c>
      <c r="D4568" s="325">
        <v>457.3</v>
      </c>
      <c r="E4568" s="325">
        <v>0</v>
      </c>
      <c r="F4568" s="325">
        <v>10.8</v>
      </c>
      <c r="G4568" s="325">
        <v>47</v>
      </c>
      <c r="H4568" s="320">
        <v>0.9</v>
      </c>
      <c r="I4568" s="320">
        <v>180</v>
      </c>
    </row>
    <row r="4569" spans="3:9" x14ac:dyDescent="0.25">
      <c r="C4569" s="482" t="s">
        <v>4995</v>
      </c>
      <c r="D4569" s="325">
        <v>456.7</v>
      </c>
      <c r="E4569" s="325">
        <v>0</v>
      </c>
      <c r="F4569" s="325">
        <v>12.6</v>
      </c>
      <c r="G4569" s="325">
        <v>41</v>
      </c>
      <c r="H4569" s="320">
        <v>0.9</v>
      </c>
      <c r="I4569" s="320">
        <v>22.5</v>
      </c>
    </row>
    <row r="4570" spans="3:9" x14ac:dyDescent="0.25">
      <c r="C4570" s="482" t="s">
        <v>4996</v>
      </c>
      <c r="D4570" s="325">
        <v>456.7</v>
      </c>
      <c r="E4570" s="325">
        <v>0</v>
      </c>
      <c r="F4570" s="325">
        <v>10.6</v>
      </c>
      <c r="G4570" s="325">
        <v>64</v>
      </c>
      <c r="H4570" s="320">
        <v>2.2000000000000002</v>
      </c>
      <c r="I4570" s="320">
        <v>22.5</v>
      </c>
    </row>
    <row r="4571" spans="3:9" x14ac:dyDescent="0.25">
      <c r="C4571" s="482" t="s">
        <v>4997</v>
      </c>
      <c r="D4571" s="325">
        <v>456.9</v>
      </c>
      <c r="E4571" s="325">
        <v>0</v>
      </c>
      <c r="F4571" s="325">
        <v>7.2</v>
      </c>
      <c r="G4571" s="325">
        <v>74</v>
      </c>
      <c r="H4571" s="320">
        <v>2.7</v>
      </c>
      <c r="I4571" s="320">
        <v>22.5</v>
      </c>
    </row>
    <row r="4572" spans="3:9" x14ac:dyDescent="0.25">
      <c r="C4572" s="482" t="s">
        <v>4998</v>
      </c>
      <c r="D4572" s="325">
        <v>457.4</v>
      </c>
      <c r="E4572" s="325">
        <v>0</v>
      </c>
      <c r="F4572" s="325">
        <v>5.6</v>
      </c>
      <c r="G4572" s="325">
        <v>81</v>
      </c>
      <c r="H4572" s="320">
        <v>2.2000000000000002</v>
      </c>
      <c r="I4572" s="320">
        <v>22.5</v>
      </c>
    </row>
    <row r="4573" spans="3:9" x14ac:dyDescent="0.25">
      <c r="C4573" s="482" t="s">
        <v>4999</v>
      </c>
      <c r="D4573" s="325">
        <v>457.6</v>
      </c>
      <c r="E4573" s="325">
        <v>0</v>
      </c>
      <c r="F4573" s="325">
        <v>5</v>
      </c>
      <c r="G4573" s="325">
        <v>86</v>
      </c>
      <c r="H4573" s="320">
        <v>2.2000000000000002</v>
      </c>
      <c r="I4573" s="320">
        <v>135</v>
      </c>
    </row>
    <row r="4574" spans="3:9" x14ac:dyDescent="0.25">
      <c r="C4574" s="482" t="s">
        <v>5000</v>
      </c>
      <c r="D4574" s="325">
        <v>458.2</v>
      </c>
      <c r="E4574" s="325">
        <v>0.51</v>
      </c>
      <c r="F4574" s="325">
        <v>2.8</v>
      </c>
      <c r="G4574" s="325">
        <v>86</v>
      </c>
      <c r="H4574" s="320">
        <v>0.9</v>
      </c>
      <c r="I4574" s="320">
        <v>67.5</v>
      </c>
    </row>
    <row r="4575" spans="3:9" x14ac:dyDescent="0.25">
      <c r="C4575" s="482" t="s">
        <v>5001</v>
      </c>
      <c r="D4575" s="325">
        <v>458.5</v>
      </c>
      <c r="E4575" s="325">
        <v>0.25</v>
      </c>
      <c r="F4575" s="325">
        <v>2.1</v>
      </c>
      <c r="G4575" s="325">
        <v>89</v>
      </c>
      <c r="H4575" s="320">
        <v>0.4</v>
      </c>
      <c r="I4575" s="320">
        <v>67.5</v>
      </c>
    </row>
    <row r="4576" spans="3:9" x14ac:dyDescent="0.25">
      <c r="C4576" s="482" t="s">
        <v>5002</v>
      </c>
      <c r="D4576" s="325">
        <v>458.5</v>
      </c>
      <c r="E4576" s="325">
        <v>0</v>
      </c>
      <c r="F4576" s="325">
        <v>1.5</v>
      </c>
      <c r="G4576" s="325">
        <v>89</v>
      </c>
      <c r="H4576" s="320">
        <v>0.9</v>
      </c>
      <c r="I4576" s="320">
        <v>67.5</v>
      </c>
    </row>
    <row r="4577" spans="3:9" x14ac:dyDescent="0.25">
      <c r="C4577" s="482" t="s">
        <v>5003</v>
      </c>
      <c r="D4577" s="325">
        <v>458.4</v>
      </c>
      <c r="E4577" s="325">
        <v>0</v>
      </c>
      <c r="F4577" s="325">
        <v>1.2</v>
      </c>
      <c r="G4577" s="325">
        <v>90</v>
      </c>
      <c r="H4577" s="320">
        <v>0.9</v>
      </c>
      <c r="I4577" s="320">
        <v>67.5</v>
      </c>
    </row>
    <row r="4578" spans="3:9" x14ac:dyDescent="0.25">
      <c r="C4578" s="482" t="s">
        <v>5004</v>
      </c>
      <c r="D4578" s="325">
        <v>458.4</v>
      </c>
      <c r="E4578" s="325">
        <v>0</v>
      </c>
      <c r="F4578" s="325">
        <v>1.6</v>
      </c>
      <c r="G4578" s="325">
        <v>89</v>
      </c>
      <c r="H4578" s="320">
        <v>0</v>
      </c>
      <c r="I4578" s="320">
        <v>247.5</v>
      </c>
    </row>
    <row r="4579" spans="3:9" x14ac:dyDescent="0.25">
      <c r="C4579" s="482" t="s">
        <v>5005</v>
      </c>
      <c r="D4579" s="325">
        <v>458.2</v>
      </c>
      <c r="E4579" s="325">
        <v>0</v>
      </c>
      <c r="F4579" s="325">
        <v>1.6</v>
      </c>
      <c r="G4579" s="325">
        <v>90</v>
      </c>
      <c r="H4579" s="320">
        <v>0.4</v>
      </c>
      <c r="I4579" s="320">
        <v>247.5</v>
      </c>
    </row>
    <row r="4580" spans="3:9" x14ac:dyDescent="0.25">
      <c r="C4580" s="482" t="s">
        <v>5006</v>
      </c>
      <c r="D4580" s="325">
        <v>458</v>
      </c>
      <c r="E4580" s="325">
        <v>0</v>
      </c>
      <c r="F4580" s="325">
        <v>1.3</v>
      </c>
      <c r="G4580" s="325">
        <v>90</v>
      </c>
      <c r="H4580" s="320">
        <v>0.4</v>
      </c>
      <c r="I4580" s="320">
        <v>225</v>
      </c>
    </row>
    <row r="4581" spans="3:9" x14ac:dyDescent="0.25">
      <c r="C4581" s="482" t="s">
        <v>5007</v>
      </c>
      <c r="D4581" s="325">
        <v>457.6</v>
      </c>
      <c r="E4581" s="325">
        <v>0</v>
      </c>
      <c r="F4581" s="325">
        <v>2</v>
      </c>
      <c r="G4581" s="325">
        <v>87</v>
      </c>
      <c r="H4581" s="320">
        <v>0</v>
      </c>
      <c r="I4581" s="320">
        <v>225</v>
      </c>
    </row>
    <row r="4582" spans="3:9" x14ac:dyDescent="0.25">
      <c r="C4582" s="482" t="s">
        <v>5008</v>
      </c>
      <c r="D4582" s="325">
        <v>457.5</v>
      </c>
      <c r="E4582" s="325">
        <v>0</v>
      </c>
      <c r="F4582" s="325">
        <v>1.8</v>
      </c>
      <c r="G4582" s="325">
        <v>88</v>
      </c>
      <c r="H4582" s="320">
        <v>0</v>
      </c>
      <c r="I4582" s="320">
        <v>225</v>
      </c>
    </row>
    <row r="4583" spans="3:9" x14ac:dyDescent="0.25">
      <c r="C4583" s="482" t="s">
        <v>5009</v>
      </c>
      <c r="D4583" s="325">
        <v>457.6</v>
      </c>
      <c r="E4583" s="325">
        <v>0</v>
      </c>
      <c r="F4583" s="325">
        <v>2.2000000000000002</v>
      </c>
      <c r="G4583" s="325">
        <v>85</v>
      </c>
      <c r="H4583" s="320">
        <v>0.4</v>
      </c>
      <c r="I4583" s="320">
        <v>225</v>
      </c>
    </row>
    <row r="4584" spans="3:9" x14ac:dyDescent="0.25">
      <c r="C4584" s="482" t="s">
        <v>5010</v>
      </c>
      <c r="D4584" s="325">
        <v>457.8</v>
      </c>
      <c r="E4584" s="325">
        <v>0</v>
      </c>
      <c r="F4584" s="325">
        <v>2.2000000000000002</v>
      </c>
      <c r="G4584" s="325">
        <v>86</v>
      </c>
      <c r="H4584" s="320">
        <v>0</v>
      </c>
      <c r="I4584" s="320">
        <v>225</v>
      </c>
    </row>
    <row r="4585" spans="3:9" x14ac:dyDescent="0.25">
      <c r="C4585" s="482" t="s">
        <v>5011</v>
      </c>
      <c r="D4585" s="325">
        <v>458.1</v>
      </c>
      <c r="E4585" s="325">
        <v>0</v>
      </c>
      <c r="F4585" s="325">
        <v>1.6</v>
      </c>
      <c r="G4585" s="325">
        <v>87</v>
      </c>
      <c r="H4585" s="320">
        <v>0.4</v>
      </c>
      <c r="I4585" s="320">
        <v>247.5</v>
      </c>
    </row>
    <row r="4586" spans="3:9" x14ac:dyDescent="0.25">
      <c r="C4586" s="482" t="s">
        <v>5012</v>
      </c>
      <c r="D4586" s="325">
        <v>458.4</v>
      </c>
      <c r="E4586" s="325">
        <v>0</v>
      </c>
      <c r="F4586" s="325">
        <v>2.6</v>
      </c>
      <c r="G4586" s="325">
        <v>85</v>
      </c>
      <c r="H4586" s="320">
        <v>0.4</v>
      </c>
      <c r="I4586" s="320">
        <v>157.5</v>
      </c>
    </row>
    <row r="4587" spans="3:9" x14ac:dyDescent="0.25">
      <c r="C4587" s="482" t="s">
        <v>5013</v>
      </c>
      <c r="D4587" s="325">
        <v>458.8</v>
      </c>
      <c r="E4587" s="325">
        <v>0</v>
      </c>
      <c r="F4587" s="325">
        <v>4.2</v>
      </c>
      <c r="G4587" s="325">
        <v>80</v>
      </c>
      <c r="H4587" s="320">
        <v>0.4</v>
      </c>
      <c r="I4587" s="320">
        <v>67.5</v>
      </c>
    </row>
    <row r="4588" spans="3:9" x14ac:dyDescent="0.25">
      <c r="C4588" s="482" t="s">
        <v>5014</v>
      </c>
      <c r="D4588" s="325">
        <v>459</v>
      </c>
      <c r="E4588" s="325">
        <v>0</v>
      </c>
      <c r="F4588" s="325">
        <v>5.3</v>
      </c>
      <c r="G4588" s="325">
        <v>76</v>
      </c>
      <c r="H4588" s="320">
        <v>0.9</v>
      </c>
      <c r="I4588" s="320">
        <v>67.5</v>
      </c>
    </row>
    <row r="4589" spans="3:9" x14ac:dyDescent="0.25">
      <c r="C4589" s="482" t="s">
        <v>5015</v>
      </c>
      <c r="D4589" s="325">
        <v>458.8</v>
      </c>
      <c r="E4589" s="325">
        <v>0</v>
      </c>
      <c r="F4589" s="325">
        <v>6.8</v>
      </c>
      <c r="G4589" s="325">
        <v>74</v>
      </c>
      <c r="H4589" s="320">
        <v>0.9</v>
      </c>
      <c r="I4589" s="320">
        <v>67.5</v>
      </c>
    </row>
    <row r="4590" spans="3:9" x14ac:dyDescent="0.25">
      <c r="C4590" s="482" t="s">
        <v>5016</v>
      </c>
      <c r="D4590" s="325">
        <v>458.8</v>
      </c>
      <c r="E4590" s="325">
        <v>0</v>
      </c>
      <c r="F4590" s="325">
        <v>6.2</v>
      </c>
      <c r="G4590" s="325">
        <v>78</v>
      </c>
      <c r="H4590" s="320">
        <v>0.9</v>
      </c>
      <c r="I4590" s="320">
        <v>45</v>
      </c>
    </row>
    <row r="4591" spans="3:9" x14ac:dyDescent="0.25">
      <c r="C4591" s="482" t="s">
        <v>5017</v>
      </c>
      <c r="D4591" s="325">
        <v>458.4</v>
      </c>
      <c r="E4591" s="325">
        <v>0</v>
      </c>
      <c r="F4591" s="325">
        <v>7.1</v>
      </c>
      <c r="G4591" s="325">
        <v>73</v>
      </c>
      <c r="H4591" s="320">
        <v>0.9</v>
      </c>
      <c r="I4591" s="320">
        <v>0</v>
      </c>
    </row>
    <row r="4592" spans="3:9" x14ac:dyDescent="0.25">
      <c r="C4592" s="482" t="s">
        <v>5018</v>
      </c>
      <c r="D4592" s="325">
        <v>457.8</v>
      </c>
      <c r="E4592" s="325">
        <v>0</v>
      </c>
      <c r="F4592" s="325">
        <v>6.3</v>
      </c>
      <c r="G4592" s="325">
        <v>76</v>
      </c>
      <c r="H4592" s="320">
        <v>2.2000000000000002</v>
      </c>
      <c r="I4592" s="320">
        <v>0</v>
      </c>
    </row>
    <row r="4593" spans="3:9" x14ac:dyDescent="0.25">
      <c r="C4593" s="482" t="s">
        <v>5019</v>
      </c>
      <c r="D4593" s="325">
        <v>457.4</v>
      </c>
      <c r="E4593" s="325">
        <v>0</v>
      </c>
      <c r="F4593" s="325">
        <v>7.2</v>
      </c>
      <c r="G4593" s="325">
        <v>73</v>
      </c>
      <c r="H4593" s="320">
        <v>1.8</v>
      </c>
      <c r="I4593" s="320">
        <v>67.5</v>
      </c>
    </row>
    <row r="4594" spans="3:9" x14ac:dyDescent="0.25">
      <c r="C4594" s="482" t="s">
        <v>5020</v>
      </c>
      <c r="D4594" s="325">
        <v>457.3</v>
      </c>
      <c r="E4594" s="325">
        <v>0</v>
      </c>
      <c r="F4594" s="325">
        <v>8.1</v>
      </c>
      <c r="G4594" s="325">
        <v>69</v>
      </c>
      <c r="H4594" s="320">
        <v>1.3</v>
      </c>
      <c r="I4594" s="320">
        <v>45</v>
      </c>
    </row>
    <row r="4595" spans="3:9" x14ac:dyDescent="0.25">
      <c r="C4595" s="482" t="s">
        <v>5021</v>
      </c>
      <c r="D4595" s="325">
        <v>457.4</v>
      </c>
      <c r="E4595" s="325">
        <v>0</v>
      </c>
      <c r="F4595" s="325">
        <v>4.8</v>
      </c>
      <c r="G4595" s="325">
        <v>84</v>
      </c>
      <c r="H4595" s="320">
        <v>1.8</v>
      </c>
      <c r="I4595" s="320">
        <v>45</v>
      </c>
    </row>
    <row r="4596" spans="3:9" x14ac:dyDescent="0.25">
      <c r="C4596" s="482" t="s">
        <v>5022</v>
      </c>
      <c r="D4596" s="325">
        <v>457.5</v>
      </c>
      <c r="E4596" s="325">
        <v>0.76</v>
      </c>
      <c r="F4596" s="325">
        <v>3.7</v>
      </c>
      <c r="G4596" s="325">
        <v>86</v>
      </c>
      <c r="H4596" s="320">
        <v>1.3</v>
      </c>
      <c r="I4596" s="320">
        <v>22.5</v>
      </c>
    </row>
    <row r="4597" spans="3:9" x14ac:dyDescent="0.25">
      <c r="C4597" s="482" t="s">
        <v>5023</v>
      </c>
      <c r="D4597" s="325">
        <v>457.8</v>
      </c>
      <c r="E4597" s="325">
        <v>0</v>
      </c>
      <c r="F4597" s="325">
        <v>3.7</v>
      </c>
      <c r="G4597" s="325">
        <v>87</v>
      </c>
      <c r="H4597" s="320">
        <v>0.9</v>
      </c>
      <c r="I4597" s="320">
        <v>0</v>
      </c>
    </row>
    <row r="4598" spans="3:9" x14ac:dyDescent="0.25">
      <c r="C4598" s="482" t="s">
        <v>5024</v>
      </c>
      <c r="D4598" s="325">
        <v>458.3</v>
      </c>
      <c r="E4598" s="325">
        <v>0.76</v>
      </c>
      <c r="F4598" s="325">
        <v>1.8</v>
      </c>
      <c r="G4598" s="325">
        <v>88</v>
      </c>
      <c r="H4598" s="320">
        <v>0.9</v>
      </c>
      <c r="I4598" s="320">
        <v>180</v>
      </c>
    </row>
    <row r="4599" spans="3:9" x14ac:dyDescent="0.25">
      <c r="C4599" s="482" t="s">
        <v>5025</v>
      </c>
      <c r="D4599" s="325">
        <v>458.5</v>
      </c>
      <c r="E4599" s="325">
        <v>1.27</v>
      </c>
      <c r="F4599" s="325">
        <v>1.4</v>
      </c>
      <c r="G4599" s="325">
        <v>91</v>
      </c>
      <c r="H4599" s="320">
        <v>0.4</v>
      </c>
      <c r="I4599" s="320">
        <v>247.5</v>
      </c>
    </row>
    <row r="4600" spans="3:9" x14ac:dyDescent="0.25">
      <c r="C4600" s="482" t="s">
        <v>5026</v>
      </c>
      <c r="D4600" s="325">
        <v>458.7</v>
      </c>
      <c r="E4600" s="325">
        <v>0.76</v>
      </c>
      <c r="F4600" s="325">
        <v>1.1000000000000001</v>
      </c>
      <c r="G4600" s="325">
        <v>91</v>
      </c>
      <c r="H4600" s="320">
        <v>0.4</v>
      </c>
      <c r="I4600" s="320">
        <v>225</v>
      </c>
    </row>
    <row r="4601" spans="3:9" x14ac:dyDescent="0.25">
      <c r="C4601" s="482" t="s">
        <v>5027</v>
      </c>
      <c r="D4601" s="325">
        <v>458.7</v>
      </c>
      <c r="E4601" s="325">
        <v>0.51</v>
      </c>
      <c r="F4601" s="325">
        <v>0.7</v>
      </c>
      <c r="G4601" s="325">
        <v>92</v>
      </c>
      <c r="H4601" s="320">
        <v>0.9</v>
      </c>
      <c r="I4601" s="320">
        <v>180</v>
      </c>
    </row>
    <row r="4602" spans="3:9" x14ac:dyDescent="0.25">
      <c r="C4602" s="482" t="s">
        <v>5028</v>
      </c>
      <c r="D4602" s="325">
        <v>458.8</v>
      </c>
      <c r="E4602" s="325">
        <v>0</v>
      </c>
      <c r="F4602" s="325">
        <v>0.2</v>
      </c>
      <c r="G4602" s="325">
        <v>92</v>
      </c>
      <c r="H4602" s="320">
        <v>0.4</v>
      </c>
      <c r="I4602" s="320">
        <v>247.5</v>
      </c>
    </row>
    <row r="4603" spans="3:9" x14ac:dyDescent="0.25">
      <c r="C4603" s="482" t="s">
        <v>5029</v>
      </c>
      <c r="D4603" s="325">
        <v>458.6</v>
      </c>
      <c r="E4603" s="325">
        <v>0</v>
      </c>
      <c r="F4603" s="325">
        <v>0.2</v>
      </c>
      <c r="G4603" s="325">
        <v>93</v>
      </c>
      <c r="H4603" s="320">
        <v>0.4</v>
      </c>
      <c r="I4603" s="320">
        <v>247.5</v>
      </c>
    </row>
    <row r="4604" spans="3:9" x14ac:dyDescent="0.25">
      <c r="C4604" s="482" t="s">
        <v>5030</v>
      </c>
      <c r="D4604" s="325">
        <v>458.3</v>
      </c>
      <c r="E4604" s="325">
        <v>0</v>
      </c>
      <c r="F4604" s="325">
        <v>0.3</v>
      </c>
      <c r="G4604" s="325">
        <v>93</v>
      </c>
      <c r="H4604" s="320">
        <v>0.4</v>
      </c>
      <c r="I4604" s="320">
        <v>225</v>
      </c>
    </row>
    <row r="4605" spans="3:9" x14ac:dyDescent="0.25">
      <c r="C4605" s="482" t="s">
        <v>5031</v>
      </c>
      <c r="D4605" s="325">
        <v>457.9</v>
      </c>
      <c r="E4605" s="325">
        <v>0</v>
      </c>
      <c r="F4605" s="325">
        <v>0.2</v>
      </c>
      <c r="G4605" s="325">
        <v>90</v>
      </c>
      <c r="H4605" s="320">
        <v>0.9</v>
      </c>
      <c r="I4605" s="320">
        <v>225</v>
      </c>
    </row>
    <row r="4606" spans="3:9" x14ac:dyDescent="0.25">
      <c r="C4606" s="482" t="s">
        <v>5032</v>
      </c>
      <c r="D4606" s="325">
        <v>458</v>
      </c>
      <c r="E4606" s="325">
        <v>0</v>
      </c>
      <c r="F4606" s="325">
        <v>0.4</v>
      </c>
      <c r="G4606" s="325">
        <v>88</v>
      </c>
      <c r="H4606" s="320">
        <v>0.9</v>
      </c>
      <c r="I4606" s="320">
        <v>247.5</v>
      </c>
    </row>
    <row r="4607" spans="3:9" x14ac:dyDescent="0.25">
      <c r="C4607" s="482" t="s">
        <v>5033</v>
      </c>
      <c r="D4607" s="325">
        <v>458.2</v>
      </c>
      <c r="E4607" s="325">
        <v>0.25</v>
      </c>
      <c r="F4607" s="325">
        <v>0.2</v>
      </c>
      <c r="G4607" s="325">
        <v>91</v>
      </c>
      <c r="H4607" s="320">
        <v>0.4</v>
      </c>
      <c r="I4607" s="320">
        <v>247.5</v>
      </c>
    </row>
    <row r="4608" spans="3:9" x14ac:dyDescent="0.25">
      <c r="C4608" s="482" t="s">
        <v>5034</v>
      </c>
      <c r="D4608" s="325">
        <v>458.3</v>
      </c>
      <c r="E4608" s="325">
        <v>0</v>
      </c>
      <c r="F4608" s="325">
        <v>0.6</v>
      </c>
      <c r="G4608" s="325">
        <v>89</v>
      </c>
      <c r="H4608" s="320">
        <v>0.4</v>
      </c>
      <c r="I4608" s="320">
        <v>247.5</v>
      </c>
    </row>
    <row r="4609" spans="3:9" x14ac:dyDescent="0.25">
      <c r="C4609" s="482" t="s">
        <v>5035</v>
      </c>
      <c r="D4609" s="325">
        <v>458.6</v>
      </c>
      <c r="E4609" s="325">
        <v>0</v>
      </c>
      <c r="F4609" s="325">
        <v>0.6</v>
      </c>
      <c r="G4609" s="325">
        <v>90</v>
      </c>
      <c r="H4609" s="320">
        <v>0</v>
      </c>
      <c r="I4609" s="320">
        <v>225</v>
      </c>
    </row>
    <row r="4610" spans="3:9" x14ac:dyDescent="0.25">
      <c r="C4610" s="482" t="s">
        <v>5036</v>
      </c>
      <c r="D4610" s="325">
        <v>458.7</v>
      </c>
      <c r="E4610" s="325">
        <v>0.25</v>
      </c>
      <c r="F4610" s="325">
        <v>1.3</v>
      </c>
      <c r="G4610" s="325">
        <v>89</v>
      </c>
      <c r="H4610" s="320">
        <v>0.4</v>
      </c>
      <c r="I4610" s="320">
        <v>225</v>
      </c>
    </row>
    <row r="4611" spans="3:9" x14ac:dyDescent="0.25">
      <c r="C4611" s="482" t="s">
        <v>5037</v>
      </c>
      <c r="D4611" s="325">
        <v>459.2</v>
      </c>
      <c r="E4611" s="325">
        <v>1.78</v>
      </c>
      <c r="F4611" s="325">
        <v>2.7</v>
      </c>
      <c r="G4611" s="325">
        <v>84</v>
      </c>
      <c r="H4611" s="320">
        <v>0.4</v>
      </c>
      <c r="I4611" s="320">
        <v>0</v>
      </c>
    </row>
    <row r="4612" spans="3:9" x14ac:dyDescent="0.25">
      <c r="C4612" s="482" t="s">
        <v>5038</v>
      </c>
      <c r="D4612" s="325">
        <v>459.3</v>
      </c>
      <c r="E4612" s="325">
        <v>1.52</v>
      </c>
      <c r="F4612" s="325">
        <v>4.8</v>
      </c>
      <c r="G4612" s="325">
        <v>79</v>
      </c>
      <c r="H4612" s="320">
        <v>0.9</v>
      </c>
      <c r="I4612" s="320">
        <v>0</v>
      </c>
    </row>
    <row r="4613" spans="3:9" x14ac:dyDescent="0.25">
      <c r="C4613" s="482" t="s">
        <v>5039</v>
      </c>
      <c r="D4613" s="325">
        <v>459</v>
      </c>
      <c r="E4613" s="325">
        <v>0</v>
      </c>
      <c r="F4613" s="325">
        <v>6.6</v>
      </c>
      <c r="G4613" s="325">
        <v>63</v>
      </c>
      <c r="H4613" s="320">
        <v>0.9</v>
      </c>
      <c r="I4613" s="320">
        <v>225</v>
      </c>
    </row>
    <row r="4614" spans="3:9" x14ac:dyDescent="0.25">
      <c r="C4614" s="482" t="s">
        <v>5040</v>
      </c>
      <c r="D4614" s="325">
        <v>458.9</v>
      </c>
      <c r="E4614" s="325">
        <v>0</v>
      </c>
      <c r="F4614" s="325">
        <v>8.1999999999999993</v>
      </c>
      <c r="G4614" s="325">
        <v>54</v>
      </c>
      <c r="H4614" s="320">
        <v>0.9</v>
      </c>
      <c r="I4614" s="320">
        <v>247.5</v>
      </c>
    </row>
    <row r="4615" spans="3:9" x14ac:dyDescent="0.25">
      <c r="C4615" s="482" t="s">
        <v>5041</v>
      </c>
      <c r="D4615" s="325">
        <v>458.5</v>
      </c>
      <c r="E4615" s="325">
        <v>0</v>
      </c>
      <c r="F4615" s="325">
        <v>8.4</v>
      </c>
      <c r="G4615" s="325">
        <v>51</v>
      </c>
      <c r="H4615" s="320">
        <v>0.9</v>
      </c>
      <c r="I4615" s="320">
        <v>22.5</v>
      </c>
    </row>
    <row r="4616" spans="3:9" x14ac:dyDescent="0.25">
      <c r="C4616" s="482" t="s">
        <v>5042</v>
      </c>
      <c r="D4616" s="325">
        <v>458</v>
      </c>
      <c r="E4616" s="325">
        <v>0.25</v>
      </c>
      <c r="F4616" s="325">
        <v>7.7</v>
      </c>
      <c r="G4616" s="325">
        <v>68</v>
      </c>
      <c r="H4616" s="320">
        <v>0.9</v>
      </c>
      <c r="I4616" s="320">
        <v>67.5</v>
      </c>
    </row>
    <row r="4617" spans="3:9" x14ac:dyDescent="0.25">
      <c r="C4617" s="482" t="s">
        <v>5043</v>
      </c>
      <c r="D4617" s="325">
        <v>457.8</v>
      </c>
      <c r="E4617" s="325">
        <v>0</v>
      </c>
      <c r="F4617" s="325">
        <v>7.5</v>
      </c>
      <c r="G4617" s="325">
        <v>68</v>
      </c>
      <c r="H4617" s="320">
        <v>0.9</v>
      </c>
      <c r="I4617" s="320">
        <v>67.5</v>
      </c>
    </row>
    <row r="4618" spans="3:9" x14ac:dyDescent="0.25">
      <c r="C4618" s="482" t="s">
        <v>5044</v>
      </c>
      <c r="D4618" s="325">
        <v>458</v>
      </c>
      <c r="E4618" s="325">
        <v>0</v>
      </c>
      <c r="F4618" s="325">
        <v>5.0999999999999996</v>
      </c>
      <c r="G4618" s="325">
        <v>76</v>
      </c>
      <c r="H4618" s="320">
        <v>1.3</v>
      </c>
      <c r="I4618" s="320">
        <v>67.5</v>
      </c>
    </row>
    <row r="4619" spans="3:9" x14ac:dyDescent="0.25">
      <c r="C4619" s="482" t="s">
        <v>5045</v>
      </c>
      <c r="D4619" s="325">
        <v>457.8</v>
      </c>
      <c r="E4619" s="325">
        <v>0</v>
      </c>
      <c r="F4619" s="325">
        <v>5.3</v>
      </c>
      <c r="G4619" s="325">
        <v>78</v>
      </c>
      <c r="H4619" s="320">
        <v>1.3</v>
      </c>
      <c r="I4619" s="320">
        <v>45</v>
      </c>
    </row>
    <row r="4620" spans="3:9" x14ac:dyDescent="0.25">
      <c r="C4620" s="482" t="s">
        <v>5046</v>
      </c>
      <c r="D4620" s="325">
        <v>458.2</v>
      </c>
      <c r="E4620" s="325">
        <v>0</v>
      </c>
      <c r="F4620" s="325">
        <v>3.6</v>
      </c>
      <c r="G4620" s="325">
        <v>82</v>
      </c>
      <c r="H4620" s="320">
        <v>0.9</v>
      </c>
      <c r="I4620" s="320">
        <v>45</v>
      </c>
    </row>
    <row r="4621" spans="3:9" x14ac:dyDescent="0.25">
      <c r="C4621" s="482" t="s">
        <v>5047</v>
      </c>
      <c r="D4621" s="325">
        <v>458.5</v>
      </c>
      <c r="E4621" s="325">
        <v>0</v>
      </c>
      <c r="F4621" s="325">
        <v>2.1</v>
      </c>
      <c r="G4621" s="325">
        <v>88</v>
      </c>
      <c r="H4621" s="320">
        <v>0.9</v>
      </c>
      <c r="I4621" s="320">
        <v>22.5</v>
      </c>
    </row>
    <row r="4622" spans="3:9" x14ac:dyDescent="0.25">
      <c r="C4622" s="482" t="s">
        <v>5048</v>
      </c>
      <c r="D4622" s="325">
        <v>458.5</v>
      </c>
      <c r="E4622" s="325">
        <v>0</v>
      </c>
      <c r="F4622" s="325">
        <v>1.7</v>
      </c>
      <c r="G4622" s="325">
        <v>88</v>
      </c>
      <c r="H4622" s="320">
        <v>0.4</v>
      </c>
      <c r="I4622" s="320">
        <v>337.5</v>
      </c>
    </row>
    <row r="4623" spans="3:9" x14ac:dyDescent="0.25">
      <c r="C4623" s="482" t="s">
        <v>5049</v>
      </c>
      <c r="D4623" s="325">
        <v>458.7</v>
      </c>
      <c r="E4623" s="325">
        <v>0</v>
      </c>
      <c r="F4623" s="325">
        <v>1.2</v>
      </c>
      <c r="G4623" s="325">
        <v>89</v>
      </c>
      <c r="H4623" s="320">
        <v>0</v>
      </c>
      <c r="I4623" s="320">
        <v>337.5</v>
      </c>
    </row>
    <row r="4624" spans="3:9" x14ac:dyDescent="0.25">
      <c r="C4624" s="482" t="s">
        <v>5050</v>
      </c>
      <c r="D4624" s="325">
        <v>458.9</v>
      </c>
      <c r="E4624" s="325">
        <v>0</v>
      </c>
      <c r="F4624" s="325">
        <v>0.9</v>
      </c>
      <c r="G4624" s="325">
        <v>90</v>
      </c>
      <c r="H4624" s="320">
        <v>0</v>
      </c>
      <c r="I4624" s="320">
        <v>337.5</v>
      </c>
    </row>
    <row r="4625" spans="3:9" x14ac:dyDescent="0.25">
      <c r="C4625" s="482" t="s">
        <v>5051</v>
      </c>
      <c r="D4625" s="325">
        <v>459</v>
      </c>
      <c r="E4625" s="325">
        <v>0</v>
      </c>
      <c r="F4625" s="325">
        <v>0.7</v>
      </c>
      <c r="G4625" s="325">
        <v>92</v>
      </c>
      <c r="H4625" s="320">
        <v>0</v>
      </c>
      <c r="I4625" s="320">
        <v>337.5</v>
      </c>
    </row>
    <row r="4626" spans="3:9" x14ac:dyDescent="0.25">
      <c r="C4626" s="482" t="s">
        <v>5052</v>
      </c>
      <c r="D4626" s="325">
        <v>458.9</v>
      </c>
      <c r="E4626" s="325">
        <v>0</v>
      </c>
      <c r="F4626" s="325">
        <v>0.8</v>
      </c>
      <c r="G4626" s="325">
        <v>92</v>
      </c>
      <c r="H4626" s="320">
        <v>0</v>
      </c>
      <c r="I4626" s="320">
        <v>247.5</v>
      </c>
    </row>
    <row r="4627" spans="3:9" x14ac:dyDescent="0.25">
      <c r="C4627" s="482" t="s">
        <v>5053</v>
      </c>
      <c r="D4627" s="325">
        <v>458.7</v>
      </c>
      <c r="E4627" s="325">
        <v>0</v>
      </c>
      <c r="F4627" s="325">
        <v>-0.1</v>
      </c>
      <c r="G4627" s="325">
        <v>93</v>
      </c>
      <c r="H4627" s="320">
        <v>0.4</v>
      </c>
      <c r="I4627" s="320">
        <v>247.5</v>
      </c>
    </row>
    <row r="4628" spans="3:9" x14ac:dyDescent="0.25">
      <c r="C4628" s="482" t="s">
        <v>5054</v>
      </c>
      <c r="D4628" s="325">
        <v>458.3</v>
      </c>
      <c r="E4628" s="325">
        <v>0</v>
      </c>
      <c r="F4628" s="325">
        <v>-0.6</v>
      </c>
      <c r="G4628" s="325">
        <v>93</v>
      </c>
      <c r="H4628" s="320">
        <v>0</v>
      </c>
      <c r="I4628" s="320">
        <v>247.5</v>
      </c>
    </row>
    <row r="4629" spans="3:9" x14ac:dyDescent="0.25">
      <c r="C4629" s="482" t="s">
        <v>5055</v>
      </c>
      <c r="D4629" s="325">
        <v>458.2</v>
      </c>
      <c r="E4629" s="325">
        <v>0</v>
      </c>
      <c r="F4629" s="325">
        <v>-0.9</v>
      </c>
      <c r="G4629" s="325">
        <v>94</v>
      </c>
      <c r="H4629" s="320">
        <v>0</v>
      </c>
      <c r="I4629" s="320">
        <v>247.5</v>
      </c>
    </row>
    <row r="4630" spans="3:9" x14ac:dyDescent="0.25">
      <c r="C4630" s="482" t="s">
        <v>5056</v>
      </c>
      <c r="D4630" s="325">
        <v>458</v>
      </c>
      <c r="E4630" s="325">
        <v>0</v>
      </c>
      <c r="F4630" s="325">
        <v>-0.7</v>
      </c>
      <c r="G4630" s="325">
        <v>94</v>
      </c>
      <c r="H4630" s="320">
        <v>0</v>
      </c>
      <c r="I4630" s="320">
        <v>247.5</v>
      </c>
    </row>
    <row r="4631" spans="3:9" x14ac:dyDescent="0.25">
      <c r="C4631" s="482" t="s">
        <v>5057</v>
      </c>
      <c r="D4631" s="325">
        <v>458.1</v>
      </c>
      <c r="E4631" s="325">
        <v>0</v>
      </c>
      <c r="F4631" s="325">
        <v>-1.1000000000000001</v>
      </c>
      <c r="G4631" s="325">
        <v>94</v>
      </c>
      <c r="H4631" s="320">
        <v>0</v>
      </c>
      <c r="I4631" s="320">
        <v>247.5</v>
      </c>
    </row>
    <row r="4632" spans="3:9" x14ac:dyDescent="0.25">
      <c r="C4632" s="482" t="s">
        <v>5058</v>
      </c>
      <c r="D4632" s="325">
        <v>458.4</v>
      </c>
      <c r="E4632" s="325">
        <v>0</v>
      </c>
      <c r="F4632" s="325">
        <v>-1.3</v>
      </c>
      <c r="G4632" s="325">
        <v>94</v>
      </c>
      <c r="H4632" s="320">
        <v>0</v>
      </c>
      <c r="I4632" s="320">
        <v>202.5</v>
      </c>
    </row>
    <row r="4633" spans="3:9" x14ac:dyDescent="0.25">
      <c r="C4633" s="482" t="s">
        <v>5059</v>
      </c>
      <c r="D4633" s="325">
        <v>458.6</v>
      </c>
      <c r="E4633" s="325">
        <v>0</v>
      </c>
      <c r="F4633" s="325">
        <v>-1.7</v>
      </c>
      <c r="G4633" s="325">
        <v>94</v>
      </c>
      <c r="H4633" s="320">
        <v>0</v>
      </c>
      <c r="I4633" s="320">
        <v>202.5</v>
      </c>
    </row>
    <row r="4634" spans="3:9" x14ac:dyDescent="0.25">
      <c r="C4634" s="482" t="s">
        <v>5060</v>
      </c>
      <c r="D4634" s="325">
        <v>458.9</v>
      </c>
      <c r="E4634" s="325">
        <v>0</v>
      </c>
      <c r="F4634" s="325">
        <v>0</v>
      </c>
      <c r="G4634" s="325">
        <v>95</v>
      </c>
      <c r="H4634" s="320">
        <v>0</v>
      </c>
      <c r="I4634" s="320">
        <v>202.5</v>
      </c>
    </row>
    <row r="4635" spans="3:9" x14ac:dyDescent="0.25">
      <c r="C4635" s="482" t="s">
        <v>5061</v>
      </c>
      <c r="D4635" s="325">
        <v>459.2</v>
      </c>
      <c r="E4635" s="325">
        <v>0.25</v>
      </c>
      <c r="F4635" s="325">
        <v>1.8</v>
      </c>
      <c r="G4635" s="325">
        <v>92</v>
      </c>
      <c r="H4635" s="320">
        <v>0.9</v>
      </c>
      <c r="I4635" s="320">
        <v>225</v>
      </c>
    </row>
    <row r="4636" spans="3:9" x14ac:dyDescent="0.25">
      <c r="C4636" s="482" t="s">
        <v>5062</v>
      </c>
      <c r="D4636" s="325">
        <v>459.2</v>
      </c>
      <c r="E4636" s="325">
        <v>0</v>
      </c>
      <c r="F4636" s="325">
        <v>5.7</v>
      </c>
      <c r="G4636" s="325">
        <v>74</v>
      </c>
      <c r="H4636" s="320">
        <v>0.9</v>
      </c>
      <c r="I4636" s="320">
        <v>247.5</v>
      </c>
    </row>
    <row r="4637" spans="3:9" x14ac:dyDescent="0.25">
      <c r="C4637" s="482" t="s">
        <v>5063</v>
      </c>
      <c r="D4637" s="325">
        <v>458.9</v>
      </c>
      <c r="E4637" s="325">
        <v>0</v>
      </c>
      <c r="F4637" s="325">
        <v>8.8000000000000007</v>
      </c>
      <c r="G4637" s="325">
        <v>67</v>
      </c>
      <c r="H4637" s="320">
        <v>0.9</v>
      </c>
      <c r="I4637" s="320">
        <v>67.5</v>
      </c>
    </row>
    <row r="4638" spans="3:9" x14ac:dyDescent="0.25">
      <c r="C4638" s="482" t="s">
        <v>5064</v>
      </c>
      <c r="D4638" s="325">
        <v>458.7</v>
      </c>
      <c r="E4638" s="325">
        <v>0</v>
      </c>
      <c r="F4638" s="325">
        <v>12.3</v>
      </c>
      <c r="G4638" s="325">
        <v>51</v>
      </c>
      <c r="H4638" s="320">
        <v>0.9</v>
      </c>
      <c r="I4638" s="320">
        <v>22.5</v>
      </c>
    </row>
    <row r="4639" spans="3:9" x14ac:dyDescent="0.25">
      <c r="C4639" s="482" t="s">
        <v>5065</v>
      </c>
      <c r="D4639" s="325">
        <v>458.2</v>
      </c>
      <c r="E4639" s="325">
        <v>0</v>
      </c>
      <c r="F4639" s="325">
        <v>12.8</v>
      </c>
      <c r="G4639" s="325">
        <v>48</v>
      </c>
      <c r="H4639" s="320">
        <v>1.3</v>
      </c>
      <c r="I4639" s="320">
        <v>0</v>
      </c>
    </row>
    <row r="4640" spans="3:9" x14ac:dyDescent="0.25">
      <c r="C4640" s="482" t="s">
        <v>5066</v>
      </c>
      <c r="D4640" s="325">
        <v>457.7</v>
      </c>
      <c r="E4640" s="325">
        <v>0</v>
      </c>
      <c r="F4640" s="325">
        <v>12.5</v>
      </c>
      <c r="G4640" s="325">
        <v>48</v>
      </c>
      <c r="H4640" s="320">
        <v>2.2000000000000002</v>
      </c>
      <c r="I4640" s="320">
        <v>22.5</v>
      </c>
    </row>
    <row r="4641" spans="3:9" x14ac:dyDescent="0.25">
      <c r="C4641" s="482" t="s">
        <v>5067</v>
      </c>
      <c r="D4641" s="325">
        <v>457.6</v>
      </c>
      <c r="E4641" s="325">
        <v>0</v>
      </c>
      <c r="F4641" s="325">
        <v>12.2</v>
      </c>
      <c r="G4641" s="325">
        <v>56</v>
      </c>
      <c r="H4641" s="320">
        <v>2.2000000000000002</v>
      </c>
      <c r="I4641" s="320">
        <v>45</v>
      </c>
    </row>
    <row r="4642" spans="3:9" x14ac:dyDescent="0.25">
      <c r="C4642" s="482" t="s">
        <v>5068</v>
      </c>
      <c r="D4642" s="325">
        <v>457.3</v>
      </c>
      <c r="E4642" s="325">
        <v>0</v>
      </c>
      <c r="F4642" s="325">
        <v>11.6</v>
      </c>
      <c r="G4642" s="325">
        <v>55</v>
      </c>
      <c r="H4642" s="320">
        <v>1.8</v>
      </c>
      <c r="I4642" s="320">
        <v>22.5</v>
      </c>
    </row>
    <row r="4643" spans="3:9" x14ac:dyDescent="0.25">
      <c r="C4643" s="482" t="s">
        <v>5069</v>
      </c>
      <c r="D4643" s="325">
        <v>457.6</v>
      </c>
      <c r="E4643" s="325">
        <v>0</v>
      </c>
      <c r="F4643" s="325">
        <v>8.6</v>
      </c>
      <c r="G4643" s="325">
        <v>67</v>
      </c>
      <c r="H4643" s="320">
        <v>2.2000000000000002</v>
      </c>
      <c r="I4643" s="320">
        <v>45</v>
      </c>
    </row>
    <row r="4644" spans="3:9" x14ac:dyDescent="0.25">
      <c r="C4644" s="482" t="s">
        <v>5070</v>
      </c>
      <c r="D4644" s="325">
        <v>458</v>
      </c>
      <c r="E4644" s="325">
        <v>0</v>
      </c>
      <c r="F4644" s="325">
        <v>6.6</v>
      </c>
      <c r="G4644" s="325">
        <v>76</v>
      </c>
      <c r="H4644" s="320">
        <v>1.8</v>
      </c>
      <c r="I4644" s="320">
        <v>45</v>
      </c>
    </row>
    <row r="4645" spans="3:9" x14ac:dyDescent="0.25">
      <c r="C4645" s="482" t="s">
        <v>5071</v>
      </c>
      <c r="D4645" s="325">
        <v>458.1</v>
      </c>
      <c r="E4645" s="325">
        <v>0</v>
      </c>
      <c r="F4645" s="325">
        <v>5.6</v>
      </c>
      <c r="G4645" s="325">
        <v>82</v>
      </c>
      <c r="H4645" s="320">
        <v>0.9</v>
      </c>
      <c r="I4645" s="320">
        <v>22.5</v>
      </c>
    </row>
    <row r="4646" spans="3:9" x14ac:dyDescent="0.25">
      <c r="C4646" s="482" t="s">
        <v>5072</v>
      </c>
      <c r="D4646" s="325">
        <v>458.4</v>
      </c>
      <c r="E4646" s="325">
        <v>0</v>
      </c>
      <c r="F4646" s="325">
        <v>4.9000000000000004</v>
      </c>
      <c r="G4646" s="325">
        <v>85</v>
      </c>
      <c r="H4646" s="320">
        <v>0.9</v>
      </c>
      <c r="I4646" s="320">
        <v>45</v>
      </c>
    </row>
    <row r="4647" spans="3:9" x14ac:dyDescent="0.25">
      <c r="C4647" s="482" t="s">
        <v>5073</v>
      </c>
      <c r="D4647" s="325">
        <v>458.9</v>
      </c>
      <c r="E4647" s="325">
        <v>0</v>
      </c>
      <c r="F4647" s="325">
        <v>4.3</v>
      </c>
      <c r="G4647" s="325">
        <v>88</v>
      </c>
      <c r="H4647" s="320">
        <v>0.9</v>
      </c>
      <c r="I4647" s="320">
        <v>45</v>
      </c>
    </row>
    <row r="4648" spans="3:9" x14ac:dyDescent="0.25">
      <c r="C4648" s="482" t="s">
        <v>5074</v>
      </c>
      <c r="D4648" s="325">
        <v>458.9</v>
      </c>
      <c r="E4648" s="325">
        <v>0</v>
      </c>
      <c r="F4648" s="325">
        <v>4</v>
      </c>
      <c r="G4648" s="325">
        <v>89</v>
      </c>
      <c r="H4648" s="320">
        <v>0.4</v>
      </c>
      <c r="I4648" s="320">
        <v>22.5</v>
      </c>
    </row>
    <row r="4649" spans="3:9" x14ac:dyDescent="0.25">
      <c r="C4649" s="482" t="s">
        <v>5075</v>
      </c>
      <c r="D4649" s="325">
        <v>458.6</v>
      </c>
      <c r="E4649" s="325">
        <v>0</v>
      </c>
      <c r="F4649" s="325">
        <v>3.3</v>
      </c>
      <c r="G4649" s="325">
        <v>86</v>
      </c>
      <c r="H4649" s="320">
        <v>0.4</v>
      </c>
      <c r="I4649" s="320">
        <v>67.5</v>
      </c>
    </row>
    <row r="4650" spans="3:9" x14ac:dyDescent="0.25">
      <c r="C4650" s="482" t="s">
        <v>5076</v>
      </c>
      <c r="D4650" s="325">
        <v>458.8</v>
      </c>
      <c r="E4650" s="325">
        <v>0</v>
      </c>
      <c r="F4650" s="325">
        <v>2.9</v>
      </c>
      <c r="G4650" s="325">
        <v>89</v>
      </c>
      <c r="H4650" s="320">
        <v>0.4</v>
      </c>
      <c r="I4650" s="320">
        <v>22.5</v>
      </c>
    </row>
    <row r="4651" spans="3:9" x14ac:dyDescent="0.25">
      <c r="C4651" s="482" t="s">
        <v>5077</v>
      </c>
      <c r="D4651" s="325">
        <v>458.5</v>
      </c>
      <c r="E4651" s="325">
        <v>0</v>
      </c>
      <c r="F4651" s="325">
        <v>3</v>
      </c>
      <c r="G4651" s="325">
        <v>85</v>
      </c>
      <c r="H4651" s="320">
        <v>0.4</v>
      </c>
      <c r="I4651" s="320">
        <v>270</v>
      </c>
    </row>
    <row r="4652" spans="3:9" x14ac:dyDescent="0.25">
      <c r="C4652" s="482" t="s">
        <v>5078</v>
      </c>
      <c r="D4652" s="325">
        <v>458.3</v>
      </c>
      <c r="E4652" s="325">
        <v>0</v>
      </c>
      <c r="F4652" s="325">
        <v>2.4</v>
      </c>
      <c r="G4652" s="325">
        <v>86</v>
      </c>
      <c r="H4652" s="320">
        <v>0.4</v>
      </c>
      <c r="I4652" s="320">
        <v>247.5</v>
      </c>
    </row>
    <row r="4653" spans="3:9" x14ac:dyDescent="0.25">
      <c r="C4653" s="482" t="s">
        <v>5079</v>
      </c>
      <c r="D4653" s="325">
        <v>458.2</v>
      </c>
      <c r="E4653" s="325">
        <v>0</v>
      </c>
      <c r="F4653" s="325">
        <v>2.1</v>
      </c>
      <c r="G4653" s="325">
        <v>88</v>
      </c>
      <c r="H4653" s="320">
        <v>0.4</v>
      </c>
      <c r="I4653" s="320">
        <v>0</v>
      </c>
    </row>
    <row r="4654" spans="3:9" x14ac:dyDescent="0.25">
      <c r="C4654" s="482" t="s">
        <v>5080</v>
      </c>
      <c r="D4654" s="325">
        <v>457.9</v>
      </c>
      <c r="E4654" s="325">
        <v>0</v>
      </c>
      <c r="F4654" s="325">
        <v>1.9</v>
      </c>
      <c r="G4654" s="325">
        <v>88</v>
      </c>
      <c r="H4654" s="320">
        <v>0.4</v>
      </c>
      <c r="I4654" s="320">
        <v>225</v>
      </c>
    </row>
    <row r="4655" spans="3:9" x14ac:dyDescent="0.25">
      <c r="C4655" s="482" t="s">
        <v>5081</v>
      </c>
      <c r="D4655" s="325">
        <v>458</v>
      </c>
      <c r="E4655" s="325">
        <v>0</v>
      </c>
      <c r="F4655" s="325">
        <v>1.3</v>
      </c>
      <c r="G4655" s="325">
        <v>89</v>
      </c>
      <c r="H4655" s="320">
        <v>0.4</v>
      </c>
      <c r="I4655" s="320">
        <v>180</v>
      </c>
    </row>
    <row r="4656" spans="3:9" x14ac:dyDescent="0.25">
      <c r="C4656" s="482" t="s">
        <v>5082</v>
      </c>
      <c r="D4656" s="325">
        <v>458.1</v>
      </c>
      <c r="E4656" s="325">
        <v>0</v>
      </c>
      <c r="F4656" s="325">
        <v>1</v>
      </c>
      <c r="G4656" s="325">
        <v>90</v>
      </c>
      <c r="H4656" s="320">
        <v>0.4</v>
      </c>
      <c r="I4656" s="320">
        <v>225</v>
      </c>
    </row>
    <row r="4657" spans="3:9" x14ac:dyDescent="0.25">
      <c r="C4657" s="482" t="s">
        <v>5083</v>
      </c>
      <c r="D4657" s="325">
        <v>458.4</v>
      </c>
      <c r="E4657" s="325">
        <v>0</v>
      </c>
      <c r="F4657" s="325">
        <v>0.2</v>
      </c>
      <c r="G4657" s="325">
        <v>91</v>
      </c>
      <c r="H4657" s="320">
        <v>0.9</v>
      </c>
      <c r="I4657" s="320">
        <v>292.5</v>
      </c>
    </row>
    <row r="4658" spans="3:9" x14ac:dyDescent="0.25">
      <c r="C4658" s="482" t="s">
        <v>5084</v>
      </c>
      <c r="D4658" s="325">
        <v>458.7</v>
      </c>
      <c r="E4658" s="325">
        <v>0</v>
      </c>
      <c r="F4658" s="325">
        <v>0.5</v>
      </c>
      <c r="G4658" s="325">
        <v>91</v>
      </c>
      <c r="H4658" s="320">
        <v>0.4</v>
      </c>
      <c r="I4658" s="320">
        <v>315</v>
      </c>
    </row>
    <row r="4659" spans="3:9" x14ac:dyDescent="0.25">
      <c r="C4659" s="482" t="s">
        <v>5085</v>
      </c>
      <c r="D4659" s="325">
        <v>459.1</v>
      </c>
      <c r="E4659" s="325">
        <v>0</v>
      </c>
      <c r="F4659" s="325">
        <v>2.8</v>
      </c>
      <c r="G4659" s="325">
        <v>84</v>
      </c>
      <c r="H4659" s="320">
        <v>0.4</v>
      </c>
      <c r="I4659" s="320">
        <v>247.5</v>
      </c>
    </row>
    <row r="4660" spans="3:9" x14ac:dyDescent="0.25">
      <c r="C4660" s="482" t="s">
        <v>5086</v>
      </c>
      <c r="D4660" s="325">
        <v>459.2</v>
      </c>
      <c r="E4660" s="325">
        <v>0</v>
      </c>
      <c r="F4660" s="325">
        <v>5.4</v>
      </c>
      <c r="G4660" s="325">
        <v>77</v>
      </c>
      <c r="H4660" s="320">
        <v>0.9</v>
      </c>
      <c r="I4660" s="320">
        <v>202.5</v>
      </c>
    </row>
    <row r="4661" spans="3:9" x14ac:dyDescent="0.25">
      <c r="C4661" s="482" t="s">
        <v>5087</v>
      </c>
      <c r="D4661" s="325">
        <v>459.1</v>
      </c>
      <c r="E4661" s="325">
        <v>0</v>
      </c>
      <c r="F4661" s="325">
        <v>10.7</v>
      </c>
      <c r="G4661" s="325">
        <v>54</v>
      </c>
      <c r="H4661" s="320">
        <v>0.9</v>
      </c>
      <c r="I4661" s="320">
        <v>67.5</v>
      </c>
    </row>
    <row r="4662" spans="3:9" x14ac:dyDescent="0.25">
      <c r="C4662" s="482" t="s">
        <v>5088</v>
      </c>
      <c r="D4662" s="325">
        <v>458.6</v>
      </c>
      <c r="E4662" s="325">
        <v>0</v>
      </c>
      <c r="F4662" s="325">
        <v>12.6</v>
      </c>
      <c r="G4662" s="325">
        <v>44</v>
      </c>
      <c r="H4662" s="320">
        <v>1.3</v>
      </c>
      <c r="I4662" s="320">
        <v>0</v>
      </c>
    </row>
    <row r="4663" spans="3:9" x14ac:dyDescent="0.25">
      <c r="C4663" s="482" t="s">
        <v>5089</v>
      </c>
      <c r="D4663" s="325">
        <v>458.3</v>
      </c>
      <c r="E4663" s="325">
        <v>0</v>
      </c>
      <c r="F4663" s="325">
        <v>12.5</v>
      </c>
      <c r="G4663" s="325">
        <v>44</v>
      </c>
      <c r="H4663" s="320">
        <v>1.8</v>
      </c>
      <c r="I4663" s="320">
        <v>45</v>
      </c>
    </row>
    <row r="4664" spans="3:9" x14ac:dyDescent="0.25">
      <c r="C4664" s="482" t="s">
        <v>5090</v>
      </c>
      <c r="D4664" s="325">
        <v>457.9</v>
      </c>
      <c r="E4664" s="325">
        <v>0</v>
      </c>
      <c r="F4664" s="325">
        <v>12.5</v>
      </c>
      <c r="G4664" s="325">
        <v>48</v>
      </c>
      <c r="H4664" s="320">
        <v>1.8</v>
      </c>
      <c r="I4664" s="320">
        <v>45</v>
      </c>
    </row>
    <row r="4665" spans="3:9" x14ac:dyDescent="0.25">
      <c r="C4665" s="482" t="s">
        <v>5091</v>
      </c>
      <c r="D4665" s="325">
        <v>457.7</v>
      </c>
      <c r="E4665" s="325">
        <v>0</v>
      </c>
      <c r="F4665" s="325">
        <v>12.2</v>
      </c>
      <c r="G4665" s="325">
        <v>54</v>
      </c>
      <c r="H4665" s="320">
        <v>1.8</v>
      </c>
      <c r="I4665" s="320">
        <v>45</v>
      </c>
    </row>
    <row r="4666" spans="3:9" x14ac:dyDescent="0.25">
      <c r="C4666" s="482" t="s">
        <v>5092</v>
      </c>
      <c r="D4666" s="325">
        <v>457.7</v>
      </c>
      <c r="E4666" s="325">
        <v>0</v>
      </c>
      <c r="F4666" s="325">
        <v>11.6</v>
      </c>
      <c r="G4666" s="325">
        <v>55</v>
      </c>
      <c r="H4666" s="320">
        <v>2.2000000000000002</v>
      </c>
      <c r="I4666" s="320">
        <v>67.5</v>
      </c>
    </row>
    <row r="4667" spans="3:9" x14ac:dyDescent="0.25">
      <c r="C4667" s="482" t="s">
        <v>5093</v>
      </c>
      <c r="D4667" s="325">
        <v>457.8</v>
      </c>
      <c r="E4667" s="325">
        <v>0</v>
      </c>
      <c r="F4667" s="325">
        <v>8.9</v>
      </c>
      <c r="G4667" s="325">
        <v>62</v>
      </c>
      <c r="H4667" s="320">
        <v>2.2000000000000002</v>
      </c>
      <c r="I4667" s="320">
        <v>67.5</v>
      </c>
    </row>
    <row r="4668" spans="3:9" x14ac:dyDescent="0.25">
      <c r="C4668" s="482" t="s">
        <v>5094</v>
      </c>
      <c r="D4668" s="325">
        <v>458.2</v>
      </c>
      <c r="E4668" s="325">
        <v>0</v>
      </c>
      <c r="F4668" s="325">
        <v>6.8</v>
      </c>
      <c r="G4668" s="325">
        <v>67</v>
      </c>
      <c r="H4668" s="320">
        <v>1.3</v>
      </c>
      <c r="I4668" s="320">
        <v>45</v>
      </c>
    </row>
    <row r="4669" spans="3:9" x14ac:dyDescent="0.25">
      <c r="C4669" s="482" t="s">
        <v>5095</v>
      </c>
      <c r="D4669" s="325">
        <v>458.5</v>
      </c>
      <c r="E4669" s="325">
        <v>0</v>
      </c>
      <c r="F4669" s="325">
        <v>5.2</v>
      </c>
      <c r="G4669" s="325">
        <v>77</v>
      </c>
      <c r="H4669" s="320">
        <v>1.3</v>
      </c>
      <c r="I4669" s="320">
        <v>45</v>
      </c>
    </row>
    <row r="4670" spans="3:9" x14ac:dyDescent="0.25">
      <c r="C4670" s="482" t="s">
        <v>5096</v>
      </c>
      <c r="D4670" s="325">
        <v>458.9</v>
      </c>
      <c r="E4670" s="325">
        <v>0</v>
      </c>
      <c r="F4670" s="325">
        <v>4.2</v>
      </c>
      <c r="G4670" s="325">
        <v>82</v>
      </c>
      <c r="H4670" s="320">
        <v>0.9</v>
      </c>
      <c r="I4670" s="320">
        <v>45</v>
      </c>
    </row>
    <row r="4671" spans="3:9" x14ac:dyDescent="0.25">
      <c r="C4671" s="482" t="s">
        <v>5097</v>
      </c>
      <c r="D4671" s="325">
        <v>459.3</v>
      </c>
      <c r="E4671" s="325">
        <v>0</v>
      </c>
      <c r="F4671" s="325">
        <v>3.6</v>
      </c>
      <c r="G4671" s="325">
        <v>85</v>
      </c>
      <c r="H4671" s="320">
        <v>0.4</v>
      </c>
      <c r="I4671" s="320">
        <v>337.5</v>
      </c>
    </row>
    <row r="4672" spans="3:9" x14ac:dyDescent="0.25">
      <c r="C4672" s="482" t="s">
        <v>5098</v>
      </c>
      <c r="D4672" s="325">
        <v>459.2</v>
      </c>
      <c r="E4672" s="325">
        <v>0</v>
      </c>
      <c r="F4672" s="325">
        <v>2.9</v>
      </c>
      <c r="G4672" s="325">
        <v>87</v>
      </c>
      <c r="H4672" s="320">
        <v>0.4</v>
      </c>
      <c r="I4672" s="320">
        <v>337.5</v>
      </c>
    </row>
    <row r="4673" spans="3:9" x14ac:dyDescent="0.25">
      <c r="C4673" s="482" t="s">
        <v>5099</v>
      </c>
      <c r="D4673" s="325">
        <v>459.1</v>
      </c>
      <c r="E4673" s="325">
        <v>0</v>
      </c>
      <c r="F4673" s="325">
        <v>2.4</v>
      </c>
      <c r="G4673" s="325">
        <v>88</v>
      </c>
      <c r="H4673" s="320">
        <v>0</v>
      </c>
      <c r="I4673" s="320">
        <v>337.5</v>
      </c>
    </row>
    <row r="4674" spans="3:9" x14ac:dyDescent="0.25">
      <c r="C4674" s="482" t="s">
        <v>5100</v>
      </c>
      <c r="D4674" s="325">
        <v>459</v>
      </c>
      <c r="E4674" s="325">
        <v>0</v>
      </c>
      <c r="F4674" s="325">
        <v>2.2000000000000002</v>
      </c>
      <c r="G4674" s="325">
        <v>89</v>
      </c>
      <c r="H4674" s="320">
        <v>0</v>
      </c>
      <c r="I4674" s="320">
        <v>337.5</v>
      </c>
    </row>
    <row r="4675" spans="3:9" x14ac:dyDescent="0.25">
      <c r="C4675" s="482" t="s">
        <v>5101</v>
      </c>
      <c r="D4675" s="325">
        <v>458.6</v>
      </c>
      <c r="E4675" s="325">
        <v>0</v>
      </c>
      <c r="F4675" s="325">
        <v>1.9</v>
      </c>
      <c r="G4675" s="325">
        <v>89</v>
      </c>
      <c r="H4675" s="320">
        <v>0</v>
      </c>
      <c r="I4675" s="320">
        <v>337.5</v>
      </c>
    </row>
    <row r="4676" spans="3:9" x14ac:dyDescent="0.25">
      <c r="C4676" s="482" t="s">
        <v>5102</v>
      </c>
      <c r="D4676" s="325">
        <v>458.4</v>
      </c>
      <c r="E4676" s="325">
        <v>0</v>
      </c>
      <c r="F4676" s="325">
        <v>1.1000000000000001</v>
      </c>
      <c r="G4676" s="325">
        <v>90</v>
      </c>
      <c r="H4676" s="320">
        <v>0</v>
      </c>
      <c r="I4676" s="320">
        <v>337.5</v>
      </c>
    </row>
    <row r="4677" spans="3:9" x14ac:dyDescent="0.25">
      <c r="C4677" s="482" t="s">
        <v>5103</v>
      </c>
      <c r="D4677" s="325">
        <v>458.1</v>
      </c>
      <c r="E4677" s="325">
        <v>0</v>
      </c>
      <c r="F4677" s="325">
        <v>0.9</v>
      </c>
      <c r="G4677" s="325">
        <v>92</v>
      </c>
      <c r="H4677" s="320">
        <v>0</v>
      </c>
      <c r="I4677" s="320">
        <v>112.5</v>
      </c>
    </row>
    <row r="4678" spans="3:9" x14ac:dyDescent="0.25">
      <c r="C4678" s="482" t="s">
        <v>5104</v>
      </c>
      <c r="D4678" s="325">
        <v>458</v>
      </c>
      <c r="E4678" s="325">
        <v>0</v>
      </c>
      <c r="F4678" s="325">
        <v>0.6</v>
      </c>
      <c r="G4678" s="325">
        <v>88</v>
      </c>
      <c r="H4678" s="320">
        <v>0</v>
      </c>
      <c r="I4678" s="320">
        <v>112.5</v>
      </c>
    </row>
    <row r="4679" spans="3:9" x14ac:dyDescent="0.25">
      <c r="C4679" s="482" t="s">
        <v>5105</v>
      </c>
      <c r="D4679" s="325">
        <v>458.3</v>
      </c>
      <c r="E4679" s="325">
        <v>0</v>
      </c>
      <c r="F4679" s="325">
        <v>-0.4</v>
      </c>
      <c r="G4679" s="325">
        <v>88</v>
      </c>
      <c r="H4679" s="320">
        <v>0</v>
      </c>
      <c r="I4679" s="320">
        <v>135</v>
      </c>
    </row>
    <row r="4680" spans="3:9" x14ac:dyDescent="0.25">
      <c r="C4680" s="482" t="s">
        <v>5106</v>
      </c>
      <c r="D4680" s="325">
        <v>458.6</v>
      </c>
      <c r="E4680" s="325">
        <v>0</v>
      </c>
      <c r="F4680" s="325">
        <v>-0.9</v>
      </c>
      <c r="G4680" s="325">
        <v>90</v>
      </c>
      <c r="H4680" s="320">
        <v>0</v>
      </c>
      <c r="I4680" s="320">
        <v>135</v>
      </c>
    </row>
    <row r="4681" spans="3:9" x14ac:dyDescent="0.25">
      <c r="C4681" s="482" t="s">
        <v>5107</v>
      </c>
      <c r="D4681" s="325">
        <v>458.9</v>
      </c>
      <c r="E4681" s="325">
        <v>0</v>
      </c>
      <c r="F4681" s="325">
        <v>-1.2</v>
      </c>
      <c r="G4681" s="325">
        <v>90</v>
      </c>
      <c r="H4681" s="320">
        <v>0</v>
      </c>
      <c r="I4681" s="320">
        <v>135</v>
      </c>
    </row>
    <row r="4682" spans="3:9" x14ac:dyDescent="0.25">
      <c r="C4682" s="482" t="s">
        <v>5108</v>
      </c>
      <c r="D4682" s="325">
        <v>459.3</v>
      </c>
      <c r="E4682" s="325">
        <v>0</v>
      </c>
      <c r="F4682" s="325">
        <v>1.7</v>
      </c>
      <c r="G4682" s="325">
        <v>83</v>
      </c>
      <c r="H4682" s="320">
        <v>0.4</v>
      </c>
      <c r="I4682" s="320">
        <v>225</v>
      </c>
    </row>
    <row r="4683" spans="3:9" x14ac:dyDescent="0.25">
      <c r="C4683" s="482" t="s">
        <v>5109</v>
      </c>
      <c r="D4683" s="325">
        <v>459.7</v>
      </c>
      <c r="E4683" s="325">
        <v>0</v>
      </c>
      <c r="F4683" s="325">
        <v>7.1</v>
      </c>
      <c r="G4683" s="325">
        <v>51</v>
      </c>
      <c r="H4683" s="320">
        <v>0.4</v>
      </c>
      <c r="I4683" s="320">
        <v>45</v>
      </c>
    </row>
    <row r="4684" spans="3:9" x14ac:dyDescent="0.25">
      <c r="C4684" s="482" t="s">
        <v>5110</v>
      </c>
      <c r="D4684" s="325">
        <v>459.9</v>
      </c>
      <c r="E4684" s="325">
        <v>0</v>
      </c>
      <c r="F4684" s="325">
        <v>8.3000000000000007</v>
      </c>
      <c r="G4684" s="325">
        <v>44</v>
      </c>
      <c r="H4684" s="320">
        <v>1.8</v>
      </c>
      <c r="I4684" s="320">
        <v>22.5</v>
      </c>
    </row>
    <row r="4685" spans="3:9" x14ac:dyDescent="0.25">
      <c r="C4685" s="482" t="s">
        <v>5111</v>
      </c>
      <c r="D4685" s="325">
        <v>459.5</v>
      </c>
      <c r="E4685" s="325">
        <v>0</v>
      </c>
      <c r="F4685" s="325">
        <v>9.1999999999999993</v>
      </c>
      <c r="G4685" s="325">
        <v>44</v>
      </c>
      <c r="H4685" s="320">
        <v>1.3</v>
      </c>
      <c r="I4685" s="320">
        <v>0</v>
      </c>
    </row>
    <row r="4686" spans="3:9" x14ac:dyDescent="0.25">
      <c r="C4686" s="482" t="s">
        <v>5112</v>
      </c>
      <c r="D4686" s="325">
        <v>459.3</v>
      </c>
      <c r="E4686" s="325">
        <v>0</v>
      </c>
      <c r="F4686" s="325">
        <v>10.7</v>
      </c>
      <c r="G4686" s="325">
        <v>41</v>
      </c>
      <c r="H4686" s="320">
        <v>1.3</v>
      </c>
      <c r="I4686" s="320">
        <v>22.5</v>
      </c>
    </row>
    <row r="4687" spans="3:9" x14ac:dyDescent="0.25">
      <c r="C4687" s="482" t="s">
        <v>5113</v>
      </c>
      <c r="D4687" s="325">
        <v>459</v>
      </c>
      <c r="E4687" s="325">
        <v>0</v>
      </c>
      <c r="F4687" s="325">
        <v>12.1</v>
      </c>
      <c r="G4687" s="325">
        <v>41</v>
      </c>
      <c r="H4687" s="320">
        <v>1.8</v>
      </c>
      <c r="I4687" s="320">
        <v>45</v>
      </c>
    </row>
    <row r="4688" spans="3:9" x14ac:dyDescent="0.25">
      <c r="C4688" s="482" t="s">
        <v>5114</v>
      </c>
      <c r="D4688" s="325">
        <v>458.6</v>
      </c>
      <c r="E4688" s="325">
        <v>0</v>
      </c>
      <c r="F4688" s="325">
        <v>12.3</v>
      </c>
      <c r="G4688" s="325">
        <v>42</v>
      </c>
      <c r="H4688" s="320">
        <v>1.3</v>
      </c>
      <c r="I4688" s="320">
        <v>45</v>
      </c>
    </row>
    <row r="4689" spans="3:9" x14ac:dyDescent="0.25">
      <c r="C4689" s="482" t="s">
        <v>5115</v>
      </c>
      <c r="D4689" s="325">
        <v>458.3</v>
      </c>
      <c r="E4689" s="325">
        <v>0</v>
      </c>
      <c r="F4689" s="325">
        <v>11.6</v>
      </c>
      <c r="G4689" s="325">
        <v>42</v>
      </c>
      <c r="H4689" s="320">
        <v>1.8</v>
      </c>
      <c r="I4689" s="320">
        <v>45</v>
      </c>
    </row>
    <row r="4690" spans="3:9" x14ac:dyDescent="0.25">
      <c r="C4690" s="482" t="s">
        <v>5116</v>
      </c>
      <c r="D4690" s="325">
        <v>458.1</v>
      </c>
      <c r="E4690" s="325">
        <v>0</v>
      </c>
      <c r="F4690" s="325">
        <v>11.2</v>
      </c>
      <c r="G4690" s="325">
        <v>44</v>
      </c>
      <c r="H4690" s="320">
        <v>2.2000000000000002</v>
      </c>
      <c r="I4690" s="320">
        <v>22.5</v>
      </c>
    </row>
    <row r="4691" spans="3:9" x14ac:dyDescent="0.25">
      <c r="C4691" s="482" t="s">
        <v>5117</v>
      </c>
      <c r="D4691" s="325">
        <v>458.2</v>
      </c>
      <c r="E4691" s="325">
        <v>0</v>
      </c>
      <c r="F4691" s="325">
        <v>8.6</v>
      </c>
      <c r="G4691" s="325">
        <v>56</v>
      </c>
      <c r="H4691" s="320">
        <v>1.8</v>
      </c>
      <c r="I4691" s="320">
        <v>22.5</v>
      </c>
    </row>
    <row r="4692" spans="3:9" x14ac:dyDescent="0.25">
      <c r="C4692" s="482" t="s">
        <v>5118</v>
      </c>
      <c r="D4692" s="325">
        <v>458.5</v>
      </c>
      <c r="E4692" s="325">
        <v>0</v>
      </c>
      <c r="F4692" s="325">
        <v>6.7</v>
      </c>
      <c r="G4692" s="325">
        <v>64</v>
      </c>
      <c r="H4692" s="320">
        <v>1.8</v>
      </c>
      <c r="I4692" s="320">
        <v>22.5</v>
      </c>
    </row>
    <row r="4693" spans="3:9" x14ac:dyDescent="0.25">
      <c r="C4693" s="482" t="s">
        <v>5119</v>
      </c>
      <c r="D4693" s="325">
        <v>458.8</v>
      </c>
      <c r="E4693" s="325">
        <v>0</v>
      </c>
      <c r="F4693" s="325">
        <v>5.0999999999999996</v>
      </c>
      <c r="G4693" s="325">
        <v>72</v>
      </c>
      <c r="H4693" s="320">
        <v>1.3</v>
      </c>
      <c r="I4693" s="320">
        <v>45</v>
      </c>
    </row>
    <row r="4694" spans="3:9" x14ac:dyDescent="0.25">
      <c r="C4694" s="482" t="s">
        <v>5120</v>
      </c>
      <c r="D4694" s="325">
        <v>459.1</v>
      </c>
      <c r="E4694" s="325">
        <v>0</v>
      </c>
      <c r="F4694" s="325">
        <v>4.2</v>
      </c>
      <c r="G4694" s="325">
        <v>77</v>
      </c>
      <c r="H4694" s="320">
        <v>0.9</v>
      </c>
      <c r="I4694" s="320">
        <v>67.5</v>
      </c>
    </row>
    <row r="4695" spans="3:9" x14ac:dyDescent="0.25">
      <c r="C4695" s="482" t="s">
        <v>5121</v>
      </c>
      <c r="D4695" s="325">
        <v>459.4</v>
      </c>
      <c r="E4695" s="325">
        <v>0</v>
      </c>
      <c r="F4695" s="325">
        <v>3.4</v>
      </c>
      <c r="G4695" s="325">
        <v>79</v>
      </c>
      <c r="H4695" s="320">
        <v>0.9</v>
      </c>
      <c r="I4695" s="320">
        <v>67.5</v>
      </c>
    </row>
    <row r="4696" spans="3:9" x14ac:dyDescent="0.25">
      <c r="C4696" s="482" t="s">
        <v>5122</v>
      </c>
      <c r="D4696" s="325">
        <v>459.6</v>
      </c>
      <c r="E4696" s="325">
        <v>0</v>
      </c>
      <c r="F4696" s="325">
        <v>3.1</v>
      </c>
      <c r="G4696" s="325">
        <v>82</v>
      </c>
      <c r="H4696" s="320">
        <v>0.4</v>
      </c>
      <c r="I4696" s="320">
        <v>0</v>
      </c>
    </row>
    <row r="4697" spans="3:9" x14ac:dyDescent="0.25">
      <c r="C4697" s="482" t="s">
        <v>5123</v>
      </c>
      <c r="D4697" s="325">
        <v>459.5</v>
      </c>
      <c r="E4697" s="325">
        <v>0</v>
      </c>
      <c r="F4697" s="325">
        <v>2.6</v>
      </c>
      <c r="G4697" s="325">
        <v>86</v>
      </c>
      <c r="H4697" s="320">
        <v>0.4</v>
      </c>
      <c r="I4697" s="320">
        <v>0</v>
      </c>
    </row>
    <row r="4698" spans="3:9" x14ac:dyDescent="0.25">
      <c r="C4698" s="482" t="s">
        <v>5124</v>
      </c>
      <c r="D4698" s="325">
        <v>459.4</v>
      </c>
      <c r="E4698" s="325">
        <v>0</v>
      </c>
      <c r="F4698" s="325">
        <v>2.8</v>
      </c>
      <c r="G4698" s="325">
        <v>85</v>
      </c>
      <c r="H4698" s="320">
        <v>0.4</v>
      </c>
      <c r="I4698" s="320">
        <v>135</v>
      </c>
    </row>
    <row r="4699" spans="3:9" x14ac:dyDescent="0.25">
      <c r="C4699" s="482" t="s">
        <v>5125</v>
      </c>
      <c r="D4699" s="325">
        <v>459.2</v>
      </c>
      <c r="E4699" s="325">
        <v>0</v>
      </c>
      <c r="F4699" s="325">
        <v>2.8</v>
      </c>
      <c r="G4699" s="325">
        <v>80</v>
      </c>
      <c r="H4699" s="320">
        <v>0.4</v>
      </c>
      <c r="I4699" s="320">
        <v>22.5</v>
      </c>
    </row>
    <row r="4700" spans="3:9" x14ac:dyDescent="0.25">
      <c r="C4700" s="482" t="s">
        <v>5126</v>
      </c>
      <c r="D4700" s="325">
        <v>458.9</v>
      </c>
      <c r="E4700" s="325">
        <v>0</v>
      </c>
      <c r="F4700" s="325">
        <v>1.9</v>
      </c>
      <c r="G4700" s="325">
        <v>85</v>
      </c>
      <c r="H4700" s="320">
        <v>0.4</v>
      </c>
      <c r="I4700" s="320">
        <v>0</v>
      </c>
    </row>
    <row r="4701" spans="3:9" x14ac:dyDescent="0.25">
      <c r="C4701" s="482" t="s">
        <v>5127</v>
      </c>
      <c r="D4701" s="325">
        <v>458.7</v>
      </c>
      <c r="E4701" s="325">
        <v>0</v>
      </c>
      <c r="F4701" s="325">
        <v>0.4</v>
      </c>
      <c r="G4701" s="325">
        <v>89</v>
      </c>
      <c r="H4701" s="320">
        <v>0</v>
      </c>
      <c r="I4701" s="320">
        <v>0</v>
      </c>
    </row>
    <row r="4702" spans="3:9" x14ac:dyDescent="0.25">
      <c r="C4702" s="482" t="s">
        <v>5128</v>
      </c>
      <c r="D4702" s="325">
        <v>458.6</v>
      </c>
      <c r="E4702" s="325">
        <v>0</v>
      </c>
      <c r="F4702" s="325">
        <v>-0.1</v>
      </c>
      <c r="G4702" s="325">
        <v>91</v>
      </c>
      <c r="H4702" s="320">
        <v>0</v>
      </c>
      <c r="I4702" s="320">
        <v>247.5</v>
      </c>
    </row>
    <row r="4703" spans="3:9" x14ac:dyDescent="0.25">
      <c r="C4703" s="482" t="s">
        <v>5129</v>
      </c>
      <c r="D4703" s="325">
        <v>458.8</v>
      </c>
      <c r="E4703" s="325">
        <v>0</v>
      </c>
      <c r="F4703" s="325">
        <v>-0.7</v>
      </c>
      <c r="G4703" s="325">
        <v>92</v>
      </c>
      <c r="H4703" s="320">
        <v>0.4</v>
      </c>
      <c r="I4703" s="320">
        <v>292.5</v>
      </c>
    </row>
    <row r="4704" spans="3:9" x14ac:dyDescent="0.25">
      <c r="C4704" s="482" t="s">
        <v>5130</v>
      </c>
      <c r="D4704" s="325">
        <v>459</v>
      </c>
      <c r="E4704" s="325">
        <v>0</v>
      </c>
      <c r="F4704" s="325">
        <v>-1</v>
      </c>
      <c r="G4704" s="325">
        <v>93</v>
      </c>
      <c r="H4704" s="320">
        <v>0</v>
      </c>
      <c r="I4704" s="320">
        <v>292.5</v>
      </c>
    </row>
    <row r="4705" spans="3:9" x14ac:dyDescent="0.25">
      <c r="C4705" s="482" t="s">
        <v>5131</v>
      </c>
      <c r="D4705" s="325">
        <v>459.2</v>
      </c>
      <c r="E4705" s="325">
        <v>0</v>
      </c>
      <c r="F4705" s="325">
        <v>-1.6</v>
      </c>
      <c r="G4705" s="325">
        <v>93</v>
      </c>
      <c r="H4705" s="320">
        <v>0.4</v>
      </c>
      <c r="I4705" s="320">
        <v>180</v>
      </c>
    </row>
    <row r="4706" spans="3:9" x14ac:dyDescent="0.25">
      <c r="C4706" s="482" t="s">
        <v>5132</v>
      </c>
      <c r="D4706" s="325">
        <v>459.7</v>
      </c>
      <c r="E4706" s="325">
        <v>0</v>
      </c>
      <c r="F4706" s="325">
        <v>-0.8</v>
      </c>
      <c r="G4706" s="325">
        <v>94</v>
      </c>
      <c r="H4706" s="320">
        <v>0.4</v>
      </c>
      <c r="I4706" s="320">
        <v>180</v>
      </c>
    </row>
    <row r="4707" spans="3:9" x14ac:dyDescent="0.25">
      <c r="C4707" s="482" t="s">
        <v>5133</v>
      </c>
      <c r="D4707" s="325">
        <v>460.1</v>
      </c>
      <c r="E4707" s="325">
        <v>0</v>
      </c>
      <c r="F4707" s="325">
        <v>0.8</v>
      </c>
      <c r="G4707" s="325">
        <v>94</v>
      </c>
      <c r="H4707" s="320">
        <v>0.4</v>
      </c>
      <c r="I4707" s="320">
        <v>225</v>
      </c>
    </row>
    <row r="4708" spans="3:9" x14ac:dyDescent="0.25">
      <c r="C4708" s="482" t="s">
        <v>5134</v>
      </c>
      <c r="D4708" s="325">
        <v>460.2</v>
      </c>
      <c r="E4708" s="325">
        <v>0</v>
      </c>
      <c r="F4708" s="325">
        <v>2.7</v>
      </c>
      <c r="G4708" s="325">
        <v>83</v>
      </c>
      <c r="H4708" s="320">
        <v>1.3</v>
      </c>
      <c r="I4708" s="320">
        <v>247.5</v>
      </c>
    </row>
    <row r="4709" spans="3:9" x14ac:dyDescent="0.25">
      <c r="C4709" s="482" t="s">
        <v>5135</v>
      </c>
      <c r="D4709" s="325">
        <v>459.9</v>
      </c>
      <c r="E4709" s="325">
        <v>0</v>
      </c>
      <c r="F4709" s="325">
        <v>5.7</v>
      </c>
      <c r="G4709" s="325">
        <v>71</v>
      </c>
      <c r="H4709" s="320">
        <v>0.9</v>
      </c>
      <c r="I4709" s="320">
        <v>0</v>
      </c>
    </row>
    <row r="4710" spans="3:9" x14ac:dyDescent="0.25">
      <c r="C4710" s="482" t="s">
        <v>5136</v>
      </c>
      <c r="D4710" s="325">
        <v>459.7</v>
      </c>
      <c r="E4710" s="325">
        <v>0</v>
      </c>
      <c r="F4710" s="325">
        <v>8.9</v>
      </c>
      <c r="G4710" s="325">
        <v>56</v>
      </c>
      <c r="H4710" s="320">
        <v>1.3</v>
      </c>
      <c r="I4710" s="320">
        <v>45</v>
      </c>
    </row>
    <row r="4711" spans="3:9" x14ac:dyDescent="0.25">
      <c r="C4711" s="482" t="s">
        <v>5137</v>
      </c>
      <c r="D4711" s="325">
        <v>459.3</v>
      </c>
      <c r="E4711" s="325">
        <v>0</v>
      </c>
      <c r="F4711" s="325">
        <v>9</v>
      </c>
      <c r="G4711" s="325">
        <v>58</v>
      </c>
      <c r="H4711" s="320">
        <v>0.9</v>
      </c>
      <c r="I4711" s="320">
        <v>45</v>
      </c>
    </row>
    <row r="4712" spans="3:9" x14ac:dyDescent="0.25">
      <c r="C4712" s="482" t="s">
        <v>5138</v>
      </c>
      <c r="D4712" s="325">
        <v>458.9</v>
      </c>
      <c r="E4712" s="325">
        <v>0</v>
      </c>
      <c r="F4712" s="325">
        <v>8.1999999999999993</v>
      </c>
      <c r="G4712" s="325">
        <v>61</v>
      </c>
      <c r="H4712" s="320">
        <v>1.3</v>
      </c>
      <c r="I4712" s="320">
        <v>67.5</v>
      </c>
    </row>
    <row r="4713" spans="3:9" x14ac:dyDescent="0.25">
      <c r="C4713" s="482" t="s">
        <v>5139</v>
      </c>
      <c r="D4713" s="325">
        <v>458.5</v>
      </c>
      <c r="E4713" s="325">
        <v>0</v>
      </c>
      <c r="F4713" s="325">
        <v>9.1</v>
      </c>
      <c r="G4713" s="325">
        <v>62</v>
      </c>
      <c r="H4713" s="320">
        <v>1.8</v>
      </c>
      <c r="I4713" s="320">
        <v>67.5</v>
      </c>
    </row>
    <row r="4714" spans="3:9" x14ac:dyDescent="0.25">
      <c r="C4714" s="482" t="s">
        <v>5140</v>
      </c>
      <c r="D4714" s="325">
        <v>458.5</v>
      </c>
      <c r="E4714" s="325">
        <v>0</v>
      </c>
      <c r="F4714" s="325">
        <v>9.3000000000000007</v>
      </c>
      <c r="G4714" s="325">
        <v>62</v>
      </c>
      <c r="H4714" s="320">
        <v>1.8</v>
      </c>
      <c r="I4714" s="320">
        <v>67.5</v>
      </c>
    </row>
    <row r="4715" spans="3:9" x14ac:dyDescent="0.25">
      <c r="C4715" s="482" t="s">
        <v>5141</v>
      </c>
      <c r="D4715" s="325">
        <v>458.5</v>
      </c>
      <c r="E4715" s="325">
        <v>0</v>
      </c>
      <c r="F4715" s="325">
        <v>7.6</v>
      </c>
      <c r="G4715" s="325">
        <v>62</v>
      </c>
      <c r="H4715" s="320">
        <v>1.3</v>
      </c>
      <c r="I4715" s="320">
        <v>45</v>
      </c>
    </row>
    <row r="4716" spans="3:9" x14ac:dyDescent="0.25">
      <c r="C4716" s="482" t="s">
        <v>5142</v>
      </c>
      <c r="D4716" s="325">
        <v>458.7</v>
      </c>
      <c r="E4716" s="325">
        <v>0</v>
      </c>
      <c r="F4716" s="325">
        <v>5.4</v>
      </c>
      <c r="G4716" s="325">
        <v>70</v>
      </c>
      <c r="H4716" s="320">
        <v>0.9</v>
      </c>
      <c r="I4716" s="320">
        <v>45</v>
      </c>
    </row>
    <row r="4717" spans="3:9" x14ac:dyDescent="0.25">
      <c r="C4717" s="482" t="s">
        <v>5143</v>
      </c>
      <c r="D4717" s="325">
        <v>458.8</v>
      </c>
      <c r="E4717" s="325">
        <v>0</v>
      </c>
      <c r="F4717" s="325">
        <v>3.8</v>
      </c>
      <c r="G4717" s="325">
        <v>76</v>
      </c>
      <c r="H4717" s="320">
        <v>0.4</v>
      </c>
      <c r="I4717" s="320">
        <v>67.5</v>
      </c>
    </row>
    <row r="4718" spans="3:9" x14ac:dyDescent="0.25">
      <c r="C4718" s="482" t="s">
        <v>5144</v>
      </c>
      <c r="D4718" s="325">
        <v>459.4</v>
      </c>
      <c r="E4718" s="325">
        <v>0</v>
      </c>
      <c r="F4718" s="325">
        <v>3.1</v>
      </c>
      <c r="G4718" s="325">
        <v>81</v>
      </c>
      <c r="H4718" s="320">
        <v>0.4</v>
      </c>
      <c r="I4718" s="320">
        <v>22.5</v>
      </c>
    </row>
    <row r="4719" spans="3:9" x14ac:dyDescent="0.25">
      <c r="C4719" s="482" t="s">
        <v>5145</v>
      </c>
      <c r="D4719" s="325">
        <v>459.4</v>
      </c>
      <c r="E4719" s="325">
        <v>0</v>
      </c>
      <c r="F4719" s="325">
        <v>2.6</v>
      </c>
      <c r="G4719" s="325">
        <v>85</v>
      </c>
      <c r="H4719" s="320">
        <v>0.4</v>
      </c>
      <c r="I4719" s="320">
        <v>0</v>
      </c>
    </row>
    <row r="4720" spans="3:9" x14ac:dyDescent="0.25">
      <c r="C4720" s="482" t="s">
        <v>5146</v>
      </c>
      <c r="D4720" s="325">
        <v>459.6</v>
      </c>
      <c r="E4720" s="325">
        <v>0</v>
      </c>
      <c r="F4720" s="325">
        <v>2.2999999999999998</v>
      </c>
      <c r="G4720" s="325">
        <v>87</v>
      </c>
      <c r="H4720" s="320">
        <v>0.4</v>
      </c>
      <c r="I4720" s="320">
        <v>45</v>
      </c>
    </row>
    <row r="4721" spans="3:9" x14ac:dyDescent="0.25">
      <c r="C4721" s="482" t="s">
        <v>5147</v>
      </c>
      <c r="D4721" s="325">
        <v>459.6</v>
      </c>
      <c r="E4721" s="325">
        <v>0</v>
      </c>
      <c r="F4721" s="325">
        <v>2.4</v>
      </c>
      <c r="G4721" s="325">
        <v>84</v>
      </c>
      <c r="H4721" s="320">
        <v>0.4</v>
      </c>
      <c r="I4721" s="320">
        <v>135</v>
      </c>
    </row>
    <row r="4722" spans="3:9" x14ac:dyDescent="0.25">
      <c r="C4722" s="482" t="s">
        <v>5148</v>
      </c>
      <c r="D4722" s="325">
        <v>459.4</v>
      </c>
      <c r="E4722" s="325">
        <v>0</v>
      </c>
      <c r="F4722" s="325">
        <v>1.5</v>
      </c>
      <c r="G4722" s="325">
        <v>85</v>
      </c>
      <c r="H4722" s="320">
        <v>0.4</v>
      </c>
      <c r="I4722" s="320">
        <v>135</v>
      </c>
    </row>
    <row r="4723" spans="3:9" x14ac:dyDescent="0.25">
      <c r="C4723" s="482" t="s">
        <v>5149</v>
      </c>
      <c r="D4723" s="325">
        <v>459</v>
      </c>
      <c r="E4723" s="325">
        <v>0</v>
      </c>
      <c r="F4723" s="325">
        <v>0.6</v>
      </c>
      <c r="G4723" s="325">
        <v>87</v>
      </c>
      <c r="H4723" s="320">
        <v>0</v>
      </c>
      <c r="I4723" s="320">
        <v>135</v>
      </c>
    </row>
    <row r="4724" spans="3:9" x14ac:dyDescent="0.25">
      <c r="C4724" s="482" t="s">
        <v>5150</v>
      </c>
      <c r="D4724" s="325">
        <v>458.8</v>
      </c>
      <c r="E4724" s="325">
        <v>0</v>
      </c>
      <c r="F4724" s="325">
        <v>0</v>
      </c>
      <c r="G4724" s="325">
        <v>88</v>
      </c>
      <c r="H4724" s="320">
        <v>0</v>
      </c>
      <c r="I4724" s="320">
        <v>247.5</v>
      </c>
    </row>
    <row r="4725" spans="3:9" x14ac:dyDescent="0.25">
      <c r="C4725" s="482" t="s">
        <v>5151</v>
      </c>
      <c r="D4725" s="325">
        <v>458.6</v>
      </c>
      <c r="E4725" s="325">
        <v>0</v>
      </c>
      <c r="F4725" s="325">
        <v>-0.3</v>
      </c>
      <c r="G4725" s="325">
        <v>90</v>
      </c>
      <c r="H4725" s="320">
        <v>0.4</v>
      </c>
      <c r="I4725" s="320">
        <v>247.5</v>
      </c>
    </row>
    <row r="4726" spans="3:9" x14ac:dyDescent="0.25">
      <c r="C4726" s="482" t="s">
        <v>5152</v>
      </c>
      <c r="D4726" s="325">
        <v>458.8</v>
      </c>
      <c r="E4726" s="325">
        <v>0</v>
      </c>
      <c r="F4726" s="325">
        <v>-0.5</v>
      </c>
      <c r="G4726" s="325">
        <v>91</v>
      </c>
      <c r="H4726" s="320">
        <v>0.4</v>
      </c>
      <c r="I4726" s="320">
        <v>202.5</v>
      </c>
    </row>
    <row r="4727" spans="3:9" x14ac:dyDescent="0.25">
      <c r="C4727" s="482" t="s">
        <v>5153</v>
      </c>
      <c r="D4727" s="325">
        <v>458.7</v>
      </c>
      <c r="E4727" s="325">
        <v>0</v>
      </c>
      <c r="F4727" s="325">
        <v>-0.5</v>
      </c>
      <c r="G4727" s="325">
        <v>90</v>
      </c>
      <c r="H4727" s="320">
        <v>0.4</v>
      </c>
      <c r="I4727" s="320">
        <v>225</v>
      </c>
    </row>
    <row r="4728" spans="3:9" x14ac:dyDescent="0.25">
      <c r="C4728" s="482" t="s">
        <v>5154</v>
      </c>
      <c r="D4728" s="325">
        <v>458.9</v>
      </c>
      <c r="E4728" s="325">
        <v>0</v>
      </c>
      <c r="F4728" s="325">
        <v>-0.5</v>
      </c>
      <c r="G4728" s="325">
        <v>87</v>
      </c>
      <c r="H4728" s="320">
        <v>0.4</v>
      </c>
      <c r="I4728" s="320">
        <v>225</v>
      </c>
    </row>
    <row r="4729" spans="3:9" x14ac:dyDescent="0.25">
      <c r="C4729" s="482" t="s">
        <v>5155</v>
      </c>
      <c r="D4729" s="325">
        <v>459</v>
      </c>
      <c r="E4729" s="325">
        <v>0</v>
      </c>
      <c r="F4729" s="325">
        <v>-2.1</v>
      </c>
      <c r="G4729" s="325">
        <v>90</v>
      </c>
      <c r="H4729" s="320">
        <v>0.4</v>
      </c>
      <c r="I4729" s="320">
        <v>225</v>
      </c>
    </row>
    <row r="4730" spans="3:9" x14ac:dyDescent="0.25">
      <c r="C4730" s="482" t="s">
        <v>5156</v>
      </c>
      <c r="D4730" s="325">
        <v>459.2</v>
      </c>
      <c r="E4730" s="325">
        <v>0</v>
      </c>
      <c r="F4730" s="325">
        <v>1.1000000000000001</v>
      </c>
      <c r="G4730" s="325">
        <v>88</v>
      </c>
      <c r="H4730" s="320">
        <v>0.4</v>
      </c>
      <c r="I4730" s="320">
        <v>225</v>
      </c>
    </row>
    <row r="4731" spans="3:9" x14ac:dyDescent="0.25">
      <c r="C4731" s="482" t="s">
        <v>5157</v>
      </c>
      <c r="D4731" s="325">
        <v>459.4</v>
      </c>
      <c r="E4731" s="325">
        <v>0</v>
      </c>
      <c r="F4731" s="325">
        <v>2.7</v>
      </c>
      <c r="G4731" s="325">
        <v>80</v>
      </c>
      <c r="H4731" s="320">
        <v>0.9</v>
      </c>
      <c r="I4731" s="320">
        <v>270</v>
      </c>
    </row>
    <row r="4732" spans="3:9" x14ac:dyDescent="0.25">
      <c r="C4732" s="482" t="s">
        <v>5158</v>
      </c>
      <c r="D4732" s="325">
        <v>459.5</v>
      </c>
      <c r="E4732" s="325">
        <v>0</v>
      </c>
      <c r="F4732" s="325">
        <v>3.8</v>
      </c>
      <c r="G4732" s="325">
        <v>77</v>
      </c>
      <c r="H4732" s="320">
        <v>1.3</v>
      </c>
      <c r="I4732" s="320">
        <v>225</v>
      </c>
    </row>
    <row r="4733" spans="3:9" x14ac:dyDescent="0.25">
      <c r="C4733" s="482" t="s">
        <v>5159</v>
      </c>
      <c r="D4733" s="325">
        <v>459.2</v>
      </c>
      <c r="E4733" s="325">
        <v>0</v>
      </c>
      <c r="F4733" s="325">
        <v>6.2</v>
      </c>
      <c r="G4733" s="325">
        <v>66</v>
      </c>
      <c r="H4733" s="320">
        <v>1.3</v>
      </c>
      <c r="I4733" s="320">
        <v>135</v>
      </c>
    </row>
    <row r="4734" spans="3:9" x14ac:dyDescent="0.25">
      <c r="C4734" s="482" t="s">
        <v>5160</v>
      </c>
      <c r="D4734" s="325">
        <v>459.1</v>
      </c>
      <c r="E4734" s="325">
        <v>0</v>
      </c>
      <c r="F4734" s="325">
        <v>8.3000000000000007</v>
      </c>
      <c r="G4734" s="325">
        <v>53</v>
      </c>
      <c r="H4734" s="320">
        <v>1.3</v>
      </c>
      <c r="I4734" s="320">
        <v>157.5</v>
      </c>
    </row>
    <row r="4735" spans="3:9" x14ac:dyDescent="0.25">
      <c r="C4735" s="482" t="s">
        <v>5161</v>
      </c>
      <c r="D4735" s="325">
        <v>458.7</v>
      </c>
      <c r="E4735" s="325">
        <v>0</v>
      </c>
      <c r="F4735" s="325">
        <v>10.4</v>
      </c>
      <c r="G4735" s="325">
        <v>46</v>
      </c>
      <c r="H4735" s="320">
        <v>1.8</v>
      </c>
      <c r="I4735" s="320">
        <v>157.5</v>
      </c>
    </row>
    <row r="4736" spans="3:9" x14ac:dyDescent="0.25">
      <c r="C4736" s="482" t="s">
        <v>5162</v>
      </c>
      <c r="D4736" s="325">
        <v>458.3</v>
      </c>
      <c r="E4736" s="325">
        <v>0</v>
      </c>
      <c r="F4736" s="325">
        <v>10.1</v>
      </c>
      <c r="G4736" s="325">
        <v>44</v>
      </c>
      <c r="H4736" s="320">
        <v>1.3</v>
      </c>
      <c r="I4736" s="320">
        <v>67.5</v>
      </c>
    </row>
    <row r="4737" spans="3:9" x14ac:dyDescent="0.25">
      <c r="C4737" s="482" t="s">
        <v>5163</v>
      </c>
      <c r="D4737" s="325">
        <v>457.9</v>
      </c>
      <c r="E4737" s="325">
        <v>0</v>
      </c>
      <c r="F4737" s="325">
        <v>12.8</v>
      </c>
      <c r="G4737" s="325">
        <v>38</v>
      </c>
      <c r="H4737" s="320">
        <v>1.3</v>
      </c>
      <c r="I4737" s="320">
        <v>67.5</v>
      </c>
    </row>
    <row r="4738" spans="3:9" x14ac:dyDescent="0.25">
      <c r="C4738" s="482" t="s">
        <v>5164</v>
      </c>
      <c r="D4738" s="325">
        <v>457.8</v>
      </c>
      <c r="E4738" s="325">
        <v>0</v>
      </c>
      <c r="F4738" s="325">
        <v>10.9</v>
      </c>
      <c r="G4738" s="325">
        <v>42</v>
      </c>
      <c r="H4738" s="320">
        <v>1.3</v>
      </c>
      <c r="I4738" s="320">
        <v>67.5</v>
      </c>
    </row>
    <row r="4739" spans="3:9" x14ac:dyDescent="0.25">
      <c r="C4739" s="482" t="s">
        <v>5165</v>
      </c>
      <c r="D4739" s="325">
        <v>457.9</v>
      </c>
      <c r="E4739" s="325">
        <v>0</v>
      </c>
      <c r="F4739" s="325">
        <v>10.6</v>
      </c>
      <c r="G4739" s="325">
        <v>46</v>
      </c>
      <c r="H4739" s="320">
        <v>0.9</v>
      </c>
      <c r="I4739" s="320">
        <v>67.5</v>
      </c>
    </row>
    <row r="4740" spans="3:9" x14ac:dyDescent="0.25">
      <c r="C4740" s="482" t="s">
        <v>5166</v>
      </c>
      <c r="D4740" s="325">
        <v>458.2</v>
      </c>
      <c r="E4740" s="325">
        <v>0</v>
      </c>
      <c r="F4740" s="325">
        <v>7.7</v>
      </c>
      <c r="G4740" s="325">
        <v>58</v>
      </c>
      <c r="H4740" s="320">
        <v>1.3</v>
      </c>
      <c r="I4740" s="320">
        <v>67.5</v>
      </c>
    </row>
    <row r="4741" spans="3:9" x14ac:dyDescent="0.25">
      <c r="C4741" s="482" t="s">
        <v>5167</v>
      </c>
      <c r="D4741" s="325">
        <v>458.5</v>
      </c>
      <c r="E4741" s="325">
        <v>0</v>
      </c>
      <c r="F4741" s="325">
        <v>5.8</v>
      </c>
      <c r="G4741" s="325">
        <v>73</v>
      </c>
      <c r="H4741" s="320">
        <v>1.3</v>
      </c>
      <c r="I4741" s="320">
        <v>67.5</v>
      </c>
    </row>
    <row r="4742" spans="3:9" x14ac:dyDescent="0.25">
      <c r="C4742" s="482" t="s">
        <v>5168</v>
      </c>
      <c r="D4742" s="325">
        <v>458.9</v>
      </c>
      <c r="E4742" s="325">
        <v>0</v>
      </c>
      <c r="F4742" s="325">
        <v>4.3</v>
      </c>
      <c r="G4742" s="325">
        <v>79</v>
      </c>
      <c r="H4742" s="320">
        <v>0.9</v>
      </c>
      <c r="I4742" s="320">
        <v>67.5</v>
      </c>
    </row>
    <row r="4743" spans="3:9" x14ac:dyDescent="0.25">
      <c r="C4743" s="482" t="s">
        <v>5169</v>
      </c>
      <c r="D4743" s="325">
        <v>459.2</v>
      </c>
      <c r="E4743" s="325">
        <v>0</v>
      </c>
      <c r="F4743" s="325">
        <v>3.8</v>
      </c>
      <c r="G4743" s="325">
        <v>79</v>
      </c>
      <c r="H4743" s="320">
        <v>0.9</v>
      </c>
      <c r="I4743" s="320">
        <v>67.5</v>
      </c>
    </row>
    <row r="4744" spans="3:9" x14ac:dyDescent="0.25">
      <c r="C4744" s="482" t="s">
        <v>5170</v>
      </c>
      <c r="D4744" s="325">
        <v>459.3</v>
      </c>
      <c r="E4744" s="325">
        <v>0</v>
      </c>
      <c r="F4744" s="325">
        <v>3.1</v>
      </c>
      <c r="G4744" s="325">
        <v>82</v>
      </c>
      <c r="H4744" s="320">
        <v>0.4</v>
      </c>
      <c r="I4744" s="320">
        <v>22.5</v>
      </c>
    </row>
    <row r="4745" spans="3:9" x14ac:dyDescent="0.25">
      <c r="C4745" s="482" t="s">
        <v>5171</v>
      </c>
      <c r="D4745" s="325">
        <v>459.4</v>
      </c>
      <c r="E4745" s="325">
        <v>0</v>
      </c>
      <c r="F4745" s="325">
        <v>2.6</v>
      </c>
      <c r="G4745" s="325">
        <v>83</v>
      </c>
      <c r="H4745" s="320">
        <v>0</v>
      </c>
      <c r="I4745" s="320">
        <v>22.5</v>
      </c>
    </row>
    <row r="4746" spans="3:9" x14ac:dyDescent="0.25">
      <c r="C4746" s="482" t="s">
        <v>5172</v>
      </c>
      <c r="D4746" s="325">
        <v>459.3</v>
      </c>
      <c r="E4746" s="325">
        <v>0</v>
      </c>
      <c r="F4746" s="325">
        <v>2</v>
      </c>
      <c r="G4746" s="325">
        <v>86</v>
      </c>
      <c r="H4746" s="320">
        <v>0</v>
      </c>
      <c r="I4746" s="320">
        <v>22.5</v>
      </c>
    </row>
    <row r="4747" spans="3:9" x14ac:dyDescent="0.25">
      <c r="C4747" s="482" t="s">
        <v>5173</v>
      </c>
      <c r="D4747" s="325">
        <v>459.2</v>
      </c>
      <c r="E4747" s="325">
        <v>0</v>
      </c>
      <c r="F4747" s="325">
        <v>2.6</v>
      </c>
      <c r="G4747" s="325">
        <v>84</v>
      </c>
      <c r="H4747" s="320">
        <v>0</v>
      </c>
      <c r="I4747" s="320">
        <v>202.5</v>
      </c>
    </row>
    <row r="4748" spans="3:9" x14ac:dyDescent="0.25">
      <c r="C4748" s="482" t="s">
        <v>5174</v>
      </c>
      <c r="D4748" s="325">
        <v>458.9</v>
      </c>
      <c r="E4748" s="325">
        <v>0</v>
      </c>
      <c r="F4748" s="325">
        <v>1.8</v>
      </c>
      <c r="G4748" s="325">
        <v>85</v>
      </c>
      <c r="H4748" s="320">
        <v>0</v>
      </c>
      <c r="I4748" s="320">
        <v>90</v>
      </c>
    </row>
    <row r="4749" spans="3:9" x14ac:dyDescent="0.25">
      <c r="C4749" s="482" t="s">
        <v>5175</v>
      </c>
      <c r="D4749" s="325">
        <v>458.9</v>
      </c>
      <c r="E4749" s="325">
        <v>0</v>
      </c>
      <c r="F4749" s="325">
        <v>1.2</v>
      </c>
      <c r="G4749" s="325">
        <v>87</v>
      </c>
      <c r="H4749" s="320">
        <v>0</v>
      </c>
      <c r="I4749" s="320">
        <v>247.5</v>
      </c>
    </row>
    <row r="4750" spans="3:9" x14ac:dyDescent="0.25">
      <c r="C4750" s="482" t="s">
        <v>5176</v>
      </c>
      <c r="D4750" s="325">
        <v>458.9</v>
      </c>
      <c r="E4750" s="325">
        <v>0</v>
      </c>
      <c r="F4750" s="325">
        <v>0.8</v>
      </c>
      <c r="G4750" s="325">
        <v>88</v>
      </c>
      <c r="H4750" s="320">
        <v>0.4</v>
      </c>
      <c r="I4750" s="320">
        <v>247.5</v>
      </c>
    </row>
    <row r="4751" spans="3:9" x14ac:dyDescent="0.25">
      <c r="C4751" s="482" t="s">
        <v>5177</v>
      </c>
      <c r="D4751" s="325">
        <v>458.9</v>
      </c>
      <c r="E4751" s="325">
        <v>0</v>
      </c>
      <c r="F4751" s="325">
        <v>0.6</v>
      </c>
      <c r="G4751" s="325">
        <v>91</v>
      </c>
      <c r="H4751" s="320">
        <v>0.9</v>
      </c>
      <c r="I4751" s="320">
        <v>202.5</v>
      </c>
    </row>
    <row r="4752" spans="3:9" x14ac:dyDescent="0.25">
      <c r="C4752" s="482" t="s">
        <v>5178</v>
      </c>
      <c r="D4752" s="325">
        <v>459.1</v>
      </c>
      <c r="E4752" s="325">
        <v>0</v>
      </c>
      <c r="F4752" s="325">
        <v>1.2</v>
      </c>
      <c r="G4752" s="325">
        <v>89</v>
      </c>
      <c r="H4752" s="320">
        <v>0.9</v>
      </c>
      <c r="I4752" s="320">
        <v>225</v>
      </c>
    </row>
    <row r="4753" spans="3:9" x14ac:dyDescent="0.25">
      <c r="C4753" s="482" t="s">
        <v>5179</v>
      </c>
      <c r="D4753" s="325">
        <v>459.3</v>
      </c>
      <c r="E4753" s="325">
        <v>0</v>
      </c>
      <c r="F4753" s="325">
        <v>1.3</v>
      </c>
      <c r="G4753" s="325">
        <v>87</v>
      </c>
      <c r="H4753" s="320">
        <v>0.4</v>
      </c>
      <c r="I4753" s="320">
        <v>247.5</v>
      </c>
    </row>
    <row r="4754" spans="3:9" x14ac:dyDescent="0.25">
      <c r="C4754" s="482" t="s">
        <v>5180</v>
      </c>
      <c r="D4754" s="325">
        <v>459.6</v>
      </c>
      <c r="E4754" s="325">
        <v>0</v>
      </c>
      <c r="F4754" s="325">
        <v>2.8</v>
      </c>
      <c r="G4754" s="325">
        <v>81</v>
      </c>
      <c r="H4754" s="320">
        <v>0.9</v>
      </c>
      <c r="I4754" s="320">
        <v>247.5</v>
      </c>
    </row>
    <row r="4755" spans="3:9" x14ac:dyDescent="0.25">
      <c r="C4755" s="482" t="s">
        <v>5181</v>
      </c>
      <c r="D4755" s="325">
        <v>459.9</v>
      </c>
      <c r="E4755" s="325">
        <v>0</v>
      </c>
      <c r="F4755" s="325">
        <v>3.8</v>
      </c>
      <c r="G4755" s="325">
        <v>78</v>
      </c>
      <c r="H4755" s="320">
        <v>0.9</v>
      </c>
      <c r="I4755" s="320">
        <v>225</v>
      </c>
    </row>
    <row r="4756" spans="3:9" x14ac:dyDescent="0.25">
      <c r="C4756" s="482" t="s">
        <v>5182</v>
      </c>
      <c r="D4756" s="325">
        <v>459.9</v>
      </c>
      <c r="E4756" s="325">
        <v>0</v>
      </c>
      <c r="F4756" s="325">
        <v>5.3</v>
      </c>
      <c r="G4756" s="325">
        <v>71</v>
      </c>
      <c r="H4756" s="320">
        <v>0.9</v>
      </c>
      <c r="I4756" s="320">
        <v>157.5</v>
      </c>
    </row>
    <row r="4757" spans="3:9" x14ac:dyDescent="0.25">
      <c r="C4757" s="482" t="s">
        <v>5183</v>
      </c>
      <c r="D4757" s="325">
        <v>459.5</v>
      </c>
      <c r="E4757" s="325">
        <v>0</v>
      </c>
      <c r="F4757" s="325">
        <v>9.6</v>
      </c>
      <c r="G4757" s="325">
        <v>55</v>
      </c>
      <c r="H4757" s="320">
        <v>0.9</v>
      </c>
      <c r="I4757" s="320">
        <v>67.5</v>
      </c>
    </row>
    <row r="4758" spans="3:9" x14ac:dyDescent="0.25">
      <c r="C4758" s="482" t="s">
        <v>5184</v>
      </c>
      <c r="D4758" s="325">
        <v>459.3</v>
      </c>
      <c r="E4758" s="325">
        <v>0</v>
      </c>
      <c r="F4758" s="325">
        <v>10.4</v>
      </c>
      <c r="G4758" s="325">
        <v>50</v>
      </c>
      <c r="H4758" s="320">
        <v>1.3</v>
      </c>
      <c r="I4758" s="320">
        <v>157.5</v>
      </c>
    </row>
    <row r="4759" spans="3:9" x14ac:dyDescent="0.25">
      <c r="C4759" s="482" t="s">
        <v>5185</v>
      </c>
      <c r="D4759" s="325">
        <v>458.8</v>
      </c>
      <c r="E4759" s="325">
        <v>0</v>
      </c>
      <c r="F4759" s="325">
        <v>11.6</v>
      </c>
      <c r="G4759" s="325">
        <v>46</v>
      </c>
      <c r="H4759" s="320">
        <v>1.3</v>
      </c>
      <c r="I4759" s="320">
        <v>157.5</v>
      </c>
    </row>
    <row r="4760" spans="3:9" x14ac:dyDescent="0.25">
      <c r="C4760" s="482" t="s">
        <v>5186</v>
      </c>
      <c r="D4760" s="325">
        <v>458.1</v>
      </c>
      <c r="E4760" s="325">
        <v>0</v>
      </c>
      <c r="F4760" s="325">
        <v>13.2</v>
      </c>
      <c r="G4760" s="325">
        <v>37</v>
      </c>
      <c r="H4760" s="320">
        <v>1.8</v>
      </c>
      <c r="I4760" s="320">
        <v>67.5</v>
      </c>
    </row>
    <row r="4761" spans="3:9" x14ac:dyDescent="0.25">
      <c r="C4761" s="482" t="s">
        <v>5187</v>
      </c>
      <c r="D4761" s="325">
        <v>457.7</v>
      </c>
      <c r="E4761" s="325">
        <v>0</v>
      </c>
      <c r="F4761" s="325">
        <v>13</v>
      </c>
      <c r="G4761" s="325">
        <v>44</v>
      </c>
      <c r="H4761" s="320">
        <v>1.3</v>
      </c>
      <c r="I4761" s="320">
        <v>67.5</v>
      </c>
    </row>
    <row r="4762" spans="3:9" x14ac:dyDescent="0.25">
      <c r="C4762" s="482" t="s">
        <v>5188</v>
      </c>
      <c r="D4762" s="325">
        <v>457.9</v>
      </c>
      <c r="E4762" s="325">
        <v>0</v>
      </c>
      <c r="F4762" s="325">
        <v>9.1</v>
      </c>
      <c r="G4762" s="325">
        <v>59</v>
      </c>
      <c r="H4762" s="320">
        <v>1.8</v>
      </c>
      <c r="I4762" s="320">
        <v>22.5</v>
      </c>
    </row>
    <row r="4763" spans="3:9" x14ac:dyDescent="0.25">
      <c r="C4763" s="482" t="s">
        <v>5189</v>
      </c>
      <c r="D4763" s="325">
        <v>458.1</v>
      </c>
      <c r="E4763" s="325">
        <v>0</v>
      </c>
      <c r="F4763" s="325">
        <v>8.4</v>
      </c>
      <c r="G4763" s="325">
        <v>65</v>
      </c>
      <c r="H4763" s="320">
        <v>1.8</v>
      </c>
      <c r="I4763" s="320">
        <v>67.5</v>
      </c>
    </row>
    <row r="4764" spans="3:9" x14ac:dyDescent="0.25">
      <c r="C4764" s="482" t="s">
        <v>5190</v>
      </c>
      <c r="D4764" s="325">
        <v>458.3</v>
      </c>
      <c r="E4764" s="325">
        <v>0</v>
      </c>
      <c r="F4764" s="325">
        <v>6.9</v>
      </c>
      <c r="G4764" s="325">
        <v>68</v>
      </c>
      <c r="H4764" s="320">
        <v>1.3</v>
      </c>
      <c r="I4764" s="320">
        <v>67.5</v>
      </c>
    </row>
    <row r="4765" spans="3:9" x14ac:dyDescent="0.25">
      <c r="C4765" s="482" t="s">
        <v>5191</v>
      </c>
      <c r="D4765" s="325">
        <v>458.5</v>
      </c>
      <c r="E4765" s="325">
        <v>0</v>
      </c>
      <c r="F4765" s="325">
        <v>5.4</v>
      </c>
      <c r="G4765" s="325">
        <v>73</v>
      </c>
      <c r="H4765" s="320">
        <v>0.9</v>
      </c>
      <c r="I4765" s="320">
        <v>67.5</v>
      </c>
    </row>
    <row r="4766" spans="3:9" x14ac:dyDescent="0.25">
      <c r="C4766" s="482" t="s">
        <v>5192</v>
      </c>
      <c r="D4766" s="325">
        <v>459</v>
      </c>
      <c r="E4766" s="325">
        <v>0</v>
      </c>
      <c r="F4766" s="325">
        <v>4.3</v>
      </c>
      <c r="G4766" s="325">
        <v>80</v>
      </c>
      <c r="H4766" s="320">
        <v>0.4</v>
      </c>
      <c r="I4766" s="320">
        <v>45</v>
      </c>
    </row>
    <row r="4767" spans="3:9" x14ac:dyDescent="0.25">
      <c r="C4767" s="482" t="s">
        <v>5193</v>
      </c>
      <c r="D4767" s="325">
        <v>459.2</v>
      </c>
      <c r="E4767" s="325">
        <v>0</v>
      </c>
      <c r="F4767" s="325">
        <v>3.9</v>
      </c>
      <c r="G4767" s="325">
        <v>82</v>
      </c>
      <c r="H4767" s="320">
        <v>0.4</v>
      </c>
      <c r="I4767" s="320">
        <v>67.5</v>
      </c>
    </row>
    <row r="4768" spans="3:9" x14ac:dyDescent="0.25">
      <c r="C4768" s="482" t="s">
        <v>5194</v>
      </c>
      <c r="D4768" s="325">
        <v>459.1</v>
      </c>
      <c r="E4768" s="325">
        <v>0</v>
      </c>
      <c r="F4768" s="325">
        <v>2.9</v>
      </c>
      <c r="G4768" s="325">
        <v>85</v>
      </c>
      <c r="H4768" s="320">
        <v>0.4</v>
      </c>
      <c r="I4768" s="320">
        <v>67.5</v>
      </c>
    </row>
    <row r="4769" spans="3:9" x14ac:dyDescent="0.25">
      <c r="C4769" s="482" t="s">
        <v>5195</v>
      </c>
      <c r="D4769" s="325">
        <v>459</v>
      </c>
      <c r="E4769" s="325">
        <v>0</v>
      </c>
      <c r="F4769" s="325">
        <v>2.4</v>
      </c>
      <c r="G4769" s="325">
        <v>85</v>
      </c>
      <c r="H4769" s="320">
        <v>0.4</v>
      </c>
      <c r="I4769" s="320">
        <v>67.5</v>
      </c>
    </row>
    <row r="4770" spans="3:9" x14ac:dyDescent="0.25">
      <c r="C4770" s="482" t="s">
        <v>5196</v>
      </c>
      <c r="D4770" s="325">
        <v>458.9</v>
      </c>
      <c r="E4770" s="325">
        <v>0</v>
      </c>
      <c r="F4770" s="325">
        <v>1.6</v>
      </c>
      <c r="G4770" s="325">
        <v>87</v>
      </c>
      <c r="H4770" s="320">
        <v>0</v>
      </c>
      <c r="I4770" s="320">
        <v>247.5</v>
      </c>
    </row>
    <row r="4771" spans="3:9" x14ac:dyDescent="0.25">
      <c r="C4771" s="482" t="s">
        <v>5197</v>
      </c>
      <c r="D4771" s="325">
        <v>458.9</v>
      </c>
      <c r="E4771" s="325">
        <v>0</v>
      </c>
      <c r="F4771" s="325">
        <v>0.8</v>
      </c>
      <c r="G4771" s="325">
        <v>88</v>
      </c>
      <c r="H4771" s="320">
        <v>0.4</v>
      </c>
      <c r="I4771" s="320">
        <v>247.5</v>
      </c>
    </row>
    <row r="4772" spans="3:9" x14ac:dyDescent="0.25">
      <c r="C4772" s="482" t="s">
        <v>5198</v>
      </c>
      <c r="D4772" s="325">
        <v>458.6</v>
      </c>
      <c r="E4772" s="325">
        <v>0</v>
      </c>
      <c r="F4772" s="325">
        <v>1</v>
      </c>
      <c r="G4772" s="325">
        <v>90</v>
      </c>
      <c r="H4772" s="320">
        <v>0</v>
      </c>
      <c r="I4772" s="320">
        <v>247.5</v>
      </c>
    </row>
    <row r="4773" spans="3:9" x14ac:dyDescent="0.25">
      <c r="C4773" s="482" t="s">
        <v>5199</v>
      </c>
      <c r="D4773" s="325">
        <v>458.6</v>
      </c>
      <c r="E4773" s="325">
        <v>0</v>
      </c>
      <c r="F4773" s="325">
        <v>0.4</v>
      </c>
      <c r="G4773" s="325">
        <v>90</v>
      </c>
      <c r="H4773" s="320">
        <v>0.4</v>
      </c>
      <c r="I4773" s="320">
        <v>225</v>
      </c>
    </row>
    <row r="4774" spans="3:9" x14ac:dyDescent="0.25">
      <c r="C4774" s="482" t="s">
        <v>5200</v>
      </c>
      <c r="D4774" s="325">
        <v>458.7</v>
      </c>
      <c r="E4774" s="325">
        <v>0</v>
      </c>
      <c r="F4774" s="325">
        <v>0.6</v>
      </c>
      <c r="G4774" s="325">
        <v>93</v>
      </c>
      <c r="H4774" s="320">
        <v>0.4</v>
      </c>
      <c r="I4774" s="320">
        <v>247.5</v>
      </c>
    </row>
    <row r="4775" spans="3:9" x14ac:dyDescent="0.25">
      <c r="C4775" s="482" t="s">
        <v>5201</v>
      </c>
      <c r="D4775" s="325">
        <v>458.8</v>
      </c>
      <c r="E4775" s="325">
        <v>0</v>
      </c>
      <c r="F4775" s="325">
        <v>0.2</v>
      </c>
      <c r="G4775" s="325">
        <v>93</v>
      </c>
      <c r="H4775" s="320">
        <v>0.9</v>
      </c>
      <c r="I4775" s="320">
        <v>247.5</v>
      </c>
    </row>
    <row r="4776" spans="3:9" x14ac:dyDescent="0.25">
      <c r="C4776" s="482" t="s">
        <v>5202</v>
      </c>
      <c r="D4776" s="325">
        <v>459</v>
      </c>
      <c r="E4776" s="325">
        <v>0</v>
      </c>
      <c r="F4776" s="325">
        <v>-0.2</v>
      </c>
      <c r="G4776" s="325">
        <v>93</v>
      </c>
      <c r="H4776" s="320">
        <v>0.4</v>
      </c>
      <c r="I4776" s="320">
        <v>247.5</v>
      </c>
    </row>
    <row r="4777" spans="3:9" x14ac:dyDescent="0.25">
      <c r="C4777" s="482" t="s">
        <v>5203</v>
      </c>
      <c r="D4777" s="325">
        <v>459.2</v>
      </c>
      <c r="E4777" s="325">
        <v>0</v>
      </c>
      <c r="F4777" s="325">
        <v>-0.6</v>
      </c>
      <c r="G4777" s="325">
        <v>93</v>
      </c>
      <c r="H4777" s="320">
        <v>0.4</v>
      </c>
      <c r="I4777" s="320">
        <v>202.5</v>
      </c>
    </row>
    <row r="4778" spans="3:9" x14ac:dyDescent="0.25">
      <c r="C4778" s="482" t="s">
        <v>5204</v>
      </c>
      <c r="D4778" s="325">
        <v>459.5</v>
      </c>
      <c r="E4778" s="325">
        <v>0</v>
      </c>
      <c r="F4778" s="325">
        <v>0.3</v>
      </c>
      <c r="G4778" s="325">
        <v>94</v>
      </c>
      <c r="H4778" s="320">
        <v>0.4</v>
      </c>
      <c r="I4778" s="320">
        <v>247.5</v>
      </c>
    </row>
    <row r="4779" spans="3:9" x14ac:dyDescent="0.25">
      <c r="C4779" s="482" t="s">
        <v>5205</v>
      </c>
      <c r="D4779" s="325">
        <v>459.8</v>
      </c>
      <c r="E4779" s="325">
        <v>0</v>
      </c>
      <c r="F4779" s="325">
        <v>2.9</v>
      </c>
      <c r="G4779" s="325">
        <v>81</v>
      </c>
      <c r="H4779" s="320">
        <v>0.9</v>
      </c>
      <c r="I4779" s="320">
        <v>270</v>
      </c>
    </row>
    <row r="4780" spans="3:9" x14ac:dyDescent="0.25">
      <c r="C4780" s="482" t="s">
        <v>5206</v>
      </c>
      <c r="D4780" s="325">
        <v>459.7</v>
      </c>
      <c r="E4780" s="325">
        <v>0</v>
      </c>
      <c r="F4780" s="325">
        <v>6.1</v>
      </c>
      <c r="G4780" s="325">
        <v>70</v>
      </c>
      <c r="H4780" s="320">
        <v>0.9</v>
      </c>
      <c r="I4780" s="320">
        <v>135</v>
      </c>
    </row>
    <row r="4781" spans="3:9" x14ac:dyDescent="0.25">
      <c r="C4781" s="482" t="s">
        <v>5207</v>
      </c>
      <c r="D4781" s="325">
        <v>459.4</v>
      </c>
      <c r="E4781" s="325">
        <v>0</v>
      </c>
      <c r="F4781" s="325">
        <v>8.1</v>
      </c>
      <c r="G4781" s="325">
        <v>60</v>
      </c>
      <c r="H4781" s="320">
        <v>0.9</v>
      </c>
      <c r="I4781" s="320">
        <v>157.5</v>
      </c>
    </row>
    <row r="4782" spans="3:9" x14ac:dyDescent="0.25">
      <c r="C4782" s="482" t="s">
        <v>5208</v>
      </c>
      <c r="D4782" s="325">
        <v>459.2</v>
      </c>
      <c r="E4782" s="325">
        <v>0</v>
      </c>
      <c r="F4782" s="325">
        <v>11.7</v>
      </c>
      <c r="G4782" s="325">
        <v>46</v>
      </c>
      <c r="H4782" s="320">
        <v>1.3</v>
      </c>
      <c r="I4782" s="320">
        <v>157.5</v>
      </c>
    </row>
    <row r="4783" spans="3:9" x14ac:dyDescent="0.25">
      <c r="C4783" s="482" t="s">
        <v>5209</v>
      </c>
      <c r="D4783" s="325">
        <v>458.9</v>
      </c>
      <c r="E4783" s="325">
        <v>0</v>
      </c>
      <c r="F4783" s="325">
        <v>11.7</v>
      </c>
      <c r="G4783" s="325">
        <v>45</v>
      </c>
      <c r="H4783" s="320">
        <v>1.8</v>
      </c>
      <c r="I4783" s="320">
        <v>67.5</v>
      </c>
    </row>
    <row r="4784" spans="3:9" x14ac:dyDescent="0.25">
      <c r="C4784" s="482" t="s">
        <v>5210</v>
      </c>
      <c r="D4784" s="325">
        <v>458.4</v>
      </c>
      <c r="E4784" s="325">
        <v>0</v>
      </c>
      <c r="F4784" s="325">
        <v>13.1</v>
      </c>
      <c r="G4784" s="325">
        <v>40</v>
      </c>
      <c r="H4784" s="320">
        <v>1.8</v>
      </c>
      <c r="I4784" s="320">
        <v>45</v>
      </c>
    </row>
    <row r="4785" spans="3:9" x14ac:dyDescent="0.25">
      <c r="C4785" s="482" t="s">
        <v>5211</v>
      </c>
      <c r="D4785" s="325">
        <v>458.1</v>
      </c>
      <c r="E4785" s="325">
        <v>0</v>
      </c>
      <c r="F4785" s="325">
        <v>12.3</v>
      </c>
      <c r="G4785" s="325">
        <v>48</v>
      </c>
      <c r="H4785" s="320">
        <v>1.8</v>
      </c>
      <c r="I4785" s="320">
        <v>45</v>
      </c>
    </row>
    <row r="4786" spans="3:9" x14ac:dyDescent="0.25">
      <c r="C4786" s="482" t="s">
        <v>5212</v>
      </c>
      <c r="D4786" s="325">
        <v>457.9</v>
      </c>
      <c r="E4786" s="325">
        <v>0</v>
      </c>
      <c r="F4786" s="325">
        <v>13</v>
      </c>
      <c r="G4786" s="325">
        <v>50</v>
      </c>
      <c r="H4786" s="320">
        <v>1.8</v>
      </c>
      <c r="I4786" s="320">
        <v>67.5</v>
      </c>
    </row>
    <row r="4787" spans="3:9" x14ac:dyDescent="0.25">
      <c r="C4787" s="482" t="s">
        <v>5213</v>
      </c>
      <c r="D4787" s="325">
        <v>458.2</v>
      </c>
      <c r="E4787" s="325">
        <v>0</v>
      </c>
      <c r="F4787" s="325">
        <v>9.4</v>
      </c>
      <c r="G4787" s="325">
        <v>61</v>
      </c>
      <c r="H4787" s="320">
        <v>1.8</v>
      </c>
      <c r="I4787" s="320">
        <v>67.5</v>
      </c>
    </row>
    <row r="4788" spans="3:9" x14ac:dyDescent="0.25">
      <c r="C4788" s="482" t="s">
        <v>5214</v>
      </c>
      <c r="D4788" s="325">
        <v>458.3</v>
      </c>
      <c r="E4788" s="325">
        <v>0</v>
      </c>
      <c r="F4788" s="325">
        <v>7.6</v>
      </c>
      <c r="G4788" s="325">
        <v>68</v>
      </c>
      <c r="H4788" s="320">
        <v>1.3</v>
      </c>
      <c r="I4788" s="320">
        <v>67.5</v>
      </c>
    </row>
    <row r="4789" spans="3:9" x14ac:dyDescent="0.25">
      <c r="C4789" s="482" t="s">
        <v>5215</v>
      </c>
      <c r="D4789" s="325">
        <v>458.7</v>
      </c>
      <c r="E4789" s="325">
        <v>0</v>
      </c>
      <c r="F4789" s="325">
        <v>5.9</v>
      </c>
      <c r="G4789" s="325">
        <v>75</v>
      </c>
      <c r="H4789" s="320">
        <v>0.9</v>
      </c>
      <c r="I4789" s="320">
        <v>67.5</v>
      </c>
    </row>
    <row r="4790" spans="3:9" x14ac:dyDescent="0.25">
      <c r="C4790" s="482" t="s">
        <v>5216</v>
      </c>
      <c r="D4790" s="325">
        <v>458.8</v>
      </c>
      <c r="E4790" s="325">
        <v>0</v>
      </c>
      <c r="F4790" s="325">
        <v>4.7</v>
      </c>
      <c r="G4790" s="325">
        <v>79</v>
      </c>
      <c r="H4790" s="320">
        <v>0.9</v>
      </c>
      <c r="I4790" s="320">
        <v>67.5</v>
      </c>
    </row>
    <row r="4791" spans="3:9" x14ac:dyDescent="0.25">
      <c r="C4791" s="482" t="s">
        <v>5217</v>
      </c>
      <c r="D4791" s="325">
        <v>458.9</v>
      </c>
      <c r="E4791" s="325">
        <v>0</v>
      </c>
      <c r="F4791" s="325">
        <v>3.8</v>
      </c>
      <c r="G4791" s="325">
        <v>81</v>
      </c>
      <c r="H4791" s="320">
        <v>0.4</v>
      </c>
      <c r="I4791" s="320">
        <v>45</v>
      </c>
    </row>
    <row r="4792" spans="3:9" x14ac:dyDescent="0.25">
      <c r="C4792" s="482" t="s">
        <v>5218</v>
      </c>
      <c r="D4792" s="325">
        <v>459</v>
      </c>
      <c r="E4792" s="325">
        <v>0</v>
      </c>
      <c r="F4792" s="325">
        <v>3.4</v>
      </c>
      <c r="G4792" s="325">
        <v>84</v>
      </c>
      <c r="H4792" s="320">
        <v>0.4</v>
      </c>
      <c r="I4792" s="320">
        <v>180</v>
      </c>
    </row>
    <row r="4793" spans="3:9" x14ac:dyDescent="0.25">
      <c r="C4793" s="482" t="s">
        <v>5219</v>
      </c>
      <c r="D4793" s="325">
        <v>459</v>
      </c>
      <c r="E4793" s="325">
        <v>0</v>
      </c>
      <c r="F4793" s="325">
        <v>3.9</v>
      </c>
      <c r="G4793" s="325">
        <v>82</v>
      </c>
      <c r="H4793" s="320">
        <v>0.4</v>
      </c>
      <c r="I4793" s="320">
        <v>22.5</v>
      </c>
    </row>
    <row r="4794" spans="3:9" x14ac:dyDescent="0.25">
      <c r="C4794" s="482" t="s">
        <v>5220</v>
      </c>
      <c r="D4794" s="325">
        <v>459.1</v>
      </c>
      <c r="E4794" s="325">
        <v>0</v>
      </c>
      <c r="F4794" s="325">
        <v>3.3</v>
      </c>
      <c r="G4794" s="325">
        <v>86</v>
      </c>
      <c r="H4794" s="320">
        <v>0.4</v>
      </c>
      <c r="I4794" s="320">
        <v>0</v>
      </c>
    </row>
    <row r="4795" spans="3:9" x14ac:dyDescent="0.25">
      <c r="C4795" s="482" t="s">
        <v>5221</v>
      </c>
      <c r="D4795" s="325">
        <v>459</v>
      </c>
      <c r="E4795" s="325">
        <v>0</v>
      </c>
      <c r="F4795" s="325">
        <v>2.8</v>
      </c>
      <c r="G4795" s="325">
        <v>88</v>
      </c>
      <c r="H4795" s="320">
        <v>0.9</v>
      </c>
      <c r="I4795" s="320">
        <v>0</v>
      </c>
    </row>
    <row r="4796" spans="3:9" x14ac:dyDescent="0.25">
      <c r="C4796" s="482" t="s">
        <v>5222</v>
      </c>
      <c r="D4796" s="325">
        <v>458.6</v>
      </c>
      <c r="E4796" s="325">
        <v>0</v>
      </c>
      <c r="F4796" s="325">
        <v>2.8</v>
      </c>
      <c r="G4796" s="325">
        <v>86</v>
      </c>
      <c r="H4796" s="320">
        <v>0.4</v>
      </c>
      <c r="I4796" s="320">
        <v>337.5</v>
      </c>
    </row>
    <row r="4797" spans="3:9" x14ac:dyDescent="0.25">
      <c r="C4797" s="482" t="s">
        <v>5223</v>
      </c>
      <c r="D4797" s="325">
        <v>458.4</v>
      </c>
      <c r="E4797" s="325">
        <v>0</v>
      </c>
      <c r="F4797" s="325">
        <v>2</v>
      </c>
      <c r="G4797" s="325">
        <v>88</v>
      </c>
      <c r="H4797" s="320">
        <v>0.4</v>
      </c>
      <c r="I4797" s="320">
        <v>247.5</v>
      </c>
    </row>
    <row r="4798" spans="3:9" x14ac:dyDescent="0.25">
      <c r="C4798" s="482" t="s">
        <v>5224</v>
      </c>
      <c r="D4798" s="325">
        <v>458.2</v>
      </c>
      <c r="E4798" s="325">
        <v>0</v>
      </c>
      <c r="F4798" s="325">
        <v>1.2</v>
      </c>
      <c r="G4798" s="325">
        <v>89</v>
      </c>
      <c r="H4798" s="320">
        <v>0.9</v>
      </c>
      <c r="I4798" s="320">
        <v>225</v>
      </c>
    </row>
    <row r="4799" spans="3:9" x14ac:dyDescent="0.25">
      <c r="C4799" s="482" t="s">
        <v>5225</v>
      </c>
      <c r="D4799" s="325">
        <v>458.3</v>
      </c>
      <c r="E4799" s="325">
        <v>0</v>
      </c>
      <c r="F4799" s="325">
        <v>0.6</v>
      </c>
      <c r="G4799" s="325">
        <v>87</v>
      </c>
      <c r="H4799" s="320">
        <v>0.9</v>
      </c>
      <c r="I4799" s="320">
        <v>180</v>
      </c>
    </row>
    <row r="4800" spans="3:9" x14ac:dyDescent="0.25">
      <c r="C4800" s="482" t="s">
        <v>5226</v>
      </c>
      <c r="D4800" s="325">
        <v>458.5</v>
      </c>
      <c r="E4800" s="325">
        <v>0</v>
      </c>
      <c r="F4800" s="325">
        <v>0.2</v>
      </c>
      <c r="G4800" s="325">
        <v>85</v>
      </c>
      <c r="H4800" s="320">
        <v>1.3</v>
      </c>
      <c r="I4800" s="320">
        <v>180</v>
      </c>
    </row>
    <row r="4801" spans="3:9" x14ac:dyDescent="0.25">
      <c r="C4801" s="482" t="s">
        <v>5227</v>
      </c>
      <c r="D4801" s="325">
        <v>458.6</v>
      </c>
      <c r="E4801" s="325">
        <v>0</v>
      </c>
      <c r="F4801" s="325">
        <v>-0.3</v>
      </c>
      <c r="G4801" s="325">
        <v>85</v>
      </c>
      <c r="H4801" s="320">
        <v>1.3</v>
      </c>
      <c r="I4801" s="320">
        <v>225</v>
      </c>
    </row>
    <row r="4802" spans="3:9" x14ac:dyDescent="0.25">
      <c r="C4802" s="482" t="s">
        <v>5228</v>
      </c>
      <c r="D4802" s="325">
        <v>459.1</v>
      </c>
      <c r="E4802" s="325">
        <v>0</v>
      </c>
      <c r="F4802" s="325">
        <v>1.4</v>
      </c>
      <c r="G4802" s="325">
        <v>80</v>
      </c>
      <c r="H4802" s="320">
        <v>1.3</v>
      </c>
      <c r="I4802" s="320">
        <v>225</v>
      </c>
    </row>
    <row r="4803" spans="3:9" x14ac:dyDescent="0.25">
      <c r="C4803" s="482" t="s">
        <v>5229</v>
      </c>
      <c r="D4803" s="325">
        <v>459.3</v>
      </c>
      <c r="E4803" s="325">
        <v>0</v>
      </c>
      <c r="F4803" s="325">
        <v>3.2</v>
      </c>
      <c r="G4803" s="325">
        <v>73</v>
      </c>
      <c r="H4803" s="320">
        <v>1.3</v>
      </c>
      <c r="I4803" s="320">
        <v>225</v>
      </c>
    </row>
    <row r="4804" spans="3:9" x14ac:dyDescent="0.25">
      <c r="C4804" s="482" t="s">
        <v>5230</v>
      </c>
      <c r="D4804" s="325">
        <v>459.2</v>
      </c>
      <c r="E4804" s="325">
        <v>0</v>
      </c>
      <c r="F4804" s="325">
        <v>5.7</v>
      </c>
      <c r="G4804" s="325">
        <v>66</v>
      </c>
      <c r="H4804" s="320">
        <v>1.3</v>
      </c>
      <c r="I4804" s="320">
        <v>157.5</v>
      </c>
    </row>
    <row r="4805" spans="3:9" x14ac:dyDescent="0.25">
      <c r="C4805" s="482" t="s">
        <v>5231</v>
      </c>
      <c r="D4805" s="325">
        <v>459.1</v>
      </c>
      <c r="E4805" s="325">
        <v>0</v>
      </c>
      <c r="F4805" s="325">
        <v>10.199999999999999</v>
      </c>
      <c r="G4805" s="325">
        <v>29</v>
      </c>
      <c r="H4805" s="320">
        <v>0.9</v>
      </c>
      <c r="I4805" s="320">
        <v>180</v>
      </c>
    </row>
    <row r="4806" spans="3:9" x14ac:dyDescent="0.25">
      <c r="C4806" s="482" t="s">
        <v>5232</v>
      </c>
      <c r="D4806" s="325">
        <v>458.9</v>
      </c>
      <c r="E4806" s="325">
        <v>0</v>
      </c>
      <c r="F4806" s="325">
        <v>11.8</v>
      </c>
      <c r="G4806" s="325">
        <v>30</v>
      </c>
      <c r="H4806" s="320">
        <v>1.3</v>
      </c>
      <c r="I4806" s="320">
        <v>0</v>
      </c>
    </row>
    <row r="4807" spans="3:9" x14ac:dyDescent="0.25">
      <c r="C4807" s="482" t="s">
        <v>5233</v>
      </c>
      <c r="D4807" s="325">
        <v>458.6</v>
      </c>
      <c r="E4807" s="325">
        <v>0</v>
      </c>
      <c r="F4807" s="325">
        <v>12.1</v>
      </c>
      <c r="G4807" s="325">
        <v>31</v>
      </c>
      <c r="H4807" s="320">
        <v>1.8</v>
      </c>
      <c r="I4807" s="320">
        <v>0</v>
      </c>
    </row>
    <row r="4808" spans="3:9" x14ac:dyDescent="0.25">
      <c r="C4808" s="482" t="s">
        <v>5234</v>
      </c>
      <c r="D4808" s="325">
        <v>458.1</v>
      </c>
      <c r="E4808" s="325">
        <v>0</v>
      </c>
      <c r="F4808" s="325">
        <v>11.9</v>
      </c>
      <c r="G4808" s="325">
        <v>36</v>
      </c>
      <c r="H4808" s="320">
        <v>2.2000000000000002</v>
      </c>
      <c r="I4808" s="320">
        <v>22.5</v>
      </c>
    </row>
    <row r="4809" spans="3:9" x14ac:dyDescent="0.25">
      <c r="C4809" s="482" t="s">
        <v>5235</v>
      </c>
      <c r="D4809" s="325">
        <v>457.8</v>
      </c>
      <c r="E4809" s="325">
        <v>0</v>
      </c>
      <c r="F4809" s="325">
        <v>12.4</v>
      </c>
      <c r="G4809" s="325">
        <v>37</v>
      </c>
      <c r="H4809" s="320">
        <v>2.2000000000000002</v>
      </c>
      <c r="I4809" s="320">
        <v>0</v>
      </c>
    </row>
    <row r="4810" spans="3:9" x14ac:dyDescent="0.25">
      <c r="C4810" s="482" t="s">
        <v>5236</v>
      </c>
      <c r="D4810" s="325">
        <v>457.7</v>
      </c>
      <c r="E4810" s="325">
        <v>0</v>
      </c>
      <c r="F4810" s="325">
        <v>11.8</v>
      </c>
      <c r="G4810" s="325">
        <v>40</v>
      </c>
      <c r="H4810" s="320">
        <v>2.2000000000000002</v>
      </c>
      <c r="I4810" s="320">
        <v>22.5</v>
      </c>
    </row>
    <row r="4811" spans="3:9" x14ac:dyDescent="0.25">
      <c r="C4811" s="482" t="s">
        <v>5237</v>
      </c>
      <c r="D4811" s="325">
        <v>457.6</v>
      </c>
      <c r="E4811" s="325">
        <v>0</v>
      </c>
      <c r="F4811" s="325">
        <v>10</v>
      </c>
      <c r="G4811" s="325">
        <v>44</v>
      </c>
      <c r="H4811" s="320">
        <v>2.2000000000000002</v>
      </c>
      <c r="I4811" s="320">
        <v>22.5</v>
      </c>
    </row>
    <row r="4812" spans="3:9" x14ac:dyDescent="0.25">
      <c r="C4812" s="482" t="s">
        <v>5238</v>
      </c>
      <c r="D4812" s="325">
        <v>457.9</v>
      </c>
      <c r="E4812" s="325">
        <v>0</v>
      </c>
      <c r="F4812" s="325">
        <v>7.5</v>
      </c>
      <c r="G4812" s="325">
        <v>57</v>
      </c>
      <c r="H4812" s="320">
        <v>1.8</v>
      </c>
      <c r="I4812" s="320">
        <v>22.5</v>
      </c>
    </row>
    <row r="4813" spans="3:9" x14ac:dyDescent="0.25">
      <c r="C4813" s="482" t="s">
        <v>5239</v>
      </c>
      <c r="D4813" s="325">
        <v>458.1</v>
      </c>
      <c r="E4813" s="325">
        <v>0</v>
      </c>
      <c r="F4813" s="325">
        <v>5.6</v>
      </c>
      <c r="G4813" s="325">
        <v>65</v>
      </c>
      <c r="H4813" s="320">
        <v>1.3</v>
      </c>
      <c r="I4813" s="320">
        <v>22.5</v>
      </c>
    </row>
    <row r="4814" spans="3:9" x14ac:dyDescent="0.25">
      <c r="C4814" s="482" t="s">
        <v>5240</v>
      </c>
      <c r="D4814" s="325">
        <v>458.4</v>
      </c>
      <c r="E4814" s="325">
        <v>0</v>
      </c>
      <c r="F4814" s="325">
        <v>4.3</v>
      </c>
      <c r="G4814" s="325">
        <v>73</v>
      </c>
      <c r="H4814" s="320">
        <v>0.9</v>
      </c>
      <c r="I4814" s="320">
        <v>22.5</v>
      </c>
    </row>
    <row r="4815" spans="3:9" x14ac:dyDescent="0.25">
      <c r="C4815" s="482" t="s">
        <v>5241</v>
      </c>
      <c r="D4815" s="325">
        <v>458.7</v>
      </c>
      <c r="E4815" s="325">
        <v>0</v>
      </c>
      <c r="F4815" s="325">
        <v>3.3</v>
      </c>
      <c r="G4815" s="325">
        <v>77</v>
      </c>
      <c r="H4815" s="320">
        <v>0.4</v>
      </c>
      <c r="I4815" s="320">
        <v>337.5</v>
      </c>
    </row>
    <row r="4816" spans="3:9" x14ac:dyDescent="0.25">
      <c r="C4816" s="482" t="s">
        <v>5242</v>
      </c>
      <c r="D4816" s="325">
        <v>458.9</v>
      </c>
      <c r="E4816" s="325">
        <v>0</v>
      </c>
      <c r="F4816" s="325">
        <v>2.8</v>
      </c>
      <c r="G4816" s="325">
        <v>79</v>
      </c>
      <c r="H4816" s="320">
        <v>0.4</v>
      </c>
      <c r="I4816" s="320">
        <v>337.5</v>
      </c>
    </row>
    <row r="4817" spans="3:9" x14ac:dyDescent="0.25">
      <c r="C4817" s="482" t="s">
        <v>5243</v>
      </c>
      <c r="D4817" s="325">
        <v>459.1</v>
      </c>
      <c r="E4817" s="325">
        <v>0</v>
      </c>
      <c r="F4817" s="325">
        <v>2.1</v>
      </c>
      <c r="G4817" s="325">
        <v>82</v>
      </c>
      <c r="H4817" s="320">
        <v>0</v>
      </c>
      <c r="I4817" s="320">
        <v>0</v>
      </c>
    </row>
    <row r="4818" spans="3:9" x14ac:dyDescent="0.25">
      <c r="C4818" s="482" t="s">
        <v>5244</v>
      </c>
      <c r="D4818" s="325">
        <v>458.9</v>
      </c>
      <c r="E4818" s="325">
        <v>0</v>
      </c>
      <c r="F4818" s="325">
        <v>1.4</v>
      </c>
      <c r="G4818" s="325">
        <v>84</v>
      </c>
      <c r="H4818" s="320">
        <v>0</v>
      </c>
      <c r="I4818" s="320">
        <v>0</v>
      </c>
    </row>
    <row r="4819" spans="3:9" x14ac:dyDescent="0.25">
      <c r="C4819" s="482" t="s">
        <v>5245</v>
      </c>
      <c r="D4819" s="325">
        <v>458.7</v>
      </c>
      <c r="E4819" s="325">
        <v>0</v>
      </c>
      <c r="F4819" s="325">
        <v>1.3</v>
      </c>
      <c r="G4819" s="325">
        <v>86</v>
      </c>
      <c r="H4819" s="320">
        <v>0</v>
      </c>
      <c r="I4819" s="320">
        <v>0</v>
      </c>
    </row>
    <row r="4820" spans="3:9" x14ac:dyDescent="0.25">
      <c r="C4820" s="482" t="s">
        <v>5246</v>
      </c>
      <c r="D4820" s="325">
        <v>458.6</v>
      </c>
      <c r="E4820" s="325">
        <v>0</v>
      </c>
      <c r="F4820" s="325">
        <v>1.2</v>
      </c>
      <c r="G4820" s="325">
        <v>83</v>
      </c>
      <c r="H4820" s="320">
        <v>0.4</v>
      </c>
      <c r="I4820" s="320">
        <v>0</v>
      </c>
    </row>
    <row r="4821" spans="3:9" x14ac:dyDescent="0.25">
      <c r="C4821" s="482" t="s">
        <v>5247</v>
      </c>
      <c r="D4821" s="325">
        <v>458.4</v>
      </c>
      <c r="E4821" s="325">
        <v>0</v>
      </c>
      <c r="F4821" s="325">
        <v>0.3</v>
      </c>
      <c r="G4821" s="325">
        <v>86</v>
      </c>
      <c r="H4821" s="320">
        <v>0</v>
      </c>
      <c r="I4821" s="320">
        <v>0</v>
      </c>
    </row>
    <row r="4822" spans="3:9" x14ac:dyDescent="0.25">
      <c r="C4822" s="482" t="s">
        <v>5248</v>
      </c>
      <c r="D4822" s="325">
        <v>458.2</v>
      </c>
      <c r="E4822" s="325">
        <v>0</v>
      </c>
      <c r="F4822" s="325">
        <v>-1.2</v>
      </c>
      <c r="G4822" s="325">
        <v>89</v>
      </c>
      <c r="H4822" s="320">
        <v>0.4</v>
      </c>
      <c r="I4822" s="320">
        <v>202.5</v>
      </c>
    </row>
    <row r="4823" spans="3:9" x14ac:dyDescent="0.25">
      <c r="C4823" s="482" t="s">
        <v>5249</v>
      </c>
      <c r="D4823" s="325">
        <v>458.2</v>
      </c>
      <c r="E4823" s="325">
        <v>0</v>
      </c>
      <c r="F4823" s="325">
        <v>-0.9</v>
      </c>
      <c r="G4823" s="325">
        <v>90</v>
      </c>
      <c r="H4823" s="320">
        <v>0</v>
      </c>
      <c r="I4823" s="320">
        <v>202.5</v>
      </c>
    </row>
    <row r="4824" spans="3:9" x14ac:dyDescent="0.25">
      <c r="C4824" s="482" t="s">
        <v>5250</v>
      </c>
      <c r="D4824" s="325">
        <v>458.5</v>
      </c>
      <c r="E4824" s="325">
        <v>0</v>
      </c>
      <c r="F4824" s="325">
        <v>-2.9</v>
      </c>
      <c r="G4824" s="325">
        <v>93</v>
      </c>
      <c r="H4824" s="320">
        <v>0.4</v>
      </c>
      <c r="I4824" s="320">
        <v>202.5</v>
      </c>
    </row>
    <row r="4825" spans="3:9" x14ac:dyDescent="0.25">
      <c r="C4825" s="482" t="s">
        <v>5251</v>
      </c>
      <c r="D4825" s="325">
        <v>458.6</v>
      </c>
      <c r="E4825" s="325">
        <v>0</v>
      </c>
      <c r="F4825" s="325">
        <v>-1.7</v>
      </c>
      <c r="G4825" s="325">
        <v>93</v>
      </c>
      <c r="H4825" s="320">
        <v>0.4</v>
      </c>
      <c r="I4825" s="320">
        <v>225</v>
      </c>
    </row>
    <row r="4826" spans="3:9" x14ac:dyDescent="0.25">
      <c r="C4826" s="482" t="s">
        <v>5252</v>
      </c>
      <c r="D4826" s="325">
        <v>459</v>
      </c>
      <c r="E4826" s="325">
        <v>0</v>
      </c>
      <c r="F4826" s="325">
        <v>-1.3</v>
      </c>
      <c r="G4826" s="325">
        <v>94</v>
      </c>
      <c r="H4826" s="320">
        <v>0.4</v>
      </c>
      <c r="I4826" s="320">
        <v>247.5</v>
      </c>
    </row>
    <row r="4827" spans="3:9" x14ac:dyDescent="0.25">
      <c r="C4827" s="482" t="s">
        <v>5253</v>
      </c>
      <c r="D4827" s="325">
        <v>459.4</v>
      </c>
      <c r="E4827" s="325">
        <v>0</v>
      </c>
      <c r="F4827" s="325">
        <v>-0.9</v>
      </c>
      <c r="G4827" s="325">
        <v>94</v>
      </c>
      <c r="H4827" s="320">
        <v>0.9</v>
      </c>
      <c r="I4827" s="320">
        <v>225</v>
      </c>
    </row>
    <row r="4828" spans="3:9" x14ac:dyDescent="0.25">
      <c r="C4828" s="482" t="s">
        <v>5254</v>
      </c>
      <c r="D4828" s="325">
        <v>459.5</v>
      </c>
      <c r="E4828" s="325">
        <v>0</v>
      </c>
      <c r="F4828" s="325">
        <v>2.2000000000000002</v>
      </c>
      <c r="G4828" s="325">
        <v>82</v>
      </c>
      <c r="H4828" s="320">
        <v>0.9</v>
      </c>
      <c r="I4828" s="320">
        <v>247.5</v>
      </c>
    </row>
    <row r="4829" spans="3:9" x14ac:dyDescent="0.25">
      <c r="C4829" s="482" t="s">
        <v>5255</v>
      </c>
      <c r="D4829" s="325">
        <v>459.4</v>
      </c>
      <c r="E4829" s="325">
        <v>0</v>
      </c>
      <c r="F4829" s="325">
        <v>7.2</v>
      </c>
      <c r="G4829" s="325">
        <v>55</v>
      </c>
      <c r="H4829" s="320">
        <v>0.9</v>
      </c>
      <c r="I4829" s="320">
        <v>0</v>
      </c>
    </row>
    <row r="4830" spans="3:9" x14ac:dyDescent="0.25">
      <c r="C4830" s="482" t="s">
        <v>5256</v>
      </c>
      <c r="D4830" s="325">
        <v>459.2</v>
      </c>
      <c r="E4830" s="325">
        <v>0</v>
      </c>
      <c r="F4830" s="325">
        <v>9.1999999999999993</v>
      </c>
      <c r="G4830" s="325">
        <v>43</v>
      </c>
      <c r="H4830" s="320">
        <v>1.3</v>
      </c>
      <c r="I4830" s="320">
        <v>225</v>
      </c>
    </row>
    <row r="4831" spans="3:9" x14ac:dyDescent="0.25">
      <c r="C4831" s="482" t="s">
        <v>5257</v>
      </c>
      <c r="D4831" s="325">
        <v>458.8</v>
      </c>
      <c r="E4831" s="325">
        <v>0</v>
      </c>
      <c r="F4831" s="325">
        <v>10.6</v>
      </c>
      <c r="G4831" s="325">
        <v>34</v>
      </c>
      <c r="H4831" s="320">
        <v>1.3</v>
      </c>
      <c r="I4831" s="320">
        <v>157.5</v>
      </c>
    </row>
    <row r="4832" spans="3:9" x14ac:dyDescent="0.25">
      <c r="C4832" s="482" t="s">
        <v>5258</v>
      </c>
      <c r="D4832" s="325">
        <v>458.4</v>
      </c>
      <c r="E4832" s="325">
        <v>0</v>
      </c>
      <c r="F4832" s="325">
        <v>11.7</v>
      </c>
      <c r="G4832" s="325">
        <v>24</v>
      </c>
      <c r="H4832" s="320">
        <v>1.3</v>
      </c>
      <c r="I4832" s="320">
        <v>45</v>
      </c>
    </row>
    <row r="4833" spans="3:9" x14ac:dyDescent="0.25">
      <c r="C4833" s="482" t="s">
        <v>5259</v>
      </c>
      <c r="D4833" s="325">
        <v>457.9</v>
      </c>
      <c r="E4833" s="325">
        <v>0</v>
      </c>
      <c r="F4833" s="325">
        <v>11</v>
      </c>
      <c r="G4833" s="325">
        <v>28</v>
      </c>
      <c r="H4833" s="320">
        <v>1.8</v>
      </c>
      <c r="I4833" s="320">
        <v>0</v>
      </c>
    </row>
    <row r="4834" spans="3:9" x14ac:dyDescent="0.25">
      <c r="C4834" s="482" t="s">
        <v>5260</v>
      </c>
      <c r="D4834" s="325">
        <v>457.8</v>
      </c>
      <c r="E4834" s="325">
        <v>0</v>
      </c>
      <c r="F4834" s="325">
        <v>10.6</v>
      </c>
      <c r="G4834" s="325">
        <v>31</v>
      </c>
      <c r="H4834" s="320">
        <v>1.8</v>
      </c>
      <c r="I4834" s="320">
        <v>22.5</v>
      </c>
    </row>
    <row r="4835" spans="3:9" x14ac:dyDescent="0.25">
      <c r="C4835" s="482" t="s">
        <v>5261</v>
      </c>
      <c r="D4835" s="325">
        <v>457.7</v>
      </c>
      <c r="E4835" s="325">
        <v>0</v>
      </c>
      <c r="F4835" s="325">
        <v>9.6</v>
      </c>
      <c r="G4835" s="325">
        <v>34</v>
      </c>
      <c r="H4835" s="320">
        <v>1.3</v>
      </c>
      <c r="I4835" s="320">
        <v>22.5</v>
      </c>
    </row>
    <row r="4836" spans="3:9" x14ac:dyDescent="0.25">
      <c r="C4836" s="482" t="s">
        <v>5262</v>
      </c>
      <c r="D4836" s="325">
        <v>457.9</v>
      </c>
      <c r="E4836" s="325">
        <v>0</v>
      </c>
      <c r="F4836" s="325">
        <v>7.2</v>
      </c>
      <c r="G4836" s="325">
        <v>43</v>
      </c>
      <c r="H4836" s="320">
        <v>1.3</v>
      </c>
      <c r="I4836" s="320">
        <v>67.5</v>
      </c>
    </row>
    <row r="4837" spans="3:9" x14ac:dyDescent="0.25">
      <c r="C4837" s="482" t="s">
        <v>5263</v>
      </c>
      <c r="D4837" s="325">
        <v>458.2</v>
      </c>
      <c r="E4837" s="325">
        <v>0</v>
      </c>
      <c r="F4837" s="325">
        <v>4.8</v>
      </c>
      <c r="G4837" s="325">
        <v>55</v>
      </c>
      <c r="H4837" s="320">
        <v>0.4</v>
      </c>
      <c r="I4837" s="320">
        <v>45</v>
      </c>
    </row>
    <row r="4838" spans="3:9" x14ac:dyDescent="0.25">
      <c r="C4838" s="482" t="s">
        <v>5264</v>
      </c>
      <c r="D4838" s="325">
        <v>458.4</v>
      </c>
      <c r="E4838" s="325">
        <v>0</v>
      </c>
      <c r="F4838" s="325">
        <v>4.0999999999999996</v>
      </c>
      <c r="G4838" s="325">
        <v>59</v>
      </c>
      <c r="H4838" s="320">
        <v>0.4</v>
      </c>
      <c r="I4838" s="320">
        <v>67.5</v>
      </c>
    </row>
    <row r="4839" spans="3:9" x14ac:dyDescent="0.25">
      <c r="C4839" s="482" t="s">
        <v>5265</v>
      </c>
      <c r="D4839" s="325">
        <v>458.8</v>
      </c>
      <c r="E4839" s="325">
        <v>0</v>
      </c>
      <c r="F4839" s="325">
        <v>3.2</v>
      </c>
      <c r="G4839" s="325">
        <v>65</v>
      </c>
      <c r="H4839" s="320">
        <v>0.4</v>
      </c>
      <c r="I4839" s="320">
        <v>202.5</v>
      </c>
    </row>
    <row r="4840" spans="3:9" x14ac:dyDescent="0.25">
      <c r="C4840" s="482" t="s">
        <v>5266</v>
      </c>
      <c r="D4840" s="325">
        <v>459.1</v>
      </c>
      <c r="E4840" s="325">
        <v>0</v>
      </c>
      <c r="F4840" s="325">
        <v>1.9</v>
      </c>
      <c r="G4840" s="325">
        <v>67</v>
      </c>
      <c r="H4840" s="320">
        <v>0</v>
      </c>
      <c r="I4840" s="320">
        <v>247.5</v>
      </c>
    </row>
    <row r="4841" spans="3:9" x14ac:dyDescent="0.25">
      <c r="C4841" s="482" t="s">
        <v>5267</v>
      </c>
      <c r="D4841" s="325">
        <v>459</v>
      </c>
      <c r="E4841" s="325">
        <v>0</v>
      </c>
      <c r="F4841" s="325">
        <v>1</v>
      </c>
      <c r="G4841" s="325">
        <v>71</v>
      </c>
      <c r="H4841" s="320">
        <v>0.4</v>
      </c>
      <c r="I4841" s="320">
        <v>247.5</v>
      </c>
    </row>
    <row r="4842" spans="3:9" x14ac:dyDescent="0.25">
      <c r="C4842" s="482" t="s">
        <v>5268</v>
      </c>
      <c r="D4842" s="325">
        <v>459</v>
      </c>
      <c r="E4842" s="325">
        <v>0</v>
      </c>
      <c r="F4842" s="325">
        <v>-0.2</v>
      </c>
      <c r="G4842" s="325">
        <v>76</v>
      </c>
      <c r="H4842" s="320">
        <v>0</v>
      </c>
      <c r="I4842" s="320">
        <v>247.5</v>
      </c>
    </row>
    <row r="4843" spans="3:9" x14ac:dyDescent="0.25">
      <c r="C4843" s="482" t="s">
        <v>5269</v>
      </c>
      <c r="D4843" s="325">
        <v>458.8</v>
      </c>
      <c r="E4843" s="325">
        <v>0</v>
      </c>
      <c r="F4843" s="325">
        <v>-0.4</v>
      </c>
      <c r="G4843" s="325">
        <v>76</v>
      </c>
      <c r="H4843" s="320">
        <v>0</v>
      </c>
      <c r="I4843" s="320">
        <v>247.5</v>
      </c>
    </row>
    <row r="4844" spans="3:9" x14ac:dyDescent="0.25">
      <c r="C4844" s="482" t="s">
        <v>5270</v>
      </c>
      <c r="D4844" s="325">
        <v>458.5</v>
      </c>
      <c r="E4844" s="325">
        <v>0</v>
      </c>
      <c r="F4844" s="325">
        <v>-1.1000000000000001</v>
      </c>
      <c r="G4844" s="325">
        <v>78</v>
      </c>
      <c r="H4844" s="320">
        <v>0</v>
      </c>
      <c r="I4844" s="320">
        <v>247.5</v>
      </c>
    </row>
    <row r="4845" spans="3:9" x14ac:dyDescent="0.25">
      <c r="C4845" s="482" t="s">
        <v>5271</v>
      </c>
      <c r="D4845" s="325">
        <v>458.1</v>
      </c>
      <c r="E4845" s="325">
        <v>0</v>
      </c>
      <c r="F4845" s="325">
        <v>-1.3</v>
      </c>
      <c r="G4845" s="325">
        <v>77</v>
      </c>
      <c r="H4845" s="320">
        <v>0</v>
      </c>
      <c r="I4845" s="320">
        <v>247.5</v>
      </c>
    </row>
    <row r="4846" spans="3:9" x14ac:dyDescent="0.25">
      <c r="C4846" s="482" t="s">
        <v>5272</v>
      </c>
      <c r="D4846" s="325">
        <v>458</v>
      </c>
      <c r="E4846" s="325">
        <v>0</v>
      </c>
      <c r="F4846" s="325">
        <v>-1.9</v>
      </c>
      <c r="G4846" s="325">
        <v>80</v>
      </c>
      <c r="H4846" s="320">
        <v>0.4</v>
      </c>
      <c r="I4846" s="320">
        <v>247.5</v>
      </c>
    </row>
    <row r="4847" spans="3:9" x14ac:dyDescent="0.25">
      <c r="C4847" s="482" t="s">
        <v>5273</v>
      </c>
      <c r="D4847" s="325">
        <v>458</v>
      </c>
      <c r="E4847" s="325">
        <v>0</v>
      </c>
      <c r="F4847" s="325">
        <v>-1.6</v>
      </c>
      <c r="G4847" s="325">
        <v>78</v>
      </c>
      <c r="H4847" s="320">
        <v>0</v>
      </c>
      <c r="I4847" s="320">
        <v>247.5</v>
      </c>
    </row>
    <row r="4848" spans="3:9" x14ac:dyDescent="0.25">
      <c r="C4848" s="482" t="s">
        <v>5274</v>
      </c>
      <c r="D4848" s="325">
        <v>458.4</v>
      </c>
      <c r="E4848" s="325">
        <v>0</v>
      </c>
      <c r="F4848" s="325">
        <v>-2.2000000000000002</v>
      </c>
      <c r="G4848" s="325">
        <v>79</v>
      </c>
      <c r="H4848" s="320">
        <v>0</v>
      </c>
      <c r="I4848" s="320">
        <v>247.5</v>
      </c>
    </row>
    <row r="4849" spans="3:9" x14ac:dyDescent="0.25">
      <c r="C4849" s="482" t="s">
        <v>5275</v>
      </c>
      <c r="D4849" s="325">
        <v>458.7</v>
      </c>
      <c r="E4849" s="325">
        <v>0</v>
      </c>
      <c r="F4849" s="325">
        <v>-2.4</v>
      </c>
      <c r="G4849" s="325">
        <v>83</v>
      </c>
      <c r="H4849" s="320">
        <v>0</v>
      </c>
      <c r="I4849" s="320">
        <v>247.5</v>
      </c>
    </row>
    <row r="4850" spans="3:9" x14ac:dyDescent="0.25">
      <c r="C4850" s="482" t="s">
        <v>5276</v>
      </c>
      <c r="D4850" s="325">
        <v>458.9</v>
      </c>
      <c r="E4850" s="325">
        <v>0</v>
      </c>
      <c r="F4850" s="325">
        <v>1.1000000000000001</v>
      </c>
      <c r="G4850" s="325">
        <v>72</v>
      </c>
      <c r="H4850" s="320">
        <v>0.4</v>
      </c>
      <c r="I4850" s="320">
        <v>225</v>
      </c>
    </row>
    <row r="4851" spans="3:9" x14ac:dyDescent="0.25">
      <c r="C4851" s="482" t="s">
        <v>5277</v>
      </c>
      <c r="D4851" s="325">
        <v>459.4</v>
      </c>
      <c r="E4851" s="325">
        <v>0</v>
      </c>
      <c r="F4851" s="325">
        <v>3.3</v>
      </c>
      <c r="G4851" s="325">
        <v>64</v>
      </c>
      <c r="H4851" s="320">
        <v>0.9</v>
      </c>
      <c r="I4851" s="320">
        <v>247.5</v>
      </c>
    </row>
    <row r="4852" spans="3:9" x14ac:dyDescent="0.25">
      <c r="C4852" s="482" t="s">
        <v>5278</v>
      </c>
      <c r="D4852" s="325">
        <v>459.3</v>
      </c>
      <c r="E4852" s="325">
        <v>0</v>
      </c>
      <c r="F4852" s="325">
        <v>6.2</v>
      </c>
      <c r="G4852" s="325">
        <v>54</v>
      </c>
      <c r="H4852" s="320">
        <v>1.3</v>
      </c>
      <c r="I4852" s="320">
        <v>225</v>
      </c>
    </row>
    <row r="4853" spans="3:9" x14ac:dyDescent="0.25">
      <c r="C4853" s="482" t="s">
        <v>5279</v>
      </c>
      <c r="D4853" s="325">
        <v>459.3</v>
      </c>
      <c r="E4853" s="325">
        <v>0</v>
      </c>
      <c r="F4853" s="325">
        <v>9.4</v>
      </c>
      <c r="G4853" s="325">
        <v>26</v>
      </c>
      <c r="H4853" s="320">
        <v>1.3</v>
      </c>
      <c r="I4853" s="320">
        <v>180</v>
      </c>
    </row>
    <row r="4854" spans="3:9" x14ac:dyDescent="0.25">
      <c r="C4854" s="482" t="s">
        <v>5280</v>
      </c>
      <c r="D4854" s="325">
        <v>458.9</v>
      </c>
      <c r="E4854" s="325">
        <v>0</v>
      </c>
      <c r="F4854" s="325">
        <v>10.8</v>
      </c>
      <c r="G4854" s="325">
        <v>21</v>
      </c>
      <c r="H4854" s="320">
        <v>1.8</v>
      </c>
      <c r="I4854" s="320">
        <v>22.5</v>
      </c>
    </row>
    <row r="4855" spans="3:9" x14ac:dyDescent="0.25">
      <c r="C4855" s="482" t="s">
        <v>5281</v>
      </c>
      <c r="D4855" s="325">
        <v>458.4</v>
      </c>
      <c r="E4855" s="325">
        <v>0</v>
      </c>
      <c r="F4855" s="325">
        <v>12.6</v>
      </c>
      <c r="G4855" s="325">
        <v>26</v>
      </c>
      <c r="H4855" s="320">
        <v>1.3</v>
      </c>
      <c r="I4855" s="320">
        <v>337.5</v>
      </c>
    </row>
    <row r="4856" spans="3:9" x14ac:dyDescent="0.25">
      <c r="C4856" s="482" t="s">
        <v>5282</v>
      </c>
      <c r="D4856" s="325">
        <v>458</v>
      </c>
      <c r="E4856" s="325">
        <v>0</v>
      </c>
      <c r="F4856" s="325">
        <v>12.8</v>
      </c>
      <c r="G4856" s="325">
        <v>27</v>
      </c>
      <c r="H4856" s="320">
        <v>1.8</v>
      </c>
      <c r="I4856" s="320">
        <v>0</v>
      </c>
    </row>
    <row r="4857" spans="3:9" x14ac:dyDescent="0.25">
      <c r="C4857" s="482" t="s">
        <v>5283</v>
      </c>
      <c r="D4857" s="325">
        <v>457.7</v>
      </c>
      <c r="E4857" s="325">
        <v>0</v>
      </c>
      <c r="F4857" s="325">
        <v>12.4</v>
      </c>
      <c r="G4857" s="325">
        <v>28</v>
      </c>
      <c r="H4857" s="320">
        <v>1.8</v>
      </c>
      <c r="I4857" s="320">
        <v>22.5</v>
      </c>
    </row>
    <row r="4858" spans="3:9" x14ac:dyDescent="0.25">
      <c r="C4858" s="482" t="s">
        <v>5284</v>
      </c>
      <c r="D4858" s="325">
        <v>457.5</v>
      </c>
      <c r="E4858" s="325">
        <v>0</v>
      </c>
      <c r="F4858" s="325">
        <v>12.1</v>
      </c>
      <c r="G4858" s="325">
        <v>31</v>
      </c>
      <c r="H4858" s="320">
        <v>2.2000000000000002</v>
      </c>
      <c r="I4858" s="320">
        <v>0</v>
      </c>
    </row>
    <row r="4859" spans="3:9" x14ac:dyDescent="0.25">
      <c r="C4859" s="482" t="s">
        <v>5285</v>
      </c>
      <c r="D4859" s="325">
        <v>457.5</v>
      </c>
      <c r="E4859" s="325">
        <v>0</v>
      </c>
      <c r="F4859" s="325">
        <v>10.3</v>
      </c>
      <c r="G4859" s="325">
        <v>37</v>
      </c>
      <c r="H4859" s="320">
        <v>2.2000000000000002</v>
      </c>
      <c r="I4859" s="320">
        <v>22.5</v>
      </c>
    </row>
    <row r="4860" spans="3:9" x14ac:dyDescent="0.25">
      <c r="C4860" s="482" t="s">
        <v>5286</v>
      </c>
      <c r="D4860" s="325">
        <v>457.7</v>
      </c>
      <c r="E4860" s="325">
        <v>0</v>
      </c>
      <c r="F4860" s="325">
        <v>8</v>
      </c>
      <c r="G4860" s="325">
        <v>50</v>
      </c>
      <c r="H4860" s="320">
        <v>1.3</v>
      </c>
      <c r="I4860" s="320">
        <v>22.5</v>
      </c>
    </row>
    <row r="4861" spans="3:9" x14ac:dyDescent="0.25">
      <c r="C4861" s="482" t="s">
        <v>5287</v>
      </c>
      <c r="D4861" s="325">
        <v>458</v>
      </c>
      <c r="E4861" s="325">
        <v>0</v>
      </c>
      <c r="F4861" s="325">
        <v>6.1</v>
      </c>
      <c r="G4861" s="325">
        <v>62</v>
      </c>
      <c r="H4861" s="320">
        <v>0.9</v>
      </c>
      <c r="I4861" s="320">
        <v>67.5</v>
      </c>
    </row>
    <row r="4862" spans="3:9" x14ac:dyDescent="0.25">
      <c r="C4862" s="482" t="s">
        <v>5288</v>
      </c>
      <c r="D4862" s="325">
        <v>458.3</v>
      </c>
      <c r="E4862" s="325">
        <v>0</v>
      </c>
      <c r="F4862" s="325">
        <v>4.8</v>
      </c>
      <c r="G4862" s="325">
        <v>69</v>
      </c>
      <c r="H4862" s="320">
        <v>0.4</v>
      </c>
      <c r="I4862" s="320">
        <v>45</v>
      </c>
    </row>
    <row r="4863" spans="3:9" x14ac:dyDescent="0.25">
      <c r="C4863" s="482" t="s">
        <v>5289</v>
      </c>
      <c r="D4863" s="325">
        <v>458.8</v>
      </c>
      <c r="E4863" s="325">
        <v>0</v>
      </c>
      <c r="F4863" s="325">
        <v>3.6</v>
      </c>
      <c r="G4863" s="325">
        <v>76</v>
      </c>
      <c r="H4863" s="320">
        <v>0.4</v>
      </c>
      <c r="I4863" s="320">
        <v>45</v>
      </c>
    </row>
    <row r="4864" spans="3:9" x14ac:dyDescent="0.25">
      <c r="C4864" s="482" t="s">
        <v>5290</v>
      </c>
      <c r="D4864" s="325">
        <v>458.9</v>
      </c>
      <c r="E4864" s="325">
        <v>0</v>
      </c>
      <c r="F4864" s="325">
        <v>2.6</v>
      </c>
      <c r="G4864" s="325">
        <v>80</v>
      </c>
      <c r="H4864" s="320">
        <v>0</v>
      </c>
      <c r="I4864" s="320">
        <v>45</v>
      </c>
    </row>
    <row r="4865" spans="3:9" x14ac:dyDescent="0.25">
      <c r="C4865" s="482" t="s">
        <v>5291</v>
      </c>
      <c r="D4865" s="325">
        <v>459</v>
      </c>
      <c r="E4865" s="325">
        <v>0</v>
      </c>
      <c r="F4865" s="325">
        <v>1.9</v>
      </c>
      <c r="G4865" s="325">
        <v>84</v>
      </c>
      <c r="H4865" s="320">
        <v>0.4</v>
      </c>
      <c r="I4865" s="320">
        <v>337.5</v>
      </c>
    </row>
    <row r="4866" spans="3:9" x14ac:dyDescent="0.25">
      <c r="C4866" s="482" t="s">
        <v>5292</v>
      </c>
      <c r="D4866" s="325">
        <v>458.7</v>
      </c>
      <c r="E4866" s="325">
        <v>0</v>
      </c>
      <c r="F4866" s="325">
        <v>0.9</v>
      </c>
      <c r="G4866" s="325">
        <v>88</v>
      </c>
      <c r="H4866" s="320">
        <v>0</v>
      </c>
      <c r="I4866" s="320">
        <v>337.5</v>
      </c>
    </row>
    <row r="4867" spans="3:9" x14ac:dyDescent="0.25">
      <c r="C4867" s="482" t="s">
        <v>5293</v>
      </c>
      <c r="D4867" s="325">
        <v>458.5</v>
      </c>
      <c r="E4867" s="325">
        <v>0</v>
      </c>
      <c r="F4867" s="325">
        <v>0.7</v>
      </c>
      <c r="G4867" s="325">
        <v>88</v>
      </c>
      <c r="H4867" s="320">
        <v>0</v>
      </c>
      <c r="I4867" s="320">
        <v>337.5</v>
      </c>
    </row>
    <row r="4868" spans="3:9" x14ac:dyDescent="0.25">
      <c r="C4868" s="482" t="s">
        <v>5294</v>
      </c>
      <c r="D4868" s="325">
        <v>458.4</v>
      </c>
      <c r="E4868" s="325">
        <v>0</v>
      </c>
      <c r="F4868" s="325">
        <v>0.3</v>
      </c>
      <c r="G4868" s="325">
        <v>88</v>
      </c>
      <c r="H4868" s="320">
        <v>0</v>
      </c>
      <c r="I4868" s="320">
        <v>247.5</v>
      </c>
    </row>
    <row r="4869" spans="3:9" x14ac:dyDescent="0.25">
      <c r="C4869" s="482" t="s">
        <v>5295</v>
      </c>
      <c r="D4869" s="325">
        <v>458.2</v>
      </c>
      <c r="E4869" s="325">
        <v>0</v>
      </c>
      <c r="F4869" s="325">
        <v>0</v>
      </c>
      <c r="G4869" s="325">
        <v>87</v>
      </c>
      <c r="H4869" s="320">
        <v>0.4</v>
      </c>
      <c r="I4869" s="320">
        <v>225</v>
      </c>
    </row>
    <row r="4870" spans="3:9" x14ac:dyDescent="0.25">
      <c r="C4870" s="482" t="s">
        <v>5296</v>
      </c>
      <c r="D4870" s="325">
        <v>458</v>
      </c>
      <c r="E4870" s="325">
        <v>0</v>
      </c>
      <c r="F4870" s="325">
        <v>-1.2</v>
      </c>
      <c r="G4870" s="325">
        <v>93</v>
      </c>
      <c r="H4870" s="320">
        <v>0.9</v>
      </c>
      <c r="I4870" s="320">
        <v>225</v>
      </c>
    </row>
    <row r="4871" spans="3:9" x14ac:dyDescent="0.25">
      <c r="C4871" s="482" t="s">
        <v>5297</v>
      </c>
      <c r="D4871" s="325">
        <v>457.9</v>
      </c>
      <c r="E4871" s="325">
        <v>0</v>
      </c>
      <c r="F4871" s="325">
        <v>-2.1</v>
      </c>
      <c r="G4871" s="325">
        <v>92</v>
      </c>
      <c r="H4871" s="320">
        <v>0</v>
      </c>
      <c r="I4871" s="320">
        <v>225</v>
      </c>
    </row>
    <row r="4872" spans="3:9" x14ac:dyDescent="0.25">
      <c r="C4872" s="482" t="s">
        <v>5298</v>
      </c>
      <c r="D4872" s="325">
        <v>458</v>
      </c>
      <c r="E4872" s="325">
        <v>0</v>
      </c>
      <c r="F4872" s="325">
        <v>-2.8</v>
      </c>
      <c r="G4872" s="325">
        <v>92</v>
      </c>
      <c r="H4872" s="320">
        <v>0</v>
      </c>
      <c r="I4872" s="320">
        <v>225</v>
      </c>
    </row>
    <row r="4873" spans="3:9" x14ac:dyDescent="0.25">
      <c r="C4873" s="482" t="s">
        <v>5299</v>
      </c>
      <c r="D4873" s="325">
        <v>458.3</v>
      </c>
      <c r="E4873" s="325">
        <v>0</v>
      </c>
      <c r="F4873" s="325">
        <v>-3.3</v>
      </c>
      <c r="G4873" s="325">
        <v>92</v>
      </c>
      <c r="H4873" s="320">
        <v>0</v>
      </c>
      <c r="I4873" s="320">
        <v>157.5</v>
      </c>
    </row>
    <row r="4874" spans="3:9" x14ac:dyDescent="0.25">
      <c r="C4874" s="482" t="s">
        <v>5300</v>
      </c>
      <c r="D4874" s="325">
        <v>458.7</v>
      </c>
      <c r="E4874" s="325">
        <v>0</v>
      </c>
      <c r="F4874" s="325">
        <v>-1</v>
      </c>
      <c r="G4874" s="325">
        <v>92</v>
      </c>
      <c r="H4874" s="320">
        <v>0.4</v>
      </c>
      <c r="I4874" s="320">
        <v>225</v>
      </c>
    </row>
    <row r="4875" spans="3:9" x14ac:dyDescent="0.25">
      <c r="C4875" s="482" t="s">
        <v>5301</v>
      </c>
      <c r="D4875" s="325">
        <v>459</v>
      </c>
      <c r="E4875" s="325">
        <v>0</v>
      </c>
      <c r="F4875" s="325">
        <v>3.1</v>
      </c>
      <c r="G4875" s="325">
        <v>70</v>
      </c>
      <c r="H4875" s="320">
        <v>0.9</v>
      </c>
      <c r="I4875" s="320">
        <v>247.5</v>
      </c>
    </row>
    <row r="4876" spans="3:9" x14ac:dyDescent="0.25">
      <c r="C4876" s="482" t="s">
        <v>5302</v>
      </c>
      <c r="D4876" s="325">
        <v>459.1</v>
      </c>
      <c r="E4876" s="325">
        <v>0</v>
      </c>
      <c r="F4876" s="325">
        <v>6.3</v>
      </c>
      <c r="G4876" s="325">
        <v>56</v>
      </c>
      <c r="H4876" s="320">
        <v>1.3</v>
      </c>
      <c r="I4876" s="320">
        <v>225</v>
      </c>
    </row>
    <row r="4877" spans="3:9" x14ac:dyDescent="0.25">
      <c r="C4877" s="482" t="s">
        <v>5303</v>
      </c>
      <c r="D4877" s="325">
        <v>459</v>
      </c>
      <c r="E4877" s="325">
        <v>0</v>
      </c>
      <c r="F4877" s="325">
        <v>9.4</v>
      </c>
      <c r="G4877" s="325">
        <v>29</v>
      </c>
      <c r="H4877" s="320">
        <v>0.9</v>
      </c>
      <c r="I4877" s="320">
        <v>337.5</v>
      </c>
    </row>
    <row r="4878" spans="3:9" x14ac:dyDescent="0.25">
      <c r="C4878" s="482" t="s">
        <v>5304</v>
      </c>
      <c r="D4878" s="325">
        <v>458.5</v>
      </c>
      <c r="E4878" s="325">
        <v>0</v>
      </c>
      <c r="F4878" s="325">
        <v>12</v>
      </c>
      <c r="G4878" s="325">
        <v>24</v>
      </c>
      <c r="H4878" s="320">
        <v>0.9</v>
      </c>
      <c r="I4878" s="320">
        <v>0</v>
      </c>
    </row>
    <row r="4879" spans="3:9" x14ac:dyDescent="0.25">
      <c r="C4879" s="482" t="s">
        <v>5305</v>
      </c>
      <c r="D4879" s="325">
        <v>458.2</v>
      </c>
      <c r="E4879" s="325">
        <v>0</v>
      </c>
      <c r="F4879" s="325">
        <v>13.4</v>
      </c>
      <c r="G4879" s="325">
        <v>26</v>
      </c>
      <c r="H4879" s="320">
        <v>1.3</v>
      </c>
      <c r="I4879" s="320">
        <v>22.5</v>
      </c>
    </row>
    <row r="4880" spans="3:9" x14ac:dyDescent="0.25">
      <c r="C4880" s="482" t="s">
        <v>5306</v>
      </c>
      <c r="D4880" s="325">
        <v>457.6</v>
      </c>
      <c r="E4880" s="325">
        <v>0</v>
      </c>
      <c r="F4880" s="325">
        <v>12.9</v>
      </c>
      <c r="G4880" s="325">
        <v>26</v>
      </c>
      <c r="H4880" s="320">
        <v>1.8</v>
      </c>
      <c r="I4880" s="320">
        <v>0</v>
      </c>
    </row>
    <row r="4881" spans="3:9" x14ac:dyDescent="0.25">
      <c r="C4881" s="482" t="s">
        <v>5307</v>
      </c>
      <c r="D4881" s="325">
        <v>457.4</v>
      </c>
      <c r="E4881" s="325">
        <v>0</v>
      </c>
      <c r="F4881" s="325">
        <v>12.9</v>
      </c>
      <c r="G4881" s="325">
        <v>30</v>
      </c>
      <c r="H4881" s="320">
        <v>2.7</v>
      </c>
      <c r="I4881" s="320">
        <v>0</v>
      </c>
    </row>
    <row r="4882" spans="3:9" x14ac:dyDescent="0.25">
      <c r="C4882" s="482" t="s">
        <v>5308</v>
      </c>
      <c r="D4882" s="325">
        <v>457.3</v>
      </c>
      <c r="E4882" s="325">
        <v>0</v>
      </c>
      <c r="F4882" s="325">
        <v>11.6</v>
      </c>
      <c r="G4882" s="325">
        <v>35</v>
      </c>
      <c r="H4882" s="320">
        <v>2.2000000000000002</v>
      </c>
      <c r="I4882" s="320">
        <v>0</v>
      </c>
    </row>
    <row r="4883" spans="3:9" x14ac:dyDescent="0.25">
      <c r="C4883" s="482" t="s">
        <v>5309</v>
      </c>
      <c r="D4883" s="325">
        <v>457.3</v>
      </c>
      <c r="E4883" s="325">
        <v>0</v>
      </c>
      <c r="F4883" s="325">
        <v>9.9</v>
      </c>
      <c r="G4883" s="325">
        <v>45</v>
      </c>
      <c r="H4883" s="320">
        <v>2.2000000000000002</v>
      </c>
      <c r="I4883" s="320">
        <v>22.5</v>
      </c>
    </row>
    <row r="4884" spans="3:9" x14ac:dyDescent="0.25">
      <c r="C4884" s="482" t="s">
        <v>5310</v>
      </c>
      <c r="D4884" s="325">
        <v>457.6</v>
      </c>
      <c r="E4884" s="325">
        <v>0</v>
      </c>
      <c r="F4884" s="325">
        <v>7.5</v>
      </c>
      <c r="G4884" s="325">
        <v>61</v>
      </c>
      <c r="H4884" s="320">
        <v>1.8</v>
      </c>
      <c r="I4884" s="320">
        <v>22.5</v>
      </c>
    </row>
    <row r="4885" spans="3:9" x14ac:dyDescent="0.25">
      <c r="C4885" s="482" t="s">
        <v>5311</v>
      </c>
      <c r="D4885" s="325">
        <v>458</v>
      </c>
      <c r="E4885" s="325">
        <v>0</v>
      </c>
      <c r="F4885" s="325">
        <v>5.6</v>
      </c>
      <c r="G4885" s="325">
        <v>71</v>
      </c>
      <c r="H4885" s="320">
        <v>1.3</v>
      </c>
      <c r="I4885" s="320">
        <v>67.5</v>
      </c>
    </row>
    <row r="4886" spans="3:9" x14ac:dyDescent="0.25">
      <c r="C4886" s="482" t="s">
        <v>5312</v>
      </c>
      <c r="D4886" s="325">
        <v>458.2</v>
      </c>
      <c r="E4886" s="325">
        <v>0</v>
      </c>
      <c r="F4886" s="325">
        <v>4.0999999999999996</v>
      </c>
      <c r="G4886" s="325">
        <v>77</v>
      </c>
      <c r="H4886" s="320">
        <v>0.9</v>
      </c>
      <c r="I4886" s="320">
        <v>67.5</v>
      </c>
    </row>
    <row r="4887" spans="3:9" x14ac:dyDescent="0.25">
      <c r="C4887" s="482" t="s">
        <v>5313</v>
      </c>
      <c r="D4887" s="325">
        <v>458.5</v>
      </c>
      <c r="E4887" s="325">
        <v>0</v>
      </c>
      <c r="F4887" s="325">
        <v>3</v>
      </c>
      <c r="G4887" s="325">
        <v>80</v>
      </c>
      <c r="H4887" s="320">
        <v>0.4</v>
      </c>
      <c r="I4887" s="320">
        <v>45</v>
      </c>
    </row>
    <row r="4888" spans="3:9" x14ac:dyDescent="0.25">
      <c r="C4888" s="482" t="s">
        <v>5314</v>
      </c>
      <c r="D4888" s="325">
        <v>458.5</v>
      </c>
      <c r="E4888" s="325">
        <v>0</v>
      </c>
      <c r="F4888" s="325">
        <v>2.2999999999999998</v>
      </c>
      <c r="G4888" s="325">
        <v>84</v>
      </c>
      <c r="H4888" s="320">
        <v>0.4</v>
      </c>
      <c r="I4888" s="320">
        <v>337.5</v>
      </c>
    </row>
    <row r="4889" spans="3:9" x14ac:dyDescent="0.25">
      <c r="C4889" s="482" t="s">
        <v>5315</v>
      </c>
      <c r="D4889" s="325">
        <v>458.7</v>
      </c>
      <c r="E4889" s="325">
        <v>0</v>
      </c>
      <c r="F4889" s="325">
        <v>2</v>
      </c>
      <c r="G4889" s="325">
        <v>88</v>
      </c>
      <c r="H4889" s="320">
        <v>0.4</v>
      </c>
      <c r="I4889" s="320">
        <v>22.5</v>
      </c>
    </row>
    <row r="4890" spans="3:9" x14ac:dyDescent="0.25">
      <c r="C4890" s="482" t="s">
        <v>5316</v>
      </c>
      <c r="D4890" s="325">
        <v>458.6</v>
      </c>
      <c r="E4890" s="325">
        <v>0</v>
      </c>
      <c r="F4890" s="325">
        <v>1.6</v>
      </c>
      <c r="G4890" s="325">
        <v>89</v>
      </c>
      <c r="H4890" s="320">
        <v>0</v>
      </c>
      <c r="I4890" s="320">
        <v>45</v>
      </c>
    </row>
    <row r="4891" spans="3:9" x14ac:dyDescent="0.25">
      <c r="C4891" s="482" t="s">
        <v>5317</v>
      </c>
      <c r="D4891" s="325">
        <v>458.3</v>
      </c>
      <c r="E4891" s="325">
        <v>0</v>
      </c>
      <c r="F4891" s="325">
        <v>1.4</v>
      </c>
      <c r="G4891" s="325">
        <v>90</v>
      </c>
      <c r="H4891" s="320">
        <v>0.4</v>
      </c>
      <c r="I4891" s="320">
        <v>90</v>
      </c>
    </row>
    <row r="4892" spans="3:9" x14ac:dyDescent="0.25">
      <c r="C4892" s="482" t="s">
        <v>5318</v>
      </c>
      <c r="D4892" s="325">
        <v>458</v>
      </c>
      <c r="E4892" s="325">
        <v>0</v>
      </c>
      <c r="F4892" s="325">
        <v>0.6</v>
      </c>
      <c r="G4892" s="325">
        <v>92</v>
      </c>
      <c r="H4892" s="320">
        <v>0.4</v>
      </c>
      <c r="I4892" s="320">
        <v>90</v>
      </c>
    </row>
    <row r="4893" spans="3:9" x14ac:dyDescent="0.25">
      <c r="C4893" s="482" t="s">
        <v>5319</v>
      </c>
      <c r="D4893" s="325">
        <v>457.8</v>
      </c>
      <c r="E4893" s="325">
        <v>0</v>
      </c>
      <c r="F4893" s="325">
        <v>0.4</v>
      </c>
      <c r="G4893" s="325">
        <v>93</v>
      </c>
      <c r="H4893" s="320">
        <v>0.4</v>
      </c>
      <c r="I4893" s="320">
        <v>292.5</v>
      </c>
    </row>
    <row r="4894" spans="3:9" x14ac:dyDescent="0.25">
      <c r="C4894" s="482" t="s">
        <v>5320</v>
      </c>
      <c r="D4894" s="325">
        <v>457.7</v>
      </c>
      <c r="E4894" s="325">
        <v>0</v>
      </c>
      <c r="F4894" s="325">
        <v>0.1</v>
      </c>
      <c r="G4894" s="325">
        <v>93</v>
      </c>
      <c r="H4894" s="320">
        <v>0.4</v>
      </c>
      <c r="I4894" s="320">
        <v>247.5</v>
      </c>
    </row>
    <row r="4895" spans="3:9" x14ac:dyDescent="0.25">
      <c r="C4895" s="482" t="s">
        <v>5321</v>
      </c>
      <c r="D4895" s="325">
        <v>457.7</v>
      </c>
      <c r="E4895" s="325">
        <v>0</v>
      </c>
      <c r="F4895" s="325">
        <v>-0.9</v>
      </c>
      <c r="G4895" s="325">
        <v>93</v>
      </c>
      <c r="H4895" s="320">
        <v>0.4</v>
      </c>
      <c r="I4895" s="320">
        <v>225</v>
      </c>
    </row>
    <row r="4896" spans="3:9" x14ac:dyDescent="0.25">
      <c r="C4896" s="482" t="s">
        <v>5322</v>
      </c>
      <c r="D4896" s="325">
        <v>457.9</v>
      </c>
      <c r="E4896" s="325">
        <v>0</v>
      </c>
      <c r="F4896" s="325">
        <v>-1.8</v>
      </c>
      <c r="G4896" s="325">
        <v>93</v>
      </c>
      <c r="H4896" s="320">
        <v>0.4</v>
      </c>
      <c r="I4896" s="320">
        <v>225</v>
      </c>
    </row>
    <row r="4897" spans="3:9" x14ac:dyDescent="0.25">
      <c r="C4897" s="482" t="s">
        <v>5323</v>
      </c>
      <c r="D4897" s="325">
        <v>458</v>
      </c>
      <c r="E4897" s="325">
        <v>0</v>
      </c>
      <c r="F4897" s="325">
        <v>-1.4</v>
      </c>
      <c r="G4897" s="325">
        <v>94</v>
      </c>
      <c r="H4897" s="320">
        <v>0</v>
      </c>
      <c r="I4897" s="320">
        <v>225</v>
      </c>
    </row>
    <row r="4898" spans="3:9" x14ac:dyDescent="0.25">
      <c r="C4898" s="482" t="s">
        <v>5324</v>
      </c>
      <c r="D4898" s="325">
        <v>458.6</v>
      </c>
      <c r="E4898" s="325">
        <v>0</v>
      </c>
      <c r="F4898" s="325">
        <v>-1.3</v>
      </c>
      <c r="G4898" s="325">
        <v>94</v>
      </c>
      <c r="H4898" s="320">
        <v>0.4</v>
      </c>
      <c r="I4898" s="320">
        <v>225</v>
      </c>
    </row>
    <row r="4899" spans="3:9" x14ac:dyDescent="0.25">
      <c r="C4899" s="482" t="s">
        <v>5325</v>
      </c>
      <c r="D4899" s="325">
        <v>458.9</v>
      </c>
      <c r="E4899" s="325">
        <v>0</v>
      </c>
      <c r="F4899" s="325">
        <v>-0.1</v>
      </c>
      <c r="G4899" s="325">
        <v>94</v>
      </c>
      <c r="H4899" s="320">
        <v>0.9</v>
      </c>
      <c r="I4899" s="320">
        <v>225</v>
      </c>
    </row>
    <row r="4900" spans="3:9" x14ac:dyDescent="0.25">
      <c r="C4900" s="482" t="s">
        <v>5326</v>
      </c>
      <c r="D4900" s="325">
        <v>458.9</v>
      </c>
      <c r="E4900" s="325">
        <v>0</v>
      </c>
      <c r="F4900" s="325">
        <v>3.4</v>
      </c>
      <c r="G4900" s="325">
        <v>83</v>
      </c>
      <c r="H4900" s="320">
        <v>0.9</v>
      </c>
      <c r="I4900" s="320">
        <v>225</v>
      </c>
    </row>
    <row r="4901" spans="3:9" x14ac:dyDescent="0.25">
      <c r="C4901" s="482" t="s">
        <v>5327</v>
      </c>
      <c r="D4901" s="325">
        <v>458.7</v>
      </c>
      <c r="E4901" s="325">
        <v>0</v>
      </c>
      <c r="F4901" s="325">
        <v>7.2</v>
      </c>
      <c r="G4901" s="325">
        <v>59</v>
      </c>
      <c r="H4901" s="320">
        <v>1.3</v>
      </c>
      <c r="I4901" s="320">
        <v>0</v>
      </c>
    </row>
    <row r="4902" spans="3:9" x14ac:dyDescent="0.25">
      <c r="C4902" s="482" t="s">
        <v>5328</v>
      </c>
      <c r="D4902" s="325">
        <v>458.3</v>
      </c>
      <c r="E4902" s="325">
        <v>0</v>
      </c>
      <c r="F4902" s="325">
        <v>10.8</v>
      </c>
      <c r="G4902" s="325">
        <v>45</v>
      </c>
      <c r="H4902" s="320">
        <v>1.3</v>
      </c>
      <c r="I4902" s="320">
        <v>0</v>
      </c>
    </row>
    <row r="4903" spans="3:9" x14ac:dyDescent="0.25">
      <c r="C4903" s="482" t="s">
        <v>5329</v>
      </c>
      <c r="D4903" s="325">
        <v>457.9</v>
      </c>
      <c r="E4903" s="325">
        <v>0</v>
      </c>
      <c r="F4903" s="325">
        <v>11.9</v>
      </c>
      <c r="G4903" s="325">
        <v>39</v>
      </c>
      <c r="H4903" s="320">
        <v>1.3</v>
      </c>
      <c r="I4903" s="320">
        <v>247.5</v>
      </c>
    </row>
    <row r="4904" spans="3:9" x14ac:dyDescent="0.25">
      <c r="C4904" s="482" t="s">
        <v>5330</v>
      </c>
      <c r="D4904" s="325">
        <v>457.4</v>
      </c>
      <c r="E4904" s="325">
        <v>0</v>
      </c>
      <c r="F4904" s="325">
        <v>12.7</v>
      </c>
      <c r="G4904" s="325">
        <v>35</v>
      </c>
      <c r="H4904" s="320">
        <v>1.8</v>
      </c>
      <c r="I4904" s="320">
        <v>0</v>
      </c>
    </row>
    <row r="4905" spans="3:9" x14ac:dyDescent="0.25">
      <c r="C4905" s="482" t="s">
        <v>5331</v>
      </c>
      <c r="D4905" s="325">
        <v>457.2</v>
      </c>
      <c r="E4905" s="325">
        <v>0</v>
      </c>
      <c r="F4905" s="325">
        <v>13.6</v>
      </c>
      <c r="G4905" s="325">
        <v>33</v>
      </c>
      <c r="H4905" s="320">
        <v>1.8</v>
      </c>
      <c r="I4905" s="320">
        <v>22.5</v>
      </c>
    </row>
    <row r="4906" spans="3:9" x14ac:dyDescent="0.25">
      <c r="C4906" s="482" t="s">
        <v>5332</v>
      </c>
      <c r="D4906" s="325">
        <v>457.2</v>
      </c>
      <c r="E4906" s="325">
        <v>0</v>
      </c>
      <c r="F4906" s="325">
        <v>11.9</v>
      </c>
      <c r="G4906" s="325">
        <v>42</v>
      </c>
      <c r="H4906" s="320">
        <v>2.2000000000000002</v>
      </c>
      <c r="I4906" s="320">
        <v>45</v>
      </c>
    </row>
    <row r="4907" spans="3:9" x14ac:dyDescent="0.25">
      <c r="C4907" s="482" t="s">
        <v>5333</v>
      </c>
      <c r="D4907" s="325">
        <v>457.1</v>
      </c>
      <c r="E4907" s="325">
        <v>0</v>
      </c>
      <c r="F4907" s="325">
        <v>10.3</v>
      </c>
      <c r="G4907" s="325">
        <v>52</v>
      </c>
      <c r="H4907" s="320">
        <v>1.8</v>
      </c>
      <c r="I4907" s="320">
        <v>22.5</v>
      </c>
    </row>
    <row r="4908" spans="3:9" x14ac:dyDescent="0.25">
      <c r="C4908" s="482" t="s">
        <v>5334</v>
      </c>
      <c r="D4908" s="325">
        <v>457.4</v>
      </c>
      <c r="E4908" s="325">
        <v>0</v>
      </c>
      <c r="F4908" s="325">
        <v>7.6</v>
      </c>
      <c r="G4908" s="325">
        <v>63</v>
      </c>
      <c r="H4908" s="320">
        <v>1.8</v>
      </c>
      <c r="I4908" s="320">
        <v>22.5</v>
      </c>
    </row>
    <row r="4909" spans="3:9" x14ac:dyDescent="0.25">
      <c r="C4909" s="482" t="s">
        <v>5335</v>
      </c>
      <c r="D4909" s="325">
        <v>457.8</v>
      </c>
      <c r="E4909" s="325">
        <v>0</v>
      </c>
      <c r="F4909" s="325">
        <v>5.7</v>
      </c>
      <c r="G4909" s="325">
        <v>75</v>
      </c>
      <c r="H4909" s="320">
        <v>1.8</v>
      </c>
      <c r="I4909" s="320">
        <v>22.5</v>
      </c>
    </row>
    <row r="4910" spans="3:9" x14ac:dyDescent="0.25">
      <c r="C4910" s="482" t="s">
        <v>5336</v>
      </c>
      <c r="D4910" s="325">
        <v>458.1</v>
      </c>
      <c r="E4910" s="325">
        <v>0</v>
      </c>
      <c r="F4910" s="325">
        <v>4.7</v>
      </c>
      <c r="G4910" s="325">
        <v>80</v>
      </c>
      <c r="H4910" s="320">
        <v>0.9</v>
      </c>
      <c r="I4910" s="320">
        <v>45</v>
      </c>
    </row>
    <row r="4911" spans="3:9" x14ac:dyDescent="0.25">
      <c r="C4911" s="482" t="s">
        <v>5337</v>
      </c>
      <c r="D4911" s="325">
        <v>458.5</v>
      </c>
      <c r="E4911" s="325">
        <v>0</v>
      </c>
      <c r="F4911" s="325">
        <v>4</v>
      </c>
      <c r="G4911" s="325">
        <v>82</v>
      </c>
      <c r="H4911" s="320">
        <v>0.4</v>
      </c>
      <c r="I4911" s="320">
        <v>45</v>
      </c>
    </row>
    <row r="4912" spans="3:9" x14ac:dyDescent="0.25">
      <c r="C4912" s="482" t="s">
        <v>5338</v>
      </c>
      <c r="D4912" s="325">
        <v>458.6</v>
      </c>
      <c r="E4912" s="325">
        <v>0</v>
      </c>
      <c r="F4912" s="325">
        <v>3.7</v>
      </c>
      <c r="G4912" s="325">
        <v>84</v>
      </c>
      <c r="H4912" s="320">
        <v>0</v>
      </c>
      <c r="I4912" s="320">
        <v>247.5</v>
      </c>
    </row>
    <row r="4913" spans="3:9" x14ac:dyDescent="0.25">
      <c r="C4913" s="482" t="s">
        <v>5339</v>
      </c>
      <c r="D4913" s="325">
        <v>458.5</v>
      </c>
      <c r="E4913" s="325">
        <v>0</v>
      </c>
      <c r="F4913" s="325">
        <v>2.4</v>
      </c>
      <c r="G4913" s="325">
        <v>86</v>
      </c>
      <c r="H4913" s="320">
        <v>0.9</v>
      </c>
      <c r="I4913" s="320">
        <v>225</v>
      </c>
    </row>
    <row r="4914" spans="3:9" x14ac:dyDescent="0.25">
      <c r="C4914" s="482" t="s">
        <v>5340</v>
      </c>
      <c r="D4914" s="325">
        <v>458.5</v>
      </c>
      <c r="E4914" s="325">
        <v>0</v>
      </c>
      <c r="F4914" s="325">
        <v>2.2000000000000002</v>
      </c>
      <c r="G4914" s="325">
        <v>85</v>
      </c>
      <c r="H4914" s="320">
        <v>0.4</v>
      </c>
      <c r="I4914" s="320">
        <v>225</v>
      </c>
    </row>
    <row r="4915" spans="3:9" x14ac:dyDescent="0.25">
      <c r="C4915" s="482" t="s">
        <v>5341</v>
      </c>
      <c r="D4915" s="325">
        <v>458.3</v>
      </c>
      <c r="E4915" s="325">
        <v>0</v>
      </c>
      <c r="F4915" s="325">
        <v>1.2</v>
      </c>
      <c r="G4915" s="325">
        <v>86</v>
      </c>
      <c r="H4915" s="320">
        <v>0.4</v>
      </c>
      <c r="I4915" s="320">
        <v>225</v>
      </c>
    </row>
    <row r="4916" spans="3:9" x14ac:dyDescent="0.25">
      <c r="C4916" s="482" t="s">
        <v>5342</v>
      </c>
      <c r="D4916" s="325">
        <v>457.9</v>
      </c>
      <c r="E4916" s="325">
        <v>0</v>
      </c>
      <c r="F4916" s="325">
        <v>0.6</v>
      </c>
      <c r="G4916" s="325">
        <v>87</v>
      </c>
      <c r="H4916" s="320">
        <v>0</v>
      </c>
      <c r="I4916" s="320">
        <v>225</v>
      </c>
    </row>
    <row r="4917" spans="3:9" x14ac:dyDescent="0.25">
      <c r="C4917" s="482" t="s">
        <v>5343</v>
      </c>
      <c r="D4917" s="325">
        <v>457.7</v>
      </c>
      <c r="E4917" s="325">
        <v>0</v>
      </c>
      <c r="F4917" s="325">
        <v>0.8</v>
      </c>
      <c r="G4917" s="325">
        <v>83</v>
      </c>
      <c r="H4917" s="320">
        <v>0</v>
      </c>
      <c r="I4917" s="320">
        <v>225</v>
      </c>
    </row>
    <row r="4918" spans="3:9" x14ac:dyDescent="0.25">
      <c r="C4918" s="482" t="s">
        <v>5344</v>
      </c>
      <c r="D4918" s="325">
        <v>457.7</v>
      </c>
      <c r="E4918" s="325">
        <v>0</v>
      </c>
      <c r="F4918" s="325">
        <v>0.7</v>
      </c>
      <c r="G4918" s="325">
        <v>83</v>
      </c>
      <c r="H4918" s="320">
        <v>0.4</v>
      </c>
      <c r="I4918" s="320">
        <v>225</v>
      </c>
    </row>
    <row r="4919" spans="3:9" x14ac:dyDescent="0.25">
      <c r="C4919" s="482" t="s">
        <v>5345</v>
      </c>
      <c r="D4919" s="325">
        <v>457.9</v>
      </c>
      <c r="E4919" s="325">
        <v>0</v>
      </c>
      <c r="F4919" s="325">
        <v>-0.5</v>
      </c>
      <c r="G4919" s="325">
        <v>86</v>
      </c>
      <c r="H4919" s="320">
        <v>0</v>
      </c>
      <c r="I4919" s="320">
        <v>225</v>
      </c>
    </row>
    <row r="4920" spans="3:9" x14ac:dyDescent="0.25">
      <c r="C4920" s="482" t="s">
        <v>5346</v>
      </c>
      <c r="D4920" s="325">
        <v>458.1</v>
      </c>
      <c r="E4920" s="325">
        <v>0</v>
      </c>
      <c r="F4920" s="325">
        <v>-1.3</v>
      </c>
      <c r="G4920" s="325">
        <v>88</v>
      </c>
      <c r="H4920" s="320">
        <v>0</v>
      </c>
      <c r="I4920" s="320">
        <v>225</v>
      </c>
    </row>
    <row r="4921" spans="3:9" x14ac:dyDescent="0.25">
      <c r="C4921" s="482" t="s">
        <v>5347</v>
      </c>
      <c r="D4921" s="325">
        <v>458.2</v>
      </c>
      <c r="E4921" s="325">
        <v>0</v>
      </c>
      <c r="F4921" s="325">
        <v>-0.4</v>
      </c>
      <c r="G4921" s="325">
        <v>85</v>
      </c>
      <c r="H4921" s="320">
        <v>0.4</v>
      </c>
      <c r="I4921" s="320">
        <v>247.5</v>
      </c>
    </row>
    <row r="4922" spans="3:9" x14ac:dyDescent="0.25">
      <c r="C4922" s="482" t="s">
        <v>5348</v>
      </c>
      <c r="D4922" s="325">
        <v>458.5</v>
      </c>
      <c r="E4922" s="325">
        <v>0</v>
      </c>
      <c r="F4922" s="325">
        <v>0.9</v>
      </c>
      <c r="G4922" s="325">
        <v>83</v>
      </c>
      <c r="H4922" s="320">
        <v>0.9</v>
      </c>
      <c r="I4922" s="320">
        <v>247.5</v>
      </c>
    </row>
    <row r="4923" spans="3:9" x14ac:dyDescent="0.25">
      <c r="C4923" s="482" t="s">
        <v>5349</v>
      </c>
      <c r="D4923" s="325">
        <v>458.7</v>
      </c>
      <c r="E4923" s="325">
        <v>0</v>
      </c>
      <c r="F4923" s="325">
        <v>4.0999999999999996</v>
      </c>
      <c r="G4923" s="325">
        <v>78</v>
      </c>
      <c r="H4923" s="320">
        <v>0.9</v>
      </c>
      <c r="I4923" s="320">
        <v>225</v>
      </c>
    </row>
    <row r="4924" spans="3:9" x14ac:dyDescent="0.25">
      <c r="C4924" s="482" t="s">
        <v>5350</v>
      </c>
      <c r="D4924" s="325">
        <v>458.7</v>
      </c>
      <c r="E4924" s="325">
        <v>0</v>
      </c>
      <c r="F4924" s="325">
        <v>7.4</v>
      </c>
      <c r="G4924" s="325">
        <v>65</v>
      </c>
      <c r="H4924" s="320">
        <v>0.9</v>
      </c>
      <c r="I4924" s="320">
        <v>135</v>
      </c>
    </row>
    <row r="4925" spans="3:9" x14ac:dyDescent="0.25">
      <c r="C4925" s="482" t="s">
        <v>5351</v>
      </c>
      <c r="D4925" s="325">
        <v>458.5</v>
      </c>
      <c r="E4925" s="325">
        <v>0</v>
      </c>
      <c r="F4925" s="325">
        <v>10</v>
      </c>
      <c r="G4925" s="325">
        <v>53</v>
      </c>
      <c r="H4925" s="320">
        <v>0.4</v>
      </c>
      <c r="I4925" s="320">
        <v>247.5</v>
      </c>
    </row>
    <row r="4926" spans="3:9" x14ac:dyDescent="0.25">
      <c r="C4926" s="482" t="s">
        <v>5352</v>
      </c>
      <c r="D4926" s="325">
        <v>458.2</v>
      </c>
      <c r="E4926" s="325">
        <v>0</v>
      </c>
      <c r="F4926" s="325">
        <v>9.1999999999999993</v>
      </c>
      <c r="G4926" s="325">
        <v>53</v>
      </c>
      <c r="H4926" s="320">
        <v>0.9</v>
      </c>
      <c r="I4926" s="320">
        <v>202.5</v>
      </c>
    </row>
    <row r="4927" spans="3:9" x14ac:dyDescent="0.25">
      <c r="C4927" s="482" t="s">
        <v>5353</v>
      </c>
      <c r="D4927" s="325">
        <v>458</v>
      </c>
      <c r="E4927" s="325">
        <v>0</v>
      </c>
      <c r="F4927" s="325">
        <v>9.9</v>
      </c>
      <c r="G4927" s="325">
        <v>47</v>
      </c>
      <c r="H4927" s="320">
        <v>1.3</v>
      </c>
      <c r="I4927" s="320">
        <v>22.5</v>
      </c>
    </row>
    <row r="4928" spans="3:9" x14ac:dyDescent="0.25">
      <c r="C4928" s="482" t="s">
        <v>5354</v>
      </c>
      <c r="D4928" s="325">
        <v>457.5</v>
      </c>
      <c r="E4928" s="325">
        <v>0</v>
      </c>
      <c r="F4928" s="325">
        <v>11.6</v>
      </c>
      <c r="G4928" s="325">
        <v>41</v>
      </c>
      <c r="H4928" s="320">
        <v>1.3</v>
      </c>
      <c r="I4928" s="320">
        <v>225</v>
      </c>
    </row>
    <row r="4929" spans="3:9" x14ac:dyDescent="0.25">
      <c r="C4929" s="482" t="s">
        <v>5355</v>
      </c>
      <c r="D4929" s="325">
        <v>457.3</v>
      </c>
      <c r="E4929" s="325">
        <v>0</v>
      </c>
      <c r="F4929" s="325">
        <v>9.9</v>
      </c>
      <c r="G4929" s="325">
        <v>50</v>
      </c>
      <c r="H4929" s="320">
        <v>1.3</v>
      </c>
      <c r="I4929" s="320">
        <v>225</v>
      </c>
    </row>
    <row r="4930" spans="3:9" x14ac:dyDescent="0.25">
      <c r="C4930" s="482" t="s">
        <v>5356</v>
      </c>
      <c r="D4930" s="325">
        <v>457.3</v>
      </c>
      <c r="E4930" s="325">
        <v>0.76</v>
      </c>
      <c r="F4930" s="325">
        <v>3.5</v>
      </c>
      <c r="G4930" s="325">
        <v>82</v>
      </c>
      <c r="H4930" s="320">
        <v>1.8</v>
      </c>
      <c r="I4930" s="320">
        <v>180</v>
      </c>
    </row>
    <row r="4931" spans="3:9" x14ac:dyDescent="0.25">
      <c r="C4931" s="482" t="s">
        <v>5357</v>
      </c>
      <c r="D4931" s="325">
        <v>457.5</v>
      </c>
      <c r="E4931" s="325">
        <v>1.52</v>
      </c>
      <c r="F4931" s="325">
        <v>3.6</v>
      </c>
      <c r="G4931" s="325">
        <v>82</v>
      </c>
      <c r="H4931" s="320">
        <v>2.2000000000000002</v>
      </c>
      <c r="I4931" s="320">
        <v>157.5</v>
      </c>
    </row>
    <row r="4932" spans="3:9" x14ac:dyDescent="0.25">
      <c r="C4932" s="482" t="s">
        <v>5358</v>
      </c>
      <c r="D4932" s="325">
        <v>457.9</v>
      </c>
      <c r="E4932" s="325">
        <v>0.76</v>
      </c>
      <c r="F4932" s="325">
        <v>3.2</v>
      </c>
      <c r="G4932" s="325">
        <v>83</v>
      </c>
      <c r="H4932" s="320">
        <v>0.9</v>
      </c>
      <c r="I4932" s="320">
        <v>45</v>
      </c>
    </row>
    <row r="4933" spans="3:9" x14ac:dyDescent="0.25">
      <c r="C4933" s="482" t="s">
        <v>5359</v>
      </c>
      <c r="D4933" s="325">
        <v>458.1</v>
      </c>
      <c r="E4933" s="325">
        <v>0.25</v>
      </c>
      <c r="F4933" s="325">
        <v>2.2999999999999998</v>
      </c>
      <c r="G4933" s="325">
        <v>86</v>
      </c>
      <c r="H4933" s="320">
        <v>0.9</v>
      </c>
      <c r="I4933" s="320">
        <v>67.5</v>
      </c>
    </row>
    <row r="4934" spans="3:9" x14ac:dyDescent="0.25">
      <c r="C4934" s="482" t="s">
        <v>5360</v>
      </c>
      <c r="D4934" s="325">
        <v>458.3</v>
      </c>
      <c r="E4934" s="325">
        <v>0</v>
      </c>
      <c r="F4934" s="325">
        <v>1.9</v>
      </c>
      <c r="G4934" s="325">
        <v>88</v>
      </c>
      <c r="H4934" s="320">
        <v>0.9</v>
      </c>
      <c r="I4934" s="320">
        <v>67.5</v>
      </c>
    </row>
    <row r="4935" spans="3:9" x14ac:dyDescent="0.25">
      <c r="C4935" s="482" t="s">
        <v>5361</v>
      </c>
      <c r="D4935" s="325">
        <v>458.6</v>
      </c>
      <c r="E4935" s="325">
        <v>0</v>
      </c>
      <c r="F4935" s="325">
        <v>1.7</v>
      </c>
      <c r="G4935" s="325">
        <v>88</v>
      </c>
      <c r="H4935" s="320">
        <v>0.4</v>
      </c>
      <c r="I4935" s="320">
        <v>90</v>
      </c>
    </row>
    <row r="4936" spans="3:9" x14ac:dyDescent="0.25">
      <c r="C4936" s="482" t="s">
        <v>5362</v>
      </c>
      <c r="D4936" s="325">
        <v>458.7</v>
      </c>
      <c r="E4936" s="325">
        <v>0</v>
      </c>
      <c r="F4936" s="325">
        <v>1.4</v>
      </c>
      <c r="G4936" s="325">
        <v>87</v>
      </c>
      <c r="H4936" s="320">
        <v>0</v>
      </c>
      <c r="I4936" s="320">
        <v>90</v>
      </c>
    </row>
    <row r="4937" spans="3:9" x14ac:dyDescent="0.25">
      <c r="C4937" s="482" t="s">
        <v>5363</v>
      </c>
      <c r="D4937" s="325">
        <v>458.6</v>
      </c>
      <c r="E4937" s="325">
        <v>0</v>
      </c>
      <c r="F4937" s="325">
        <v>1.4</v>
      </c>
      <c r="G4937" s="325">
        <v>89</v>
      </c>
      <c r="H4937" s="320">
        <v>0</v>
      </c>
      <c r="I4937" s="320">
        <v>90</v>
      </c>
    </row>
    <row r="4938" spans="3:9" x14ac:dyDescent="0.25">
      <c r="C4938" s="482" t="s">
        <v>5364</v>
      </c>
      <c r="D4938" s="325">
        <v>458.4</v>
      </c>
      <c r="E4938" s="325">
        <v>0</v>
      </c>
      <c r="F4938" s="325">
        <v>0.8</v>
      </c>
      <c r="G4938" s="325">
        <v>89</v>
      </c>
      <c r="H4938" s="320">
        <v>0</v>
      </c>
      <c r="I4938" s="320">
        <v>90</v>
      </c>
    </row>
    <row r="4939" spans="3:9" x14ac:dyDescent="0.25">
      <c r="C4939" s="482" t="s">
        <v>5365</v>
      </c>
      <c r="D4939" s="325">
        <v>458.4</v>
      </c>
      <c r="E4939" s="325">
        <v>0</v>
      </c>
      <c r="F4939" s="325">
        <v>0.4</v>
      </c>
      <c r="G4939" s="325">
        <v>90</v>
      </c>
      <c r="H4939" s="320">
        <v>0</v>
      </c>
      <c r="I4939" s="320">
        <v>90</v>
      </c>
    </row>
    <row r="4940" spans="3:9" x14ac:dyDescent="0.25">
      <c r="C4940" s="482" t="s">
        <v>5366</v>
      </c>
      <c r="D4940" s="325">
        <v>458.1</v>
      </c>
      <c r="E4940" s="325">
        <v>0</v>
      </c>
      <c r="F4940" s="325">
        <v>1.1000000000000001</v>
      </c>
      <c r="G4940" s="325">
        <v>90</v>
      </c>
      <c r="H4940" s="320">
        <v>0.4</v>
      </c>
      <c r="I4940" s="320">
        <v>202.5</v>
      </c>
    </row>
    <row r="4941" spans="3:9" x14ac:dyDescent="0.25">
      <c r="C4941" s="482" t="s">
        <v>5367</v>
      </c>
      <c r="D4941" s="325">
        <v>457.9</v>
      </c>
      <c r="E4941" s="325">
        <v>0</v>
      </c>
      <c r="F4941" s="325">
        <v>0.5</v>
      </c>
      <c r="G4941" s="325">
        <v>90</v>
      </c>
      <c r="H4941" s="320">
        <v>0.4</v>
      </c>
      <c r="I4941" s="320">
        <v>202.5</v>
      </c>
    </row>
    <row r="4942" spans="3:9" x14ac:dyDescent="0.25">
      <c r="C4942" s="482" t="s">
        <v>5368</v>
      </c>
      <c r="D4942" s="325">
        <v>457.8</v>
      </c>
      <c r="E4942" s="325">
        <v>0</v>
      </c>
      <c r="F4942" s="325">
        <v>0.4</v>
      </c>
      <c r="G4942" s="325">
        <v>91</v>
      </c>
      <c r="H4942" s="320">
        <v>0</v>
      </c>
      <c r="I4942" s="320">
        <v>270</v>
      </c>
    </row>
    <row r="4943" spans="3:9" x14ac:dyDescent="0.25">
      <c r="C4943" s="482" t="s">
        <v>5369</v>
      </c>
      <c r="D4943" s="325">
        <v>458.1</v>
      </c>
      <c r="E4943" s="325">
        <v>0</v>
      </c>
      <c r="F4943" s="325">
        <v>1.1000000000000001</v>
      </c>
      <c r="G4943" s="325">
        <v>88</v>
      </c>
      <c r="H4943" s="320">
        <v>0.4</v>
      </c>
      <c r="I4943" s="320">
        <v>247.5</v>
      </c>
    </row>
    <row r="4944" spans="3:9" x14ac:dyDescent="0.25">
      <c r="C4944" s="482" t="s">
        <v>5370</v>
      </c>
      <c r="D4944" s="325">
        <v>458</v>
      </c>
      <c r="E4944" s="325">
        <v>0</v>
      </c>
      <c r="F4944" s="325">
        <v>0.9</v>
      </c>
      <c r="G4944" s="325">
        <v>88</v>
      </c>
      <c r="H4944" s="320">
        <v>0.4</v>
      </c>
      <c r="I4944" s="320">
        <v>247.5</v>
      </c>
    </row>
    <row r="4945" spans="3:9" x14ac:dyDescent="0.25">
      <c r="C4945" s="482" t="s">
        <v>5371</v>
      </c>
      <c r="D4945" s="325">
        <v>458.5</v>
      </c>
      <c r="E4945" s="325">
        <v>0</v>
      </c>
      <c r="F4945" s="325">
        <v>0.7</v>
      </c>
      <c r="G4945" s="325">
        <v>89</v>
      </c>
      <c r="H4945" s="320">
        <v>0</v>
      </c>
      <c r="I4945" s="320">
        <v>247.5</v>
      </c>
    </row>
    <row r="4946" spans="3:9" x14ac:dyDescent="0.25">
      <c r="C4946" s="482" t="s">
        <v>5372</v>
      </c>
      <c r="D4946" s="325">
        <v>458.7</v>
      </c>
      <c r="E4946" s="325">
        <v>0</v>
      </c>
      <c r="F4946" s="325">
        <v>2.2000000000000002</v>
      </c>
      <c r="G4946" s="325">
        <v>88</v>
      </c>
      <c r="H4946" s="320">
        <v>0.4</v>
      </c>
      <c r="I4946" s="320">
        <v>225</v>
      </c>
    </row>
    <row r="4947" spans="3:9" x14ac:dyDescent="0.25">
      <c r="C4947" s="482" t="s">
        <v>5373</v>
      </c>
      <c r="D4947" s="325">
        <v>459</v>
      </c>
      <c r="E4947" s="325">
        <v>0</v>
      </c>
      <c r="F4947" s="325">
        <v>2.4</v>
      </c>
      <c r="G4947" s="325">
        <v>89</v>
      </c>
      <c r="H4947" s="320">
        <v>1.3</v>
      </c>
      <c r="I4947" s="320">
        <v>225</v>
      </c>
    </row>
    <row r="4948" spans="3:9" x14ac:dyDescent="0.25">
      <c r="C4948" s="482" t="s">
        <v>5374</v>
      </c>
      <c r="D4948" s="325">
        <v>458.9</v>
      </c>
      <c r="E4948" s="325">
        <v>0</v>
      </c>
      <c r="F4948" s="325">
        <v>6.6</v>
      </c>
      <c r="G4948" s="325">
        <v>64</v>
      </c>
      <c r="H4948" s="320">
        <v>0.9</v>
      </c>
      <c r="I4948" s="320">
        <v>157.5</v>
      </c>
    </row>
    <row r="4949" spans="3:9" x14ac:dyDescent="0.25">
      <c r="C4949" s="482" t="s">
        <v>5375</v>
      </c>
      <c r="D4949" s="325">
        <v>458.8</v>
      </c>
      <c r="E4949" s="325">
        <v>0</v>
      </c>
      <c r="F4949" s="325">
        <v>9</v>
      </c>
      <c r="G4949" s="325">
        <v>37</v>
      </c>
      <c r="H4949" s="320">
        <v>0.9</v>
      </c>
      <c r="I4949" s="320">
        <v>0</v>
      </c>
    </row>
    <row r="4950" spans="3:9" x14ac:dyDescent="0.25">
      <c r="C4950" s="482" t="s">
        <v>5376</v>
      </c>
      <c r="D4950" s="325">
        <v>458.1</v>
      </c>
      <c r="E4950" s="325">
        <v>0</v>
      </c>
      <c r="F4950" s="325">
        <v>11.3</v>
      </c>
      <c r="G4950" s="325">
        <v>34</v>
      </c>
      <c r="H4950" s="320">
        <v>1.8</v>
      </c>
      <c r="I4950" s="320">
        <v>247.5</v>
      </c>
    </row>
    <row r="4951" spans="3:9" x14ac:dyDescent="0.25">
      <c r="C4951" s="482" t="s">
        <v>5377</v>
      </c>
      <c r="D4951" s="325">
        <v>457.8</v>
      </c>
      <c r="E4951" s="325">
        <v>0</v>
      </c>
      <c r="F4951" s="325">
        <v>10.5</v>
      </c>
      <c r="G4951" s="325">
        <v>54</v>
      </c>
      <c r="H4951" s="320">
        <v>1.3</v>
      </c>
      <c r="I4951" s="320">
        <v>45</v>
      </c>
    </row>
    <row r="4952" spans="3:9" x14ac:dyDescent="0.25">
      <c r="C4952" s="482" t="s">
        <v>5378</v>
      </c>
      <c r="D4952" s="325">
        <v>457.3</v>
      </c>
      <c r="E4952" s="325">
        <v>0</v>
      </c>
      <c r="F4952" s="325">
        <v>12.3</v>
      </c>
      <c r="G4952" s="325">
        <v>48</v>
      </c>
      <c r="H4952" s="320">
        <v>1.8</v>
      </c>
      <c r="I4952" s="320">
        <v>22.5</v>
      </c>
    </row>
    <row r="4953" spans="3:9" x14ac:dyDescent="0.25">
      <c r="C4953" s="482" t="s">
        <v>5379</v>
      </c>
      <c r="D4953" s="325">
        <v>456.9</v>
      </c>
      <c r="E4953" s="325">
        <v>0</v>
      </c>
      <c r="F4953" s="325">
        <v>11.9</v>
      </c>
      <c r="G4953" s="325">
        <v>50</v>
      </c>
      <c r="H4953" s="320">
        <v>2.2000000000000002</v>
      </c>
      <c r="I4953" s="320">
        <v>45</v>
      </c>
    </row>
    <row r="4954" spans="3:9" x14ac:dyDescent="0.25">
      <c r="C4954" s="482" t="s">
        <v>5380</v>
      </c>
      <c r="D4954" s="325">
        <v>456.7</v>
      </c>
      <c r="E4954" s="325">
        <v>0</v>
      </c>
      <c r="F4954" s="325">
        <v>11.5</v>
      </c>
      <c r="G4954" s="325">
        <v>51</v>
      </c>
      <c r="H4954" s="320">
        <v>1.8</v>
      </c>
      <c r="I4954" s="320">
        <v>22.5</v>
      </c>
    </row>
    <row r="4955" spans="3:9" x14ac:dyDescent="0.25">
      <c r="C4955" s="482" t="s">
        <v>5381</v>
      </c>
      <c r="D4955" s="325">
        <v>456.9</v>
      </c>
      <c r="E4955" s="325">
        <v>0</v>
      </c>
      <c r="F4955" s="325">
        <v>11.1</v>
      </c>
      <c r="G4955" s="325">
        <v>57</v>
      </c>
      <c r="H4955" s="320">
        <v>1.3</v>
      </c>
      <c r="I4955" s="320">
        <v>22.5</v>
      </c>
    </row>
    <row r="4956" spans="3:9" x14ac:dyDescent="0.25">
      <c r="C4956" s="482" t="s">
        <v>5382</v>
      </c>
      <c r="D4956" s="325">
        <v>457.4</v>
      </c>
      <c r="E4956" s="325">
        <v>0</v>
      </c>
      <c r="F4956" s="325">
        <v>8.1</v>
      </c>
      <c r="G4956" s="325">
        <v>66</v>
      </c>
      <c r="H4956" s="320">
        <v>1.8</v>
      </c>
      <c r="I4956" s="320">
        <v>0</v>
      </c>
    </row>
    <row r="4957" spans="3:9" x14ac:dyDescent="0.25">
      <c r="C4957" s="482" t="s">
        <v>5383</v>
      </c>
      <c r="D4957" s="325">
        <v>457.9</v>
      </c>
      <c r="E4957" s="325">
        <v>0</v>
      </c>
      <c r="F4957" s="325">
        <v>5.9</v>
      </c>
      <c r="G4957" s="325">
        <v>49</v>
      </c>
      <c r="H4957" s="320">
        <v>0.9</v>
      </c>
      <c r="I4957" s="320">
        <v>180</v>
      </c>
    </row>
    <row r="4958" spans="3:9" x14ac:dyDescent="0.25">
      <c r="C4958" s="482" t="s">
        <v>5384</v>
      </c>
      <c r="D4958" s="325">
        <v>458.2</v>
      </c>
      <c r="E4958" s="325">
        <v>0</v>
      </c>
      <c r="F4958" s="325">
        <v>5</v>
      </c>
      <c r="G4958" s="325">
        <v>37</v>
      </c>
      <c r="H4958" s="320">
        <v>0.9</v>
      </c>
      <c r="I4958" s="320">
        <v>270</v>
      </c>
    </row>
    <row r="4959" spans="3:9" x14ac:dyDescent="0.25">
      <c r="C4959" s="482" t="s">
        <v>5385</v>
      </c>
      <c r="D4959" s="325">
        <v>458.6</v>
      </c>
      <c r="E4959" s="325">
        <v>0</v>
      </c>
      <c r="F4959" s="325">
        <v>3.9</v>
      </c>
      <c r="G4959" s="325">
        <v>37</v>
      </c>
      <c r="H4959" s="320">
        <v>0.4</v>
      </c>
      <c r="I4959" s="320">
        <v>247.5</v>
      </c>
    </row>
    <row r="4960" spans="3:9" x14ac:dyDescent="0.25">
      <c r="C4960" s="482" t="s">
        <v>5386</v>
      </c>
      <c r="D4960" s="325">
        <v>458.9</v>
      </c>
      <c r="E4960" s="325">
        <v>0</v>
      </c>
      <c r="F4960" s="325">
        <v>2.9</v>
      </c>
      <c r="G4960" s="325">
        <v>41</v>
      </c>
      <c r="H4960" s="320">
        <v>0</v>
      </c>
      <c r="I4960" s="320">
        <v>90</v>
      </c>
    </row>
    <row r="4961" spans="3:9" x14ac:dyDescent="0.25">
      <c r="C4961" s="482" t="s">
        <v>5387</v>
      </c>
      <c r="D4961" s="325">
        <v>458.9</v>
      </c>
      <c r="E4961" s="325">
        <v>0</v>
      </c>
      <c r="F4961" s="325">
        <v>2.1</v>
      </c>
      <c r="G4961" s="325">
        <v>80</v>
      </c>
      <c r="H4961" s="320">
        <v>0</v>
      </c>
      <c r="I4961" s="320">
        <v>90</v>
      </c>
    </row>
    <row r="4962" spans="3:9" x14ac:dyDescent="0.25">
      <c r="C4962" s="482" t="s">
        <v>5388</v>
      </c>
      <c r="D4962" s="325">
        <v>458.9</v>
      </c>
      <c r="E4962" s="325">
        <v>0</v>
      </c>
      <c r="F4962" s="325">
        <v>1.6</v>
      </c>
      <c r="G4962" s="325">
        <v>88</v>
      </c>
      <c r="H4962" s="320">
        <v>0.4</v>
      </c>
      <c r="I4962" s="320">
        <v>67.5</v>
      </c>
    </row>
    <row r="4963" spans="3:9" x14ac:dyDescent="0.25">
      <c r="C4963" s="482" t="s">
        <v>5389</v>
      </c>
      <c r="D4963" s="325">
        <v>458.6</v>
      </c>
      <c r="E4963" s="325">
        <v>0</v>
      </c>
      <c r="F4963" s="325">
        <v>1.6</v>
      </c>
      <c r="G4963" s="325">
        <v>86</v>
      </c>
      <c r="H4963" s="320">
        <v>0.4</v>
      </c>
      <c r="I4963" s="320">
        <v>67.5</v>
      </c>
    </row>
    <row r="4964" spans="3:9" x14ac:dyDescent="0.25">
      <c r="C4964" s="482" t="s">
        <v>5390</v>
      </c>
      <c r="D4964" s="325">
        <v>458.2</v>
      </c>
      <c r="E4964" s="325">
        <v>0</v>
      </c>
      <c r="F4964" s="325">
        <v>1.2</v>
      </c>
      <c r="G4964" s="325">
        <v>87</v>
      </c>
      <c r="H4964" s="320">
        <v>0</v>
      </c>
      <c r="I4964" s="320">
        <v>67.5</v>
      </c>
    </row>
    <row r="4965" spans="3:9" x14ac:dyDescent="0.25">
      <c r="C4965" s="482" t="s">
        <v>5391</v>
      </c>
      <c r="D4965" s="325">
        <v>457.9</v>
      </c>
      <c r="E4965" s="325">
        <v>0</v>
      </c>
      <c r="F4965" s="325">
        <v>0.5</v>
      </c>
      <c r="G4965" s="325">
        <v>88</v>
      </c>
      <c r="H4965" s="320">
        <v>0</v>
      </c>
      <c r="I4965" s="320">
        <v>67.5</v>
      </c>
    </row>
    <row r="4966" spans="3:9" x14ac:dyDescent="0.25">
      <c r="C4966" s="482" t="s">
        <v>5392</v>
      </c>
      <c r="D4966" s="325">
        <v>458</v>
      </c>
      <c r="E4966" s="325">
        <v>0</v>
      </c>
      <c r="F4966" s="325">
        <v>0.3</v>
      </c>
      <c r="G4966" s="325">
        <v>86</v>
      </c>
      <c r="H4966" s="320">
        <v>0</v>
      </c>
      <c r="I4966" s="320">
        <v>225</v>
      </c>
    </row>
    <row r="4967" spans="3:9" x14ac:dyDescent="0.25">
      <c r="C4967" s="482" t="s">
        <v>5393</v>
      </c>
      <c r="D4967" s="325">
        <v>458.2</v>
      </c>
      <c r="E4967" s="325">
        <v>0</v>
      </c>
      <c r="F4967" s="325">
        <v>-1.2</v>
      </c>
      <c r="G4967" s="325">
        <v>91</v>
      </c>
      <c r="H4967" s="320">
        <v>0.4</v>
      </c>
      <c r="I4967" s="320">
        <v>180</v>
      </c>
    </row>
    <row r="4968" spans="3:9" x14ac:dyDescent="0.25">
      <c r="C4968" s="482" t="s">
        <v>5394</v>
      </c>
      <c r="D4968" s="325">
        <v>458.2</v>
      </c>
      <c r="E4968" s="325">
        <v>0</v>
      </c>
      <c r="F4968" s="325">
        <v>-1.1000000000000001</v>
      </c>
      <c r="G4968" s="325">
        <v>93</v>
      </c>
      <c r="H4968" s="320">
        <v>0</v>
      </c>
      <c r="I4968" s="320">
        <v>225</v>
      </c>
    </row>
    <row r="4969" spans="3:9" x14ac:dyDescent="0.25">
      <c r="C4969" s="482" t="s">
        <v>5395</v>
      </c>
      <c r="D4969" s="325">
        <v>458.4</v>
      </c>
      <c r="E4969" s="325">
        <v>0</v>
      </c>
      <c r="F4969" s="325">
        <v>-2</v>
      </c>
      <c r="G4969" s="325">
        <v>92</v>
      </c>
      <c r="H4969" s="320">
        <v>0.4</v>
      </c>
      <c r="I4969" s="320">
        <v>225</v>
      </c>
    </row>
    <row r="4970" spans="3:9" x14ac:dyDescent="0.25">
      <c r="C4970" s="482" t="s">
        <v>5396</v>
      </c>
      <c r="D4970" s="325">
        <v>458.8</v>
      </c>
      <c r="E4970" s="325">
        <v>0</v>
      </c>
      <c r="F4970" s="325">
        <v>-0.1</v>
      </c>
      <c r="G4970" s="325">
        <v>91</v>
      </c>
      <c r="H4970" s="320">
        <v>0.4</v>
      </c>
      <c r="I4970" s="320">
        <v>270</v>
      </c>
    </row>
    <row r="4971" spans="3:9" x14ac:dyDescent="0.25">
      <c r="C4971" s="482" t="s">
        <v>5397</v>
      </c>
      <c r="D4971" s="325">
        <v>459.1</v>
      </c>
      <c r="E4971" s="325">
        <v>0</v>
      </c>
      <c r="F4971" s="325">
        <v>2.2999999999999998</v>
      </c>
      <c r="G4971" s="325">
        <v>82</v>
      </c>
      <c r="H4971" s="320">
        <v>0.9</v>
      </c>
      <c r="I4971" s="320">
        <v>247.5</v>
      </c>
    </row>
    <row r="4972" spans="3:9" x14ac:dyDescent="0.25">
      <c r="C4972" s="482" t="s">
        <v>5398</v>
      </c>
      <c r="D4972" s="325">
        <v>459.1</v>
      </c>
      <c r="E4972" s="325">
        <v>0</v>
      </c>
      <c r="F4972" s="325">
        <v>6.7</v>
      </c>
      <c r="G4972" s="325">
        <v>68</v>
      </c>
      <c r="H4972" s="320">
        <v>0.9</v>
      </c>
      <c r="I4972" s="320">
        <v>67.5</v>
      </c>
    </row>
    <row r="4973" spans="3:9" x14ac:dyDescent="0.25">
      <c r="C4973" s="482" t="s">
        <v>5399</v>
      </c>
      <c r="D4973" s="325">
        <v>459</v>
      </c>
      <c r="E4973" s="325">
        <v>0</v>
      </c>
      <c r="F4973" s="325">
        <v>11.3</v>
      </c>
      <c r="G4973" s="325">
        <v>49</v>
      </c>
      <c r="H4973" s="320">
        <v>1.3</v>
      </c>
      <c r="I4973" s="320">
        <v>45</v>
      </c>
    </row>
    <row r="4974" spans="3:9" x14ac:dyDescent="0.25">
      <c r="C4974" s="482" t="s">
        <v>5400</v>
      </c>
      <c r="D4974" s="325">
        <v>458.7</v>
      </c>
      <c r="E4974" s="325">
        <v>0</v>
      </c>
      <c r="F4974" s="325">
        <v>11.7</v>
      </c>
      <c r="G4974" s="325">
        <v>50</v>
      </c>
      <c r="H4974" s="320">
        <v>1.3</v>
      </c>
      <c r="I4974" s="320">
        <v>45</v>
      </c>
    </row>
    <row r="4975" spans="3:9" x14ac:dyDescent="0.25">
      <c r="C4975" s="482" t="s">
        <v>5401</v>
      </c>
      <c r="D4975" s="325">
        <v>458.4</v>
      </c>
      <c r="E4975" s="325">
        <v>0</v>
      </c>
      <c r="F4975" s="325">
        <v>12.5</v>
      </c>
      <c r="G4975" s="325">
        <v>47</v>
      </c>
      <c r="H4975" s="320">
        <v>1.8</v>
      </c>
      <c r="I4975" s="320">
        <v>0</v>
      </c>
    </row>
    <row r="4976" spans="3:9" x14ac:dyDescent="0.25">
      <c r="C4976" s="482" t="s">
        <v>5402</v>
      </c>
      <c r="D4976" s="325">
        <v>458</v>
      </c>
      <c r="E4976" s="325">
        <v>0</v>
      </c>
      <c r="F4976" s="325">
        <v>11.3</v>
      </c>
      <c r="G4976" s="325">
        <v>49</v>
      </c>
      <c r="H4976" s="320">
        <v>1.8</v>
      </c>
      <c r="I4976" s="320">
        <v>22.5</v>
      </c>
    </row>
    <row r="4977" spans="3:9" x14ac:dyDescent="0.25">
      <c r="C4977" s="482" t="s">
        <v>5403</v>
      </c>
      <c r="D4977" s="325">
        <v>457.5</v>
      </c>
      <c r="E4977" s="325">
        <v>0</v>
      </c>
      <c r="F4977" s="325">
        <v>10.7</v>
      </c>
      <c r="G4977" s="325">
        <v>55</v>
      </c>
      <c r="H4977" s="320">
        <v>2.2000000000000002</v>
      </c>
      <c r="I4977" s="320">
        <v>45</v>
      </c>
    </row>
    <row r="4978" spans="3:9" x14ac:dyDescent="0.25">
      <c r="C4978" s="482" t="s">
        <v>5404</v>
      </c>
      <c r="D4978" s="325">
        <v>457.3</v>
      </c>
      <c r="E4978" s="325">
        <v>0</v>
      </c>
      <c r="F4978" s="325">
        <v>10.4</v>
      </c>
      <c r="G4978" s="325">
        <v>59</v>
      </c>
      <c r="H4978" s="320">
        <v>2.2000000000000002</v>
      </c>
      <c r="I4978" s="320">
        <v>22.5</v>
      </c>
    </row>
    <row r="4979" spans="3:9" x14ac:dyDescent="0.25">
      <c r="C4979" s="482" t="s">
        <v>5405</v>
      </c>
      <c r="D4979" s="325">
        <v>457.6</v>
      </c>
      <c r="E4979" s="325">
        <v>0</v>
      </c>
      <c r="F4979" s="325">
        <v>7.7</v>
      </c>
      <c r="G4979" s="325">
        <v>70</v>
      </c>
      <c r="H4979" s="320">
        <v>2.2000000000000002</v>
      </c>
      <c r="I4979" s="320">
        <v>45</v>
      </c>
    </row>
    <row r="4980" spans="3:9" x14ac:dyDescent="0.25">
      <c r="C4980" s="482" t="s">
        <v>5406</v>
      </c>
      <c r="D4980" s="325">
        <v>457.9</v>
      </c>
      <c r="E4980" s="325">
        <v>0</v>
      </c>
      <c r="F4980" s="325">
        <v>5.8</v>
      </c>
      <c r="G4980" s="325">
        <v>76</v>
      </c>
      <c r="H4980" s="320">
        <v>2.2000000000000002</v>
      </c>
      <c r="I4980" s="320">
        <v>22.5</v>
      </c>
    </row>
    <row r="4981" spans="3:9" x14ac:dyDescent="0.25">
      <c r="C4981" s="482" t="s">
        <v>5407</v>
      </c>
      <c r="D4981" s="325">
        <v>458.2</v>
      </c>
      <c r="E4981" s="325">
        <v>0</v>
      </c>
      <c r="F4981" s="325">
        <v>4.7</v>
      </c>
      <c r="G4981" s="325">
        <v>83</v>
      </c>
      <c r="H4981" s="320">
        <v>2.2000000000000002</v>
      </c>
      <c r="I4981" s="320">
        <v>45</v>
      </c>
    </row>
    <row r="4982" spans="3:9" x14ac:dyDescent="0.25">
      <c r="C4982" s="482" t="s">
        <v>5408</v>
      </c>
      <c r="D4982" s="325">
        <v>458.7</v>
      </c>
      <c r="E4982" s="325">
        <v>0</v>
      </c>
      <c r="F4982" s="325">
        <v>4.0999999999999996</v>
      </c>
      <c r="G4982" s="325">
        <v>84</v>
      </c>
      <c r="H4982" s="320">
        <v>1.3</v>
      </c>
      <c r="I4982" s="320">
        <v>22.5</v>
      </c>
    </row>
    <row r="4983" spans="3:9" x14ac:dyDescent="0.25">
      <c r="C4983" s="482" t="s">
        <v>5409</v>
      </c>
      <c r="D4983" s="325">
        <v>459.1</v>
      </c>
      <c r="E4983" s="325">
        <v>0</v>
      </c>
      <c r="F4983" s="325">
        <v>3.7</v>
      </c>
      <c r="G4983" s="325">
        <v>85</v>
      </c>
      <c r="H4983" s="320">
        <v>1.8</v>
      </c>
      <c r="I4983" s="320">
        <v>45</v>
      </c>
    </row>
    <row r="4984" spans="3:9" x14ac:dyDescent="0.25">
      <c r="C4984" s="482" t="s">
        <v>5410</v>
      </c>
      <c r="D4984" s="325">
        <v>459.2</v>
      </c>
      <c r="E4984" s="325">
        <v>0</v>
      </c>
      <c r="F4984" s="325">
        <v>4</v>
      </c>
      <c r="G4984" s="325">
        <v>84</v>
      </c>
      <c r="H4984" s="320">
        <v>1.3</v>
      </c>
      <c r="I4984" s="320">
        <v>45</v>
      </c>
    </row>
    <row r="4985" spans="3:9" x14ac:dyDescent="0.25">
      <c r="C4985" s="482" t="s">
        <v>5411</v>
      </c>
      <c r="D4985" s="325">
        <v>459.2</v>
      </c>
      <c r="E4985" s="325">
        <v>0</v>
      </c>
      <c r="F4985" s="325">
        <v>3.6</v>
      </c>
      <c r="G4985" s="325">
        <v>86</v>
      </c>
      <c r="H4985" s="320">
        <v>1.3</v>
      </c>
      <c r="I4985" s="320">
        <v>45</v>
      </c>
    </row>
    <row r="4986" spans="3:9" x14ac:dyDescent="0.25">
      <c r="C4986" s="482" t="s">
        <v>5412</v>
      </c>
      <c r="D4986" s="325">
        <v>459.2</v>
      </c>
      <c r="E4986" s="325">
        <v>0</v>
      </c>
      <c r="F4986" s="325">
        <v>3.6</v>
      </c>
      <c r="G4986" s="325">
        <v>84</v>
      </c>
      <c r="H4986" s="320">
        <v>0.9</v>
      </c>
      <c r="I4986" s="320">
        <v>45</v>
      </c>
    </row>
    <row r="4987" spans="3:9" x14ac:dyDescent="0.25">
      <c r="C4987" s="482" t="s">
        <v>5413</v>
      </c>
      <c r="D4987" s="325">
        <v>459.1</v>
      </c>
      <c r="E4987" s="325">
        <v>0</v>
      </c>
      <c r="F4987" s="325">
        <v>2.9</v>
      </c>
      <c r="G4987" s="325">
        <v>86</v>
      </c>
      <c r="H4987" s="320">
        <v>0.9</v>
      </c>
      <c r="I4987" s="320">
        <v>0</v>
      </c>
    </row>
    <row r="4988" spans="3:9" x14ac:dyDescent="0.25">
      <c r="C4988" s="482" t="s">
        <v>5414</v>
      </c>
      <c r="D4988" s="325">
        <v>458.8</v>
      </c>
      <c r="E4988" s="325">
        <v>0</v>
      </c>
      <c r="F4988" s="325">
        <v>2.8</v>
      </c>
      <c r="G4988" s="325">
        <v>86</v>
      </c>
      <c r="H4988" s="320">
        <v>0.9</v>
      </c>
      <c r="I4988" s="320">
        <v>45</v>
      </c>
    </row>
    <row r="4989" spans="3:9" x14ac:dyDescent="0.25">
      <c r="C4989" s="482" t="s">
        <v>5415</v>
      </c>
      <c r="D4989" s="325">
        <v>458.6</v>
      </c>
      <c r="E4989" s="325">
        <v>0</v>
      </c>
      <c r="F4989" s="325">
        <v>2.7</v>
      </c>
      <c r="G4989" s="325">
        <v>86</v>
      </c>
      <c r="H4989" s="320">
        <v>0.9</v>
      </c>
      <c r="I4989" s="320">
        <v>22.5</v>
      </c>
    </row>
    <row r="4990" spans="3:9" x14ac:dyDescent="0.25">
      <c r="C4990" s="482" t="s">
        <v>5416</v>
      </c>
      <c r="D4990" s="325">
        <v>458.4</v>
      </c>
      <c r="E4990" s="325">
        <v>0</v>
      </c>
      <c r="F4990" s="325">
        <v>2.6</v>
      </c>
      <c r="G4990" s="325">
        <v>86</v>
      </c>
      <c r="H4990" s="320">
        <v>0.4</v>
      </c>
      <c r="I4990" s="320">
        <v>45</v>
      </c>
    </row>
    <row r="4991" spans="3:9" x14ac:dyDescent="0.25">
      <c r="C4991" s="482" t="s">
        <v>5417</v>
      </c>
      <c r="D4991" s="325">
        <v>458.5</v>
      </c>
      <c r="E4991" s="325">
        <v>0</v>
      </c>
      <c r="F4991" s="325">
        <v>2</v>
      </c>
      <c r="G4991" s="325">
        <v>87</v>
      </c>
      <c r="H4991" s="320">
        <v>0.4</v>
      </c>
      <c r="I4991" s="320">
        <v>90</v>
      </c>
    </row>
    <row r="4992" spans="3:9" x14ac:dyDescent="0.25">
      <c r="C4992" s="482" t="s">
        <v>5418</v>
      </c>
      <c r="D4992" s="325">
        <v>458.7</v>
      </c>
      <c r="E4992" s="325">
        <v>0</v>
      </c>
      <c r="F4992" s="325">
        <v>1.8</v>
      </c>
      <c r="G4992" s="325">
        <v>86</v>
      </c>
      <c r="H4992" s="320">
        <v>0.4</v>
      </c>
      <c r="I4992" s="320">
        <v>22.5</v>
      </c>
    </row>
    <row r="4993" spans="3:9" x14ac:dyDescent="0.25">
      <c r="C4993" s="482" t="s">
        <v>5419</v>
      </c>
      <c r="D4993" s="325">
        <v>459.1</v>
      </c>
      <c r="E4993" s="325">
        <v>0</v>
      </c>
      <c r="F4993" s="325">
        <v>2.2000000000000002</v>
      </c>
      <c r="G4993" s="325">
        <v>83</v>
      </c>
      <c r="H4993" s="320">
        <v>0.4</v>
      </c>
      <c r="I4993" s="320">
        <v>202.5</v>
      </c>
    </row>
    <row r="4994" spans="3:9" x14ac:dyDescent="0.25">
      <c r="C4994" s="482" t="s">
        <v>5420</v>
      </c>
      <c r="D4994" s="325">
        <v>459.3</v>
      </c>
      <c r="E4994" s="325">
        <v>0</v>
      </c>
      <c r="F4994" s="325">
        <v>4</v>
      </c>
      <c r="G4994" s="325">
        <v>77</v>
      </c>
      <c r="H4994" s="320">
        <v>0.4</v>
      </c>
      <c r="I4994" s="320">
        <v>225</v>
      </c>
    </row>
    <row r="4995" spans="3:9" x14ac:dyDescent="0.25">
      <c r="C4995" s="482" t="s">
        <v>5421</v>
      </c>
      <c r="D4995" s="325">
        <v>459.5</v>
      </c>
      <c r="E4995" s="325">
        <v>0</v>
      </c>
      <c r="F4995" s="325">
        <v>5.9</v>
      </c>
      <c r="G4995" s="325">
        <v>68</v>
      </c>
      <c r="H4995" s="320">
        <v>0.9</v>
      </c>
      <c r="I4995" s="320">
        <v>247.5</v>
      </c>
    </row>
    <row r="4996" spans="3:9" x14ac:dyDescent="0.25">
      <c r="C4996" s="482" t="s">
        <v>5422</v>
      </c>
      <c r="D4996" s="325">
        <v>459.4</v>
      </c>
      <c r="E4996" s="325">
        <v>0</v>
      </c>
      <c r="F4996" s="325">
        <v>8.9</v>
      </c>
      <c r="G4996" s="325">
        <v>58</v>
      </c>
      <c r="H4996" s="320">
        <v>0.9</v>
      </c>
      <c r="I4996" s="320">
        <v>225</v>
      </c>
    </row>
    <row r="4997" spans="3:9" x14ac:dyDescent="0.25">
      <c r="C4997" s="482" t="s">
        <v>5423</v>
      </c>
      <c r="D4997" s="325">
        <v>459.5</v>
      </c>
      <c r="E4997" s="325">
        <v>0</v>
      </c>
      <c r="F4997" s="325">
        <v>8.6</v>
      </c>
      <c r="G4997" s="325">
        <v>57</v>
      </c>
      <c r="H4997" s="320">
        <v>0.9</v>
      </c>
      <c r="I4997" s="320">
        <v>45</v>
      </c>
    </row>
    <row r="4998" spans="3:9" x14ac:dyDescent="0.25">
      <c r="C4998" s="482" t="s">
        <v>5424</v>
      </c>
      <c r="D4998" s="325">
        <v>459.2</v>
      </c>
      <c r="E4998" s="325">
        <v>0</v>
      </c>
      <c r="F4998" s="325">
        <v>9.4</v>
      </c>
      <c r="G4998" s="325">
        <v>53</v>
      </c>
      <c r="H4998" s="320">
        <v>0.9</v>
      </c>
      <c r="I4998" s="320">
        <v>0</v>
      </c>
    </row>
    <row r="4999" spans="3:9" x14ac:dyDescent="0.25">
      <c r="C4999" s="482" t="s">
        <v>5425</v>
      </c>
      <c r="D4999" s="325">
        <v>458.8</v>
      </c>
      <c r="E4999" s="325">
        <v>0</v>
      </c>
      <c r="F4999" s="325">
        <v>9.1</v>
      </c>
      <c r="G4999" s="325">
        <v>56</v>
      </c>
      <c r="H4999" s="320">
        <v>1.3</v>
      </c>
      <c r="I4999" s="320">
        <v>22.5</v>
      </c>
    </row>
    <row r="5000" spans="3:9" x14ac:dyDescent="0.25">
      <c r="C5000" s="482" t="s">
        <v>5426</v>
      </c>
      <c r="D5000" s="325">
        <v>458.3</v>
      </c>
      <c r="E5000" s="325">
        <v>0</v>
      </c>
      <c r="F5000" s="325">
        <v>9.4</v>
      </c>
      <c r="G5000" s="325">
        <v>57</v>
      </c>
      <c r="H5000" s="320">
        <v>1.3</v>
      </c>
      <c r="I5000" s="320">
        <v>45</v>
      </c>
    </row>
    <row r="5001" spans="3:9" x14ac:dyDescent="0.25">
      <c r="C5001" s="482" t="s">
        <v>5427</v>
      </c>
      <c r="D5001" s="325">
        <v>458.1</v>
      </c>
      <c r="E5001" s="325">
        <v>0</v>
      </c>
      <c r="F5001" s="325">
        <v>8.9</v>
      </c>
      <c r="G5001" s="325">
        <v>57</v>
      </c>
      <c r="H5001" s="320">
        <v>1.8</v>
      </c>
      <c r="I5001" s="320">
        <v>22.5</v>
      </c>
    </row>
    <row r="5002" spans="3:9" x14ac:dyDescent="0.25">
      <c r="C5002" s="482" t="s">
        <v>5428</v>
      </c>
      <c r="D5002" s="325">
        <v>458</v>
      </c>
      <c r="E5002" s="325">
        <v>0</v>
      </c>
      <c r="F5002" s="325">
        <v>9.1999999999999993</v>
      </c>
      <c r="G5002" s="325">
        <v>57</v>
      </c>
      <c r="H5002" s="320">
        <v>1.8</v>
      </c>
      <c r="I5002" s="320">
        <v>0</v>
      </c>
    </row>
    <row r="5003" spans="3:9" x14ac:dyDescent="0.25">
      <c r="C5003" s="482" t="s">
        <v>5429</v>
      </c>
      <c r="D5003" s="325">
        <v>458</v>
      </c>
      <c r="E5003" s="325">
        <v>0</v>
      </c>
      <c r="F5003" s="325">
        <v>9.1999999999999993</v>
      </c>
      <c r="G5003" s="325">
        <v>54</v>
      </c>
      <c r="H5003" s="320">
        <v>1.8</v>
      </c>
      <c r="I5003" s="320">
        <v>22.5</v>
      </c>
    </row>
    <row r="5004" spans="3:9" x14ac:dyDescent="0.25">
      <c r="C5004" s="482" t="s">
        <v>5430</v>
      </c>
      <c r="D5004" s="325">
        <v>458.4</v>
      </c>
      <c r="E5004" s="325">
        <v>0</v>
      </c>
      <c r="F5004" s="325">
        <v>7.1</v>
      </c>
      <c r="G5004" s="325">
        <v>71</v>
      </c>
      <c r="H5004" s="320">
        <v>1.8</v>
      </c>
      <c r="I5004" s="320">
        <v>22.5</v>
      </c>
    </row>
    <row r="5005" spans="3:9" x14ac:dyDescent="0.25">
      <c r="C5005" s="482" t="s">
        <v>5431</v>
      </c>
      <c r="D5005" s="325">
        <v>458.6</v>
      </c>
      <c r="E5005" s="325">
        <v>0</v>
      </c>
      <c r="F5005" s="325">
        <v>5.2</v>
      </c>
      <c r="G5005" s="325">
        <v>81</v>
      </c>
      <c r="H5005" s="320">
        <v>1.8</v>
      </c>
      <c r="I5005" s="320">
        <v>45</v>
      </c>
    </row>
    <row r="5006" spans="3:9" x14ac:dyDescent="0.25">
      <c r="C5006" s="482" t="s">
        <v>5432</v>
      </c>
      <c r="D5006" s="325">
        <v>459.1</v>
      </c>
      <c r="E5006" s="325">
        <v>0</v>
      </c>
      <c r="F5006" s="325">
        <v>4.7</v>
      </c>
      <c r="G5006" s="325">
        <v>83</v>
      </c>
      <c r="H5006" s="320">
        <v>0.9</v>
      </c>
      <c r="I5006" s="320">
        <v>45</v>
      </c>
    </row>
    <row r="5007" spans="3:9" x14ac:dyDescent="0.25">
      <c r="C5007" s="482" t="s">
        <v>5433</v>
      </c>
      <c r="D5007" s="325">
        <v>459.4</v>
      </c>
      <c r="E5007" s="325">
        <v>0</v>
      </c>
      <c r="F5007" s="325">
        <v>4.0999999999999996</v>
      </c>
      <c r="G5007" s="325">
        <v>85</v>
      </c>
      <c r="H5007" s="320">
        <v>0.4</v>
      </c>
      <c r="I5007" s="320">
        <v>22.5</v>
      </c>
    </row>
    <row r="5008" spans="3:9" x14ac:dyDescent="0.25">
      <c r="C5008" s="482" t="s">
        <v>5434</v>
      </c>
      <c r="D5008" s="325">
        <v>459.5</v>
      </c>
      <c r="E5008" s="325">
        <v>0</v>
      </c>
      <c r="F5008" s="325">
        <v>3.5</v>
      </c>
      <c r="G5008" s="325">
        <v>85</v>
      </c>
      <c r="H5008" s="320">
        <v>0.4</v>
      </c>
      <c r="I5008" s="320">
        <v>22.5</v>
      </c>
    </row>
    <row r="5009" spans="3:9" x14ac:dyDescent="0.25">
      <c r="C5009" s="482" t="s">
        <v>5435</v>
      </c>
      <c r="D5009" s="325">
        <v>459.5</v>
      </c>
      <c r="E5009" s="325">
        <v>0</v>
      </c>
      <c r="F5009" s="325">
        <v>3.4</v>
      </c>
      <c r="G5009" s="325">
        <v>87</v>
      </c>
      <c r="H5009" s="320">
        <v>0.4</v>
      </c>
      <c r="I5009" s="320">
        <v>270</v>
      </c>
    </row>
    <row r="5010" spans="3:9" x14ac:dyDescent="0.25">
      <c r="C5010" s="482" t="s">
        <v>5436</v>
      </c>
      <c r="D5010" s="325">
        <v>459.3</v>
      </c>
      <c r="E5010" s="325">
        <v>0</v>
      </c>
      <c r="F5010" s="325">
        <v>3.1</v>
      </c>
      <c r="G5010" s="325">
        <v>86</v>
      </c>
      <c r="H5010" s="320">
        <v>0.4</v>
      </c>
      <c r="I5010" s="320">
        <v>315</v>
      </c>
    </row>
    <row r="5011" spans="3:9" x14ac:dyDescent="0.25">
      <c r="C5011" s="482" t="s">
        <v>5437</v>
      </c>
      <c r="D5011" s="325">
        <v>459.1</v>
      </c>
      <c r="E5011" s="325">
        <v>0</v>
      </c>
      <c r="F5011" s="325">
        <v>1.8</v>
      </c>
      <c r="G5011" s="325">
        <v>89</v>
      </c>
      <c r="H5011" s="320">
        <v>0</v>
      </c>
      <c r="I5011" s="320">
        <v>0</v>
      </c>
    </row>
    <row r="5012" spans="3:9" x14ac:dyDescent="0.25">
      <c r="C5012" s="482" t="s">
        <v>5438</v>
      </c>
      <c r="D5012" s="325">
        <v>458.7</v>
      </c>
      <c r="E5012" s="325">
        <v>0</v>
      </c>
      <c r="F5012" s="325">
        <v>1.6</v>
      </c>
      <c r="G5012" s="325">
        <v>90</v>
      </c>
      <c r="H5012" s="320">
        <v>0.4</v>
      </c>
      <c r="I5012" s="320">
        <v>270</v>
      </c>
    </row>
    <row r="5013" spans="3:9" x14ac:dyDescent="0.25">
      <c r="C5013" s="482" t="s">
        <v>5439</v>
      </c>
      <c r="D5013" s="325">
        <v>458.4</v>
      </c>
      <c r="E5013" s="325">
        <v>0</v>
      </c>
      <c r="F5013" s="325">
        <v>1.5</v>
      </c>
      <c r="G5013" s="325">
        <v>90</v>
      </c>
      <c r="H5013" s="320">
        <v>0.4</v>
      </c>
      <c r="I5013" s="320">
        <v>247.5</v>
      </c>
    </row>
    <row r="5014" spans="3:9" x14ac:dyDescent="0.25">
      <c r="C5014" s="482" t="s">
        <v>5440</v>
      </c>
      <c r="D5014" s="325">
        <v>458.4</v>
      </c>
      <c r="E5014" s="325">
        <v>0</v>
      </c>
      <c r="F5014" s="325">
        <v>1.3</v>
      </c>
      <c r="G5014" s="325">
        <v>90</v>
      </c>
      <c r="H5014" s="320">
        <v>0.4</v>
      </c>
      <c r="I5014" s="320">
        <v>247.5</v>
      </c>
    </row>
    <row r="5015" spans="3:9" x14ac:dyDescent="0.25">
      <c r="C5015" s="482" t="s">
        <v>5441</v>
      </c>
      <c r="D5015" s="325">
        <v>458.5</v>
      </c>
      <c r="E5015" s="325">
        <v>0</v>
      </c>
      <c r="F5015" s="325">
        <v>0.5</v>
      </c>
      <c r="G5015" s="325">
        <v>92</v>
      </c>
      <c r="H5015" s="320">
        <v>0.4</v>
      </c>
      <c r="I5015" s="320">
        <v>247.5</v>
      </c>
    </row>
    <row r="5016" spans="3:9" x14ac:dyDescent="0.25">
      <c r="C5016" s="482" t="s">
        <v>5442</v>
      </c>
      <c r="D5016" s="325">
        <v>458.7</v>
      </c>
      <c r="E5016" s="325">
        <v>0</v>
      </c>
      <c r="F5016" s="325">
        <v>0.3</v>
      </c>
      <c r="G5016" s="325">
        <v>93</v>
      </c>
      <c r="H5016" s="320">
        <v>0.9</v>
      </c>
      <c r="I5016" s="320">
        <v>180</v>
      </c>
    </row>
    <row r="5017" spans="3:9" x14ac:dyDescent="0.25">
      <c r="C5017" s="482" t="s">
        <v>5443</v>
      </c>
      <c r="D5017" s="325">
        <v>458.9</v>
      </c>
      <c r="E5017" s="325">
        <v>0</v>
      </c>
      <c r="F5017" s="325">
        <v>0.3</v>
      </c>
      <c r="G5017" s="325">
        <v>92</v>
      </c>
      <c r="H5017" s="320">
        <v>0.9</v>
      </c>
      <c r="I5017" s="320">
        <v>180</v>
      </c>
    </row>
    <row r="5018" spans="3:9" x14ac:dyDescent="0.25">
      <c r="C5018" s="482" t="s">
        <v>5444</v>
      </c>
      <c r="D5018" s="325">
        <v>459.5</v>
      </c>
      <c r="E5018" s="325">
        <v>0</v>
      </c>
      <c r="F5018" s="325">
        <v>0.8</v>
      </c>
      <c r="G5018" s="325">
        <v>88</v>
      </c>
      <c r="H5018" s="320">
        <v>0.9</v>
      </c>
      <c r="I5018" s="320">
        <v>180</v>
      </c>
    </row>
    <row r="5019" spans="3:9" x14ac:dyDescent="0.25">
      <c r="C5019" s="482" t="s">
        <v>5445</v>
      </c>
      <c r="D5019" s="325">
        <v>459.9</v>
      </c>
      <c r="E5019" s="325">
        <v>0</v>
      </c>
      <c r="F5019" s="325">
        <v>3.2</v>
      </c>
      <c r="G5019" s="325">
        <v>82</v>
      </c>
      <c r="H5019" s="320">
        <v>1.3</v>
      </c>
      <c r="I5019" s="320">
        <v>270</v>
      </c>
    </row>
    <row r="5020" spans="3:9" x14ac:dyDescent="0.25">
      <c r="C5020" s="482" t="s">
        <v>5446</v>
      </c>
      <c r="D5020" s="325">
        <v>459.8</v>
      </c>
      <c r="E5020" s="325">
        <v>0</v>
      </c>
      <c r="F5020" s="325">
        <v>6.3</v>
      </c>
      <c r="G5020" s="325">
        <v>70</v>
      </c>
      <c r="H5020" s="320">
        <v>0.9</v>
      </c>
      <c r="I5020" s="320">
        <v>225</v>
      </c>
    </row>
    <row r="5021" spans="3:9" x14ac:dyDescent="0.25">
      <c r="C5021" s="482" t="s">
        <v>5447</v>
      </c>
      <c r="D5021" s="325">
        <v>459.6</v>
      </c>
      <c r="E5021" s="325">
        <v>0</v>
      </c>
      <c r="F5021" s="325">
        <v>9.3000000000000007</v>
      </c>
      <c r="G5021" s="325">
        <v>55</v>
      </c>
      <c r="H5021" s="320">
        <v>1.3</v>
      </c>
      <c r="I5021" s="320">
        <v>67.5</v>
      </c>
    </row>
    <row r="5022" spans="3:9" x14ac:dyDescent="0.25">
      <c r="C5022" s="482" t="s">
        <v>5448</v>
      </c>
      <c r="D5022" s="325">
        <v>459.1</v>
      </c>
      <c r="E5022" s="325">
        <v>0</v>
      </c>
      <c r="F5022" s="325">
        <v>12.1</v>
      </c>
      <c r="G5022" s="325">
        <v>35</v>
      </c>
      <c r="H5022" s="320">
        <v>1.3</v>
      </c>
      <c r="I5022" s="320">
        <v>45</v>
      </c>
    </row>
    <row r="5023" spans="3:9" x14ac:dyDescent="0.25">
      <c r="C5023" s="482" t="s">
        <v>5449</v>
      </c>
      <c r="D5023" s="325">
        <v>458.6</v>
      </c>
      <c r="E5023" s="325">
        <v>0</v>
      </c>
      <c r="F5023" s="325">
        <v>13.6</v>
      </c>
      <c r="G5023" s="325">
        <v>27</v>
      </c>
      <c r="H5023" s="320">
        <v>1.3</v>
      </c>
      <c r="I5023" s="320">
        <v>67.5</v>
      </c>
    </row>
    <row r="5024" spans="3:9" x14ac:dyDescent="0.25">
      <c r="C5024" s="482" t="s">
        <v>5450</v>
      </c>
      <c r="D5024" s="325">
        <v>458.2</v>
      </c>
      <c r="E5024" s="325">
        <v>0</v>
      </c>
      <c r="F5024" s="325">
        <v>13.8</v>
      </c>
      <c r="G5024" s="325">
        <v>32</v>
      </c>
      <c r="H5024" s="320">
        <v>1.8</v>
      </c>
      <c r="I5024" s="320">
        <v>45</v>
      </c>
    </row>
    <row r="5025" spans="3:9" x14ac:dyDescent="0.25">
      <c r="C5025" s="482" t="s">
        <v>5451</v>
      </c>
      <c r="D5025" s="325">
        <v>457.8</v>
      </c>
      <c r="E5025" s="325">
        <v>0</v>
      </c>
      <c r="F5025" s="325">
        <v>13.5</v>
      </c>
      <c r="G5025" s="325">
        <v>35</v>
      </c>
      <c r="H5025" s="320">
        <v>1.8</v>
      </c>
      <c r="I5025" s="320">
        <v>0</v>
      </c>
    </row>
    <row r="5026" spans="3:9" x14ac:dyDescent="0.25">
      <c r="C5026" s="482" t="s">
        <v>5452</v>
      </c>
      <c r="D5026" s="325">
        <v>457.7</v>
      </c>
      <c r="E5026" s="325">
        <v>0</v>
      </c>
      <c r="F5026" s="325">
        <v>13.3</v>
      </c>
      <c r="G5026" s="325">
        <v>37</v>
      </c>
      <c r="H5026" s="320">
        <v>1.8</v>
      </c>
      <c r="I5026" s="320">
        <v>45</v>
      </c>
    </row>
    <row r="5027" spans="3:9" x14ac:dyDescent="0.25">
      <c r="C5027" s="482" t="s">
        <v>5453</v>
      </c>
      <c r="D5027" s="325">
        <v>458</v>
      </c>
      <c r="E5027" s="325">
        <v>0</v>
      </c>
      <c r="F5027" s="325">
        <v>11.1</v>
      </c>
      <c r="G5027" s="325">
        <v>43</v>
      </c>
      <c r="H5027" s="320">
        <v>1.8</v>
      </c>
      <c r="I5027" s="320">
        <v>22.5</v>
      </c>
    </row>
    <row r="5028" spans="3:9" x14ac:dyDescent="0.25">
      <c r="C5028" s="482" t="s">
        <v>5454</v>
      </c>
      <c r="D5028" s="325">
        <v>458.3</v>
      </c>
      <c r="E5028" s="325">
        <v>0</v>
      </c>
      <c r="F5028" s="325">
        <v>8.1999999999999993</v>
      </c>
      <c r="G5028" s="325">
        <v>57</v>
      </c>
      <c r="H5028" s="320">
        <v>2.2000000000000002</v>
      </c>
      <c r="I5028" s="320">
        <v>45</v>
      </c>
    </row>
    <row r="5029" spans="3:9" x14ac:dyDescent="0.25">
      <c r="C5029" s="482" t="s">
        <v>5455</v>
      </c>
      <c r="D5029" s="325">
        <v>458.5</v>
      </c>
      <c r="E5029" s="325">
        <v>0</v>
      </c>
      <c r="F5029" s="325">
        <v>6.7</v>
      </c>
      <c r="G5029" s="325">
        <v>64</v>
      </c>
      <c r="H5029" s="320">
        <v>1.3</v>
      </c>
      <c r="I5029" s="320">
        <v>22.5</v>
      </c>
    </row>
    <row r="5030" spans="3:9" x14ac:dyDescent="0.25">
      <c r="C5030" s="482" t="s">
        <v>5456</v>
      </c>
      <c r="D5030" s="325">
        <v>458.8</v>
      </c>
      <c r="E5030" s="325">
        <v>0</v>
      </c>
      <c r="F5030" s="325">
        <v>5.4</v>
      </c>
      <c r="G5030" s="325">
        <v>69</v>
      </c>
      <c r="H5030" s="320">
        <v>0.9</v>
      </c>
      <c r="I5030" s="320">
        <v>67.5</v>
      </c>
    </row>
    <row r="5031" spans="3:9" x14ac:dyDescent="0.25">
      <c r="C5031" s="482" t="s">
        <v>5457</v>
      </c>
      <c r="D5031" s="325">
        <v>459</v>
      </c>
      <c r="E5031" s="325">
        <v>0</v>
      </c>
      <c r="F5031" s="325">
        <v>4.2</v>
      </c>
      <c r="G5031" s="325">
        <v>74</v>
      </c>
      <c r="H5031" s="320">
        <v>0.4</v>
      </c>
      <c r="I5031" s="320">
        <v>45</v>
      </c>
    </row>
    <row r="5032" spans="3:9" x14ac:dyDescent="0.25">
      <c r="C5032" s="482" t="s">
        <v>5458</v>
      </c>
      <c r="D5032" s="325">
        <v>458.9</v>
      </c>
      <c r="E5032" s="325">
        <v>0</v>
      </c>
      <c r="F5032" s="325">
        <v>3.3</v>
      </c>
      <c r="G5032" s="325">
        <v>76</v>
      </c>
      <c r="H5032" s="320">
        <v>0</v>
      </c>
      <c r="I5032" s="320">
        <v>45</v>
      </c>
    </row>
    <row r="5033" spans="3:9" x14ac:dyDescent="0.25">
      <c r="C5033" s="482" t="s">
        <v>5459</v>
      </c>
      <c r="D5033" s="325">
        <v>458.9</v>
      </c>
      <c r="E5033" s="325">
        <v>0</v>
      </c>
      <c r="F5033" s="325">
        <v>2.8</v>
      </c>
      <c r="G5033" s="325">
        <v>78</v>
      </c>
      <c r="H5033" s="320">
        <v>0</v>
      </c>
      <c r="I5033" s="320">
        <v>45</v>
      </c>
    </row>
    <row r="5034" spans="3:9" x14ac:dyDescent="0.25">
      <c r="C5034" s="482" t="s">
        <v>5460</v>
      </c>
      <c r="D5034" s="325">
        <v>458.8</v>
      </c>
      <c r="E5034" s="325">
        <v>0</v>
      </c>
      <c r="F5034" s="325">
        <v>2</v>
      </c>
      <c r="G5034" s="325">
        <v>82</v>
      </c>
      <c r="H5034" s="320">
        <v>0</v>
      </c>
      <c r="I5034" s="320">
        <v>270</v>
      </c>
    </row>
    <row r="5035" spans="3:9" x14ac:dyDescent="0.25">
      <c r="C5035" s="482" t="s">
        <v>5461</v>
      </c>
      <c r="D5035" s="325">
        <v>458.6</v>
      </c>
      <c r="E5035" s="325">
        <v>0</v>
      </c>
      <c r="F5035" s="325">
        <v>1.7</v>
      </c>
      <c r="G5035" s="325">
        <v>81</v>
      </c>
      <c r="H5035" s="320">
        <v>0</v>
      </c>
      <c r="I5035" s="320">
        <v>270</v>
      </c>
    </row>
    <row r="5036" spans="3:9" x14ac:dyDescent="0.25">
      <c r="C5036" s="482" t="s">
        <v>5462</v>
      </c>
      <c r="D5036" s="325">
        <v>458.2</v>
      </c>
      <c r="E5036" s="325">
        <v>0</v>
      </c>
      <c r="F5036" s="325">
        <v>1.1000000000000001</v>
      </c>
      <c r="G5036" s="325">
        <v>83</v>
      </c>
      <c r="H5036" s="320">
        <v>0</v>
      </c>
      <c r="I5036" s="320">
        <v>247.5</v>
      </c>
    </row>
    <row r="5037" spans="3:9" x14ac:dyDescent="0.25">
      <c r="C5037" s="482" t="s">
        <v>5463</v>
      </c>
      <c r="D5037" s="325">
        <v>458.1</v>
      </c>
      <c r="E5037" s="325">
        <v>0</v>
      </c>
      <c r="F5037" s="325">
        <v>0.2</v>
      </c>
      <c r="G5037" s="325">
        <v>84</v>
      </c>
      <c r="H5037" s="320">
        <v>0</v>
      </c>
      <c r="I5037" s="320">
        <v>247.5</v>
      </c>
    </row>
    <row r="5038" spans="3:9" x14ac:dyDescent="0.25">
      <c r="C5038" s="482" t="s">
        <v>5464</v>
      </c>
      <c r="D5038" s="325">
        <v>458.2</v>
      </c>
      <c r="E5038" s="325">
        <v>0</v>
      </c>
      <c r="F5038" s="325">
        <v>-1.7</v>
      </c>
      <c r="G5038" s="325">
        <v>88</v>
      </c>
      <c r="H5038" s="320">
        <v>0.4</v>
      </c>
      <c r="I5038" s="320">
        <v>180</v>
      </c>
    </row>
    <row r="5039" spans="3:9" x14ac:dyDescent="0.25">
      <c r="C5039" s="482" t="s">
        <v>5465</v>
      </c>
      <c r="D5039" s="325">
        <v>458.3</v>
      </c>
      <c r="E5039" s="325">
        <v>0</v>
      </c>
      <c r="F5039" s="325">
        <v>-2.4</v>
      </c>
      <c r="G5039" s="325">
        <v>92</v>
      </c>
      <c r="H5039" s="320">
        <v>0.4</v>
      </c>
      <c r="I5039" s="320">
        <v>225</v>
      </c>
    </row>
    <row r="5040" spans="3:9" x14ac:dyDescent="0.25">
      <c r="C5040" s="482" t="s">
        <v>5466</v>
      </c>
      <c r="D5040" s="325">
        <v>458.7</v>
      </c>
      <c r="E5040" s="325">
        <v>0</v>
      </c>
      <c r="F5040" s="325">
        <v>-1.8</v>
      </c>
      <c r="G5040" s="325">
        <v>93</v>
      </c>
      <c r="H5040" s="320">
        <v>0.4</v>
      </c>
      <c r="I5040" s="320">
        <v>270</v>
      </c>
    </row>
    <row r="5041" spans="3:9" x14ac:dyDescent="0.25">
      <c r="C5041" s="482" t="s">
        <v>5467</v>
      </c>
      <c r="D5041" s="325">
        <v>458.8</v>
      </c>
      <c r="E5041" s="325">
        <v>0</v>
      </c>
      <c r="F5041" s="325">
        <v>-1.6</v>
      </c>
      <c r="G5041" s="325">
        <v>93</v>
      </c>
      <c r="H5041" s="320">
        <v>0.4</v>
      </c>
      <c r="I5041" s="320">
        <v>225</v>
      </c>
    </row>
    <row r="5042" spans="3:9" x14ac:dyDescent="0.25">
      <c r="C5042" s="482" t="s">
        <v>5468</v>
      </c>
      <c r="D5042" s="325">
        <v>459.2</v>
      </c>
      <c r="E5042" s="325">
        <v>0</v>
      </c>
      <c r="F5042" s="325">
        <v>-1.4</v>
      </c>
      <c r="G5042" s="325">
        <v>94</v>
      </c>
      <c r="H5042" s="320">
        <v>0.4</v>
      </c>
      <c r="I5042" s="320">
        <v>247.5</v>
      </c>
    </row>
    <row r="5043" spans="3:9" x14ac:dyDescent="0.25">
      <c r="C5043" s="482" t="s">
        <v>5469</v>
      </c>
      <c r="D5043" s="325">
        <v>459.5</v>
      </c>
      <c r="E5043" s="325">
        <v>0</v>
      </c>
      <c r="F5043" s="325">
        <v>0.1</v>
      </c>
      <c r="G5043" s="325">
        <v>94</v>
      </c>
      <c r="H5043" s="320">
        <v>0.9</v>
      </c>
      <c r="I5043" s="320">
        <v>270</v>
      </c>
    </row>
    <row r="5044" spans="3:9" x14ac:dyDescent="0.25">
      <c r="C5044" s="482" t="s">
        <v>5470</v>
      </c>
      <c r="D5044" s="325">
        <v>459.4</v>
      </c>
      <c r="E5044" s="325">
        <v>0</v>
      </c>
      <c r="F5044" s="325">
        <v>3.6</v>
      </c>
      <c r="G5044" s="325">
        <v>77</v>
      </c>
      <c r="H5044" s="320">
        <v>0.9</v>
      </c>
      <c r="I5044" s="320">
        <v>247.5</v>
      </c>
    </row>
    <row r="5045" spans="3:9" x14ac:dyDescent="0.25">
      <c r="C5045" s="482" t="s">
        <v>5471</v>
      </c>
      <c r="D5045" s="325">
        <v>459.3</v>
      </c>
      <c r="E5045" s="325">
        <v>0</v>
      </c>
      <c r="F5045" s="325">
        <v>7.3</v>
      </c>
      <c r="G5045" s="325">
        <v>58</v>
      </c>
      <c r="H5045" s="320">
        <v>1.3</v>
      </c>
      <c r="I5045" s="320">
        <v>157.5</v>
      </c>
    </row>
    <row r="5046" spans="3:9" x14ac:dyDescent="0.25">
      <c r="C5046" s="482" t="s">
        <v>5472</v>
      </c>
      <c r="D5046" s="325">
        <v>458.9</v>
      </c>
      <c r="E5046" s="325">
        <v>0</v>
      </c>
      <c r="F5046" s="325">
        <v>11.7</v>
      </c>
      <c r="G5046" s="325">
        <v>25</v>
      </c>
      <c r="H5046" s="320">
        <v>1.8</v>
      </c>
      <c r="I5046" s="320">
        <v>157.5</v>
      </c>
    </row>
    <row r="5047" spans="3:9" x14ac:dyDescent="0.25">
      <c r="C5047" s="482" t="s">
        <v>5473</v>
      </c>
      <c r="D5047" s="325">
        <v>458.4</v>
      </c>
      <c r="E5047" s="325">
        <v>0</v>
      </c>
      <c r="F5047" s="325">
        <v>12.9</v>
      </c>
      <c r="G5047" s="325">
        <v>27</v>
      </c>
      <c r="H5047" s="320">
        <v>1.8</v>
      </c>
      <c r="I5047" s="320">
        <v>157.5</v>
      </c>
    </row>
    <row r="5048" spans="3:9" x14ac:dyDescent="0.25">
      <c r="C5048" s="482" t="s">
        <v>5474</v>
      </c>
      <c r="D5048" s="325">
        <v>458</v>
      </c>
      <c r="E5048" s="325">
        <v>0</v>
      </c>
      <c r="F5048" s="325">
        <v>13.7</v>
      </c>
      <c r="G5048" s="325">
        <v>26</v>
      </c>
      <c r="H5048" s="320">
        <v>1.8</v>
      </c>
      <c r="I5048" s="320">
        <v>22.5</v>
      </c>
    </row>
    <row r="5049" spans="3:9" x14ac:dyDescent="0.25">
      <c r="C5049" s="482" t="s">
        <v>5475</v>
      </c>
      <c r="D5049" s="325">
        <v>457.7</v>
      </c>
      <c r="E5049" s="325">
        <v>0</v>
      </c>
      <c r="F5049" s="325">
        <v>12.8</v>
      </c>
      <c r="G5049" s="325">
        <v>33</v>
      </c>
      <c r="H5049" s="320">
        <v>1.8</v>
      </c>
      <c r="I5049" s="320">
        <v>45</v>
      </c>
    </row>
    <row r="5050" spans="3:9" x14ac:dyDescent="0.25">
      <c r="C5050" s="482" t="s">
        <v>5476</v>
      </c>
      <c r="D5050" s="325">
        <v>457.8</v>
      </c>
      <c r="E5050" s="325">
        <v>0</v>
      </c>
      <c r="F5050" s="325">
        <v>12.4</v>
      </c>
      <c r="G5050" s="325">
        <v>36</v>
      </c>
      <c r="H5050" s="320">
        <v>2.2000000000000002</v>
      </c>
      <c r="I5050" s="320">
        <v>22.5</v>
      </c>
    </row>
    <row r="5051" spans="3:9" x14ac:dyDescent="0.25">
      <c r="C5051" s="482" t="s">
        <v>5477</v>
      </c>
      <c r="D5051" s="325">
        <v>458.1</v>
      </c>
      <c r="E5051" s="325">
        <v>0</v>
      </c>
      <c r="F5051" s="325">
        <v>10.8</v>
      </c>
      <c r="G5051" s="325">
        <v>47</v>
      </c>
      <c r="H5051" s="320">
        <v>2.2000000000000002</v>
      </c>
      <c r="I5051" s="320">
        <v>22.5</v>
      </c>
    </row>
    <row r="5052" spans="3:9" x14ac:dyDescent="0.25">
      <c r="C5052" s="482" t="s">
        <v>5478</v>
      </c>
      <c r="D5052" s="325">
        <v>458.5</v>
      </c>
      <c r="E5052" s="325">
        <v>0</v>
      </c>
      <c r="F5052" s="325">
        <v>7.6</v>
      </c>
      <c r="G5052" s="325">
        <v>64</v>
      </c>
      <c r="H5052" s="320">
        <v>2.2000000000000002</v>
      </c>
      <c r="I5052" s="320">
        <v>22.5</v>
      </c>
    </row>
    <row r="5053" spans="3:9" x14ac:dyDescent="0.25">
      <c r="C5053" s="482" t="s">
        <v>5479</v>
      </c>
      <c r="D5053" s="325">
        <v>458.9</v>
      </c>
      <c r="E5053" s="325">
        <v>0</v>
      </c>
      <c r="F5053" s="325">
        <v>5.8</v>
      </c>
      <c r="G5053" s="325">
        <v>73</v>
      </c>
      <c r="H5053" s="320">
        <v>1.8</v>
      </c>
      <c r="I5053" s="320">
        <v>67.5</v>
      </c>
    </row>
    <row r="5054" spans="3:9" x14ac:dyDescent="0.25">
      <c r="C5054" s="482" t="s">
        <v>5480</v>
      </c>
      <c r="D5054" s="325">
        <v>459.2</v>
      </c>
      <c r="E5054" s="325">
        <v>0</v>
      </c>
      <c r="F5054" s="325">
        <v>4.5999999999999996</v>
      </c>
      <c r="G5054" s="325">
        <v>74</v>
      </c>
      <c r="H5054" s="320">
        <v>0.9</v>
      </c>
      <c r="I5054" s="320">
        <v>90</v>
      </c>
    </row>
    <row r="5055" spans="3:9" x14ac:dyDescent="0.25">
      <c r="C5055" s="482" t="s">
        <v>5481</v>
      </c>
      <c r="D5055" s="325">
        <v>459.2</v>
      </c>
      <c r="E5055" s="325">
        <v>0</v>
      </c>
      <c r="F5055" s="325">
        <v>3.4</v>
      </c>
      <c r="G5055" s="325">
        <v>77</v>
      </c>
      <c r="H5055" s="320">
        <v>0.4</v>
      </c>
      <c r="I5055" s="320">
        <v>90</v>
      </c>
    </row>
    <row r="5056" spans="3:9" x14ac:dyDescent="0.25">
      <c r="C5056" s="482" t="s">
        <v>5482</v>
      </c>
      <c r="D5056" s="325">
        <v>459.2</v>
      </c>
      <c r="E5056" s="325">
        <v>0</v>
      </c>
      <c r="F5056" s="325">
        <v>2.8</v>
      </c>
      <c r="G5056" s="325">
        <v>76</v>
      </c>
      <c r="H5056" s="320">
        <v>0</v>
      </c>
      <c r="I5056" s="320">
        <v>337.5</v>
      </c>
    </row>
    <row r="5057" spans="3:9" x14ac:dyDescent="0.25">
      <c r="C5057" s="482" t="s">
        <v>5483</v>
      </c>
      <c r="D5057" s="325">
        <v>459.3</v>
      </c>
      <c r="E5057" s="325">
        <v>0</v>
      </c>
      <c r="F5057" s="325">
        <v>1.1000000000000001</v>
      </c>
      <c r="G5057" s="325">
        <v>83</v>
      </c>
      <c r="H5057" s="320">
        <v>0.4</v>
      </c>
      <c r="I5057" s="320">
        <v>337.5</v>
      </c>
    </row>
    <row r="5058" spans="3:9" x14ac:dyDescent="0.25">
      <c r="C5058" s="482" t="s">
        <v>5484</v>
      </c>
      <c r="D5058" s="325">
        <v>459.1</v>
      </c>
      <c r="E5058" s="325">
        <v>0</v>
      </c>
      <c r="F5058" s="325">
        <v>1.3</v>
      </c>
      <c r="G5058" s="325">
        <v>84</v>
      </c>
      <c r="H5058" s="320">
        <v>0</v>
      </c>
      <c r="I5058" s="320">
        <v>337.5</v>
      </c>
    </row>
    <row r="5059" spans="3:9" x14ac:dyDescent="0.25">
      <c r="C5059" s="482" t="s">
        <v>5485</v>
      </c>
      <c r="D5059" s="325">
        <v>458.9</v>
      </c>
      <c r="E5059" s="325">
        <v>0</v>
      </c>
      <c r="F5059" s="325">
        <v>0.6</v>
      </c>
      <c r="G5059" s="325">
        <v>86</v>
      </c>
      <c r="H5059" s="320">
        <v>0</v>
      </c>
      <c r="I5059" s="320">
        <v>337.5</v>
      </c>
    </row>
    <row r="5060" spans="3:9" x14ac:dyDescent="0.25">
      <c r="C5060" s="482" t="s">
        <v>5486</v>
      </c>
      <c r="D5060" s="325">
        <v>458.7</v>
      </c>
      <c r="E5060" s="325">
        <v>0</v>
      </c>
      <c r="F5060" s="325">
        <v>0.6</v>
      </c>
      <c r="G5060" s="325">
        <v>87</v>
      </c>
      <c r="H5060" s="320">
        <v>0.4</v>
      </c>
      <c r="I5060" s="320">
        <v>270</v>
      </c>
    </row>
    <row r="5061" spans="3:9" x14ac:dyDescent="0.25">
      <c r="C5061" s="482" t="s">
        <v>5487</v>
      </c>
      <c r="D5061" s="325">
        <v>458.3</v>
      </c>
      <c r="E5061" s="325">
        <v>0</v>
      </c>
      <c r="F5061" s="325">
        <v>-0.3</v>
      </c>
      <c r="G5061" s="325">
        <v>87</v>
      </c>
      <c r="H5061" s="320">
        <v>0.4</v>
      </c>
      <c r="I5061" s="320">
        <v>270</v>
      </c>
    </row>
    <row r="5062" spans="3:9" x14ac:dyDescent="0.25">
      <c r="C5062" s="482" t="s">
        <v>5488</v>
      </c>
      <c r="D5062" s="325">
        <v>458.3</v>
      </c>
      <c r="E5062" s="325">
        <v>0</v>
      </c>
      <c r="F5062" s="325">
        <v>-0.3</v>
      </c>
      <c r="G5062" s="325">
        <v>87</v>
      </c>
      <c r="H5062" s="320">
        <v>0.4</v>
      </c>
      <c r="I5062" s="320">
        <v>180</v>
      </c>
    </row>
    <row r="5063" spans="3:9" x14ac:dyDescent="0.25">
      <c r="C5063" s="482" t="s">
        <v>5489</v>
      </c>
      <c r="D5063" s="325">
        <v>458.4</v>
      </c>
      <c r="E5063" s="325">
        <v>0</v>
      </c>
      <c r="F5063" s="325">
        <v>-1</v>
      </c>
      <c r="G5063" s="325">
        <v>90</v>
      </c>
      <c r="H5063" s="320">
        <v>0.9</v>
      </c>
      <c r="I5063" s="320">
        <v>180</v>
      </c>
    </row>
    <row r="5064" spans="3:9" x14ac:dyDescent="0.25">
      <c r="C5064" s="482" t="s">
        <v>5490</v>
      </c>
      <c r="D5064" s="325">
        <v>458.7</v>
      </c>
      <c r="E5064" s="325">
        <v>0</v>
      </c>
      <c r="F5064" s="325">
        <v>-1.8</v>
      </c>
      <c r="G5064" s="325">
        <v>92</v>
      </c>
      <c r="H5064" s="320">
        <v>0.9</v>
      </c>
      <c r="I5064" s="320">
        <v>180</v>
      </c>
    </row>
    <row r="5065" spans="3:9" x14ac:dyDescent="0.25">
      <c r="C5065" s="482" t="s">
        <v>5491</v>
      </c>
      <c r="D5065" s="325">
        <v>459</v>
      </c>
      <c r="E5065" s="325">
        <v>0</v>
      </c>
      <c r="F5065" s="325">
        <v>-2.4</v>
      </c>
      <c r="G5065" s="325">
        <v>92</v>
      </c>
      <c r="H5065" s="320">
        <v>0.9</v>
      </c>
      <c r="I5065" s="320">
        <v>247.5</v>
      </c>
    </row>
    <row r="5066" spans="3:9" x14ac:dyDescent="0.25">
      <c r="C5066" s="482" t="s">
        <v>5492</v>
      </c>
      <c r="D5066" s="325">
        <v>459.3</v>
      </c>
      <c r="E5066" s="325">
        <v>0</v>
      </c>
      <c r="F5066" s="325">
        <v>-2.4</v>
      </c>
      <c r="G5066" s="325">
        <v>93</v>
      </c>
      <c r="H5066" s="320">
        <v>0.9</v>
      </c>
      <c r="I5066" s="320">
        <v>247.5</v>
      </c>
    </row>
    <row r="5067" spans="3:9" x14ac:dyDescent="0.25">
      <c r="C5067" s="482" t="s">
        <v>5493</v>
      </c>
      <c r="D5067" s="325">
        <v>459.6</v>
      </c>
      <c r="E5067" s="325">
        <v>0</v>
      </c>
      <c r="F5067" s="325">
        <v>0.9</v>
      </c>
      <c r="G5067" s="325">
        <v>81</v>
      </c>
      <c r="H5067" s="320">
        <v>0.9</v>
      </c>
      <c r="I5067" s="320">
        <v>247.5</v>
      </c>
    </row>
    <row r="5068" spans="3:9" x14ac:dyDescent="0.25">
      <c r="C5068" s="482" t="s">
        <v>5494</v>
      </c>
      <c r="D5068" s="325">
        <v>459.6</v>
      </c>
      <c r="E5068" s="325">
        <v>0</v>
      </c>
      <c r="F5068" s="325">
        <v>3.4</v>
      </c>
      <c r="G5068" s="325">
        <v>73</v>
      </c>
      <c r="H5068" s="320">
        <v>1.3</v>
      </c>
      <c r="I5068" s="320">
        <v>247.5</v>
      </c>
    </row>
    <row r="5069" spans="3:9" x14ac:dyDescent="0.25">
      <c r="C5069" s="482" t="s">
        <v>5495</v>
      </c>
      <c r="D5069" s="325">
        <v>459.3</v>
      </c>
      <c r="E5069" s="325">
        <v>0</v>
      </c>
      <c r="F5069" s="325">
        <v>8.4</v>
      </c>
      <c r="G5069" s="325">
        <v>36</v>
      </c>
      <c r="H5069" s="320">
        <v>1.3</v>
      </c>
      <c r="I5069" s="320">
        <v>157.5</v>
      </c>
    </row>
    <row r="5070" spans="3:9" x14ac:dyDescent="0.25">
      <c r="C5070" s="482" t="s">
        <v>5496</v>
      </c>
      <c r="D5070" s="325">
        <v>459</v>
      </c>
      <c r="E5070" s="325">
        <v>0</v>
      </c>
      <c r="F5070" s="325">
        <v>9.9</v>
      </c>
      <c r="G5070" s="325">
        <v>37</v>
      </c>
      <c r="H5070" s="320">
        <v>1.3</v>
      </c>
      <c r="I5070" s="320">
        <v>0</v>
      </c>
    </row>
    <row r="5071" spans="3:9" x14ac:dyDescent="0.25">
      <c r="C5071" s="482" t="s">
        <v>5497</v>
      </c>
      <c r="D5071" s="325">
        <v>458.5</v>
      </c>
      <c r="E5071" s="325">
        <v>0</v>
      </c>
      <c r="F5071" s="325">
        <v>11.9</v>
      </c>
      <c r="G5071" s="325">
        <v>37</v>
      </c>
      <c r="H5071" s="320">
        <v>1.8</v>
      </c>
      <c r="I5071" s="320">
        <v>0</v>
      </c>
    </row>
    <row r="5072" spans="3:9" x14ac:dyDescent="0.25">
      <c r="C5072" s="482" t="s">
        <v>5498</v>
      </c>
      <c r="D5072" s="325">
        <v>458.1</v>
      </c>
      <c r="E5072" s="325">
        <v>0</v>
      </c>
      <c r="F5072" s="325">
        <v>12.2</v>
      </c>
      <c r="G5072" s="325">
        <v>39</v>
      </c>
      <c r="H5072" s="320">
        <v>1.8</v>
      </c>
      <c r="I5072" s="320">
        <v>0</v>
      </c>
    </row>
    <row r="5073" spans="3:9" x14ac:dyDescent="0.25">
      <c r="C5073" s="482" t="s">
        <v>5499</v>
      </c>
      <c r="D5073" s="325">
        <v>457.9</v>
      </c>
      <c r="E5073" s="325">
        <v>0</v>
      </c>
      <c r="F5073" s="325">
        <v>11.9</v>
      </c>
      <c r="G5073" s="325">
        <v>43</v>
      </c>
      <c r="H5073" s="320">
        <v>2.7</v>
      </c>
      <c r="I5073" s="320">
        <v>0</v>
      </c>
    </row>
    <row r="5074" spans="3:9" x14ac:dyDescent="0.25">
      <c r="C5074" s="482" t="s">
        <v>5500</v>
      </c>
      <c r="D5074" s="325">
        <v>457.7</v>
      </c>
      <c r="E5074" s="325">
        <v>0</v>
      </c>
      <c r="F5074" s="325">
        <v>11.8</v>
      </c>
      <c r="G5074" s="325">
        <v>45</v>
      </c>
      <c r="H5074" s="320">
        <v>2.2000000000000002</v>
      </c>
      <c r="I5074" s="320">
        <v>22.5</v>
      </c>
    </row>
    <row r="5075" spans="3:9" x14ac:dyDescent="0.25">
      <c r="C5075" s="482" t="s">
        <v>5501</v>
      </c>
      <c r="D5075" s="325">
        <v>457.7</v>
      </c>
      <c r="E5075" s="325">
        <v>0</v>
      </c>
      <c r="F5075" s="325">
        <v>10.1</v>
      </c>
      <c r="G5075" s="325">
        <v>50</v>
      </c>
      <c r="H5075" s="320">
        <v>2.2000000000000002</v>
      </c>
      <c r="I5075" s="320">
        <v>22.5</v>
      </c>
    </row>
    <row r="5076" spans="3:9" x14ac:dyDescent="0.25">
      <c r="C5076" s="482" t="s">
        <v>5502</v>
      </c>
      <c r="D5076" s="325">
        <v>458.2</v>
      </c>
      <c r="E5076" s="325">
        <v>0</v>
      </c>
      <c r="F5076" s="325">
        <v>7.9</v>
      </c>
      <c r="G5076" s="325">
        <v>59</v>
      </c>
      <c r="H5076" s="320">
        <v>1.8</v>
      </c>
      <c r="I5076" s="320">
        <v>22.5</v>
      </c>
    </row>
    <row r="5077" spans="3:9" x14ac:dyDescent="0.25">
      <c r="C5077" s="482" t="s">
        <v>5503</v>
      </c>
      <c r="D5077" s="325">
        <v>458.5</v>
      </c>
      <c r="E5077" s="325">
        <v>0</v>
      </c>
      <c r="F5077" s="325">
        <v>5.9</v>
      </c>
      <c r="G5077" s="325">
        <v>68</v>
      </c>
      <c r="H5077" s="320">
        <v>1.3</v>
      </c>
      <c r="I5077" s="320">
        <v>67.5</v>
      </c>
    </row>
    <row r="5078" spans="3:9" x14ac:dyDescent="0.25">
      <c r="C5078" s="482" t="s">
        <v>5504</v>
      </c>
      <c r="D5078" s="325">
        <v>458.9</v>
      </c>
      <c r="E5078" s="325">
        <v>0</v>
      </c>
      <c r="F5078" s="325">
        <v>4.3</v>
      </c>
      <c r="G5078" s="325">
        <v>78</v>
      </c>
      <c r="H5078" s="320">
        <v>0.9</v>
      </c>
      <c r="I5078" s="320">
        <v>67.5</v>
      </c>
    </row>
    <row r="5079" spans="3:9" x14ac:dyDescent="0.25">
      <c r="C5079" s="482" t="s">
        <v>5505</v>
      </c>
      <c r="D5079" s="325">
        <v>459.4</v>
      </c>
      <c r="E5079" s="325">
        <v>0</v>
      </c>
      <c r="F5079" s="325">
        <v>3.8</v>
      </c>
      <c r="G5079" s="325">
        <v>82</v>
      </c>
      <c r="H5079" s="320">
        <v>0.9</v>
      </c>
      <c r="I5079" s="320">
        <v>67.5</v>
      </c>
    </row>
    <row r="5080" spans="3:9" x14ac:dyDescent="0.25">
      <c r="C5080" s="482" t="s">
        <v>5506</v>
      </c>
      <c r="D5080" s="325">
        <v>459.2</v>
      </c>
      <c r="E5080" s="325">
        <v>0</v>
      </c>
      <c r="F5080" s="325">
        <v>3.2</v>
      </c>
      <c r="G5080" s="325">
        <v>82</v>
      </c>
      <c r="H5080" s="320">
        <v>0.9</v>
      </c>
      <c r="I5080" s="320">
        <v>67.5</v>
      </c>
    </row>
    <row r="5081" spans="3:9" x14ac:dyDescent="0.25">
      <c r="C5081" s="482" t="s">
        <v>5507</v>
      </c>
      <c r="D5081" s="325">
        <v>459.3</v>
      </c>
      <c r="E5081" s="325">
        <v>0</v>
      </c>
      <c r="F5081" s="325">
        <v>3.1</v>
      </c>
      <c r="G5081" s="325">
        <v>83</v>
      </c>
      <c r="H5081" s="320">
        <v>0.4</v>
      </c>
      <c r="I5081" s="320">
        <v>67.5</v>
      </c>
    </row>
    <row r="5082" spans="3:9" x14ac:dyDescent="0.25">
      <c r="C5082" s="482" t="s">
        <v>5508</v>
      </c>
      <c r="D5082" s="325">
        <v>459.3</v>
      </c>
      <c r="E5082" s="325">
        <v>0</v>
      </c>
      <c r="F5082" s="325">
        <v>3.4</v>
      </c>
      <c r="G5082" s="325">
        <v>82</v>
      </c>
      <c r="H5082" s="320">
        <v>0.4</v>
      </c>
      <c r="I5082" s="320">
        <v>247.5</v>
      </c>
    </row>
    <row r="5083" spans="3:9" x14ac:dyDescent="0.25">
      <c r="C5083" s="482" t="s">
        <v>5509</v>
      </c>
      <c r="D5083" s="325">
        <v>459</v>
      </c>
      <c r="E5083" s="325">
        <v>0</v>
      </c>
      <c r="F5083" s="325">
        <v>3.4</v>
      </c>
      <c r="G5083" s="325">
        <v>81</v>
      </c>
      <c r="H5083" s="320">
        <v>0.4</v>
      </c>
      <c r="I5083" s="320">
        <v>67.5</v>
      </c>
    </row>
    <row r="5084" spans="3:9" x14ac:dyDescent="0.25">
      <c r="C5084" s="482" t="s">
        <v>5510</v>
      </c>
      <c r="D5084" s="325">
        <v>458.8</v>
      </c>
      <c r="E5084" s="325">
        <v>0</v>
      </c>
      <c r="F5084" s="325">
        <v>2.8</v>
      </c>
      <c r="G5084" s="325">
        <v>82</v>
      </c>
      <c r="H5084" s="320">
        <v>0.4</v>
      </c>
      <c r="I5084" s="320">
        <v>67.5</v>
      </c>
    </row>
    <row r="5085" spans="3:9" x14ac:dyDescent="0.25">
      <c r="C5085" s="482" t="s">
        <v>5511</v>
      </c>
      <c r="D5085" s="325">
        <v>458.5</v>
      </c>
      <c r="E5085" s="325">
        <v>0</v>
      </c>
      <c r="F5085" s="325">
        <v>1.8</v>
      </c>
      <c r="G5085" s="325">
        <v>85</v>
      </c>
      <c r="H5085" s="320">
        <v>0</v>
      </c>
      <c r="I5085" s="320">
        <v>247.5</v>
      </c>
    </row>
    <row r="5086" spans="3:9" x14ac:dyDescent="0.25">
      <c r="C5086" s="482" t="s">
        <v>5512</v>
      </c>
      <c r="D5086" s="325">
        <v>458.6</v>
      </c>
      <c r="E5086" s="325">
        <v>0</v>
      </c>
      <c r="F5086" s="325">
        <v>0.7</v>
      </c>
      <c r="G5086" s="325">
        <v>90</v>
      </c>
      <c r="H5086" s="320">
        <v>0.4</v>
      </c>
      <c r="I5086" s="320">
        <v>337.5</v>
      </c>
    </row>
    <row r="5087" spans="3:9" x14ac:dyDescent="0.25">
      <c r="C5087" s="482" t="s">
        <v>5513</v>
      </c>
      <c r="D5087" s="325">
        <v>458.7</v>
      </c>
      <c r="E5087" s="325">
        <v>0</v>
      </c>
      <c r="F5087" s="325">
        <v>0.4</v>
      </c>
      <c r="G5087" s="325">
        <v>90</v>
      </c>
      <c r="H5087" s="320">
        <v>0.4</v>
      </c>
      <c r="I5087" s="320">
        <v>270</v>
      </c>
    </row>
    <row r="5088" spans="3:9" x14ac:dyDescent="0.25">
      <c r="C5088" s="482" t="s">
        <v>5514</v>
      </c>
      <c r="D5088" s="325">
        <v>458.9</v>
      </c>
      <c r="E5088" s="325">
        <v>0</v>
      </c>
      <c r="F5088" s="325">
        <v>0.5</v>
      </c>
      <c r="G5088" s="325">
        <v>87</v>
      </c>
      <c r="H5088" s="320">
        <v>0.9</v>
      </c>
      <c r="I5088" s="320">
        <v>225</v>
      </c>
    </row>
    <row r="5089" spans="3:9" x14ac:dyDescent="0.25">
      <c r="C5089" s="482" t="s">
        <v>5515</v>
      </c>
      <c r="D5089" s="325">
        <v>459.3</v>
      </c>
      <c r="E5089" s="325">
        <v>0</v>
      </c>
      <c r="F5089" s="325">
        <v>0.4</v>
      </c>
      <c r="G5089" s="325">
        <v>86</v>
      </c>
      <c r="H5089" s="320">
        <v>0.9</v>
      </c>
      <c r="I5089" s="320">
        <v>180</v>
      </c>
    </row>
    <row r="5090" spans="3:9" x14ac:dyDescent="0.25">
      <c r="C5090" s="482" t="s">
        <v>5516</v>
      </c>
      <c r="D5090" s="325">
        <v>459.6</v>
      </c>
      <c r="E5090" s="325">
        <v>0</v>
      </c>
      <c r="F5090" s="325">
        <v>2</v>
      </c>
      <c r="G5090" s="325">
        <v>81</v>
      </c>
      <c r="H5090" s="320">
        <v>0.9</v>
      </c>
      <c r="I5090" s="320">
        <v>247.5</v>
      </c>
    </row>
    <row r="5091" spans="3:9" x14ac:dyDescent="0.25">
      <c r="C5091" s="482" t="s">
        <v>5517</v>
      </c>
      <c r="D5091" s="325">
        <v>459.9</v>
      </c>
      <c r="E5091" s="325">
        <v>0</v>
      </c>
      <c r="F5091" s="325">
        <v>3.3</v>
      </c>
      <c r="G5091" s="325">
        <v>76</v>
      </c>
      <c r="H5091" s="320">
        <v>1.3</v>
      </c>
      <c r="I5091" s="320">
        <v>202.5</v>
      </c>
    </row>
    <row r="5092" spans="3:9" x14ac:dyDescent="0.25">
      <c r="C5092" s="482" t="s">
        <v>5518</v>
      </c>
      <c r="D5092" s="325">
        <v>459.9</v>
      </c>
      <c r="E5092" s="325">
        <v>0</v>
      </c>
      <c r="F5092" s="325">
        <v>5.8</v>
      </c>
      <c r="G5092" s="325">
        <v>65</v>
      </c>
      <c r="H5092" s="320">
        <v>1.3</v>
      </c>
      <c r="I5092" s="320">
        <v>247.5</v>
      </c>
    </row>
    <row r="5093" spans="3:9" x14ac:dyDescent="0.25">
      <c r="C5093" s="482" t="s">
        <v>5519</v>
      </c>
      <c r="D5093" s="325">
        <v>459.7</v>
      </c>
      <c r="E5093" s="325">
        <v>0</v>
      </c>
      <c r="F5093" s="325">
        <v>7.3</v>
      </c>
      <c r="G5093" s="325">
        <v>51</v>
      </c>
      <c r="H5093" s="320">
        <v>0.9</v>
      </c>
      <c r="I5093" s="320">
        <v>0</v>
      </c>
    </row>
    <row r="5094" spans="3:9" x14ac:dyDescent="0.25">
      <c r="C5094" s="482" t="s">
        <v>5520</v>
      </c>
      <c r="D5094" s="325">
        <v>459.3</v>
      </c>
      <c r="E5094" s="325">
        <v>0</v>
      </c>
      <c r="F5094" s="325">
        <v>10</v>
      </c>
      <c r="G5094" s="325">
        <v>42</v>
      </c>
      <c r="H5094" s="320">
        <v>1.3</v>
      </c>
      <c r="I5094" s="320">
        <v>247.5</v>
      </c>
    </row>
    <row r="5095" spans="3:9" x14ac:dyDescent="0.25">
      <c r="C5095" s="482" t="s">
        <v>5521</v>
      </c>
      <c r="D5095" s="325">
        <v>458.9</v>
      </c>
      <c r="E5095" s="325">
        <v>0</v>
      </c>
      <c r="F5095" s="325">
        <v>10.4</v>
      </c>
      <c r="G5095" s="325">
        <v>41</v>
      </c>
      <c r="H5095" s="320">
        <v>1.3</v>
      </c>
      <c r="I5095" s="320">
        <v>0</v>
      </c>
    </row>
    <row r="5096" spans="3:9" x14ac:dyDescent="0.25">
      <c r="C5096" s="482" t="s">
        <v>5522</v>
      </c>
      <c r="D5096" s="325">
        <v>458.3</v>
      </c>
      <c r="E5096" s="325">
        <v>0</v>
      </c>
      <c r="F5096" s="325">
        <v>12.1</v>
      </c>
      <c r="G5096" s="325">
        <v>37</v>
      </c>
      <c r="H5096" s="320">
        <v>1.3</v>
      </c>
      <c r="I5096" s="320">
        <v>270</v>
      </c>
    </row>
    <row r="5097" spans="3:9" x14ac:dyDescent="0.25">
      <c r="C5097" s="482" t="s">
        <v>5523</v>
      </c>
      <c r="D5097" s="325">
        <v>457.8</v>
      </c>
      <c r="E5097" s="325">
        <v>0</v>
      </c>
      <c r="F5097" s="325">
        <v>11.4</v>
      </c>
      <c r="G5097" s="325">
        <v>41</v>
      </c>
      <c r="H5097" s="320">
        <v>0.9</v>
      </c>
      <c r="I5097" s="320">
        <v>22.5</v>
      </c>
    </row>
    <row r="5098" spans="3:9" x14ac:dyDescent="0.25">
      <c r="C5098" s="482" t="s">
        <v>5524</v>
      </c>
      <c r="D5098" s="325">
        <v>457.6</v>
      </c>
      <c r="E5098" s="325">
        <v>0</v>
      </c>
      <c r="F5098" s="325">
        <v>13.3</v>
      </c>
      <c r="G5098" s="325">
        <v>40</v>
      </c>
      <c r="H5098" s="320">
        <v>1.8</v>
      </c>
      <c r="I5098" s="320">
        <v>22.5</v>
      </c>
    </row>
    <row r="5099" spans="3:9" x14ac:dyDescent="0.25">
      <c r="C5099" s="482" t="s">
        <v>5525</v>
      </c>
      <c r="D5099" s="325">
        <v>457.7</v>
      </c>
      <c r="E5099" s="325">
        <v>0</v>
      </c>
      <c r="F5099" s="325">
        <v>10.6</v>
      </c>
      <c r="G5099" s="325">
        <v>52</v>
      </c>
      <c r="H5099" s="320">
        <v>2.2000000000000002</v>
      </c>
      <c r="I5099" s="320">
        <v>22.5</v>
      </c>
    </row>
    <row r="5100" spans="3:9" x14ac:dyDescent="0.25">
      <c r="C5100" s="482" t="s">
        <v>5526</v>
      </c>
      <c r="D5100" s="325">
        <v>458.1</v>
      </c>
      <c r="E5100" s="325">
        <v>0</v>
      </c>
      <c r="F5100" s="325">
        <v>8.1999999999999993</v>
      </c>
      <c r="G5100" s="325">
        <v>62</v>
      </c>
      <c r="H5100" s="320">
        <v>1.8</v>
      </c>
      <c r="I5100" s="320">
        <v>45</v>
      </c>
    </row>
    <row r="5101" spans="3:9" x14ac:dyDescent="0.25">
      <c r="C5101" s="482" t="s">
        <v>5527</v>
      </c>
      <c r="D5101" s="325">
        <v>458.4</v>
      </c>
      <c r="E5101" s="325">
        <v>0</v>
      </c>
      <c r="F5101" s="325">
        <v>6.2</v>
      </c>
      <c r="G5101" s="325">
        <v>71</v>
      </c>
      <c r="H5101" s="320">
        <v>0.9</v>
      </c>
      <c r="I5101" s="320">
        <v>67.5</v>
      </c>
    </row>
    <row r="5102" spans="3:9" x14ac:dyDescent="0.25">
      <c r="C5102" s="482" t="s">
        <v>5528</v>
      </c>
      <c r="D5102" s="325">
        <v>458.9</v>
      </c>
      <c r="E5102" s="325">
        <v>0</v>
      </c>
      <c r="F5102" s="325">
        <v>4.8</v>
      </c>
      <c r="G5102" s="325">
        <v>84</v>
      </c>
      <c r="H5102" s="320">
        <v>0.9</v>
      </c>
      <c r="I5102" s="320">
        <v>67.5</v>
      </c>
    </row>
    <row r="5103" spans="3:9" x14ac:dyDescent="0.25">
      <c r="C5103" s="482" t="s">
        <v>5529</v>
      </c>
      <c r="D5103" s="325">
        <v>459.3</v>
      </c>
      <c r="E5103" s="325">
        <v>0</v>
      </c>
      <c r="F5103" s="325">
        <v>4.5999999999999996</v>
      </c>
      <c r="G5103" s="325">
        <v>85</v>
      </c>
      <c r="H5103" s="320">
        <v>0.4</v>
      </c>
      <c r="I5103" s="320">
        <v>22.5</v>
      </c>
    </row>
    <row r="5104" spans="3:9" x14ac:dyDescent="0.25">
      <c r="C5104" s="482" t="s">
        <v>5530</v>
      </c>
      <c r="D5104" s="325">
        <v>459.3</v>
      </c>
      <c r="E5104" s="325">
        <v>0</v>
      </c>
      <c r="F5104" s="325">
        <v>4.3</v>
      </c>
      <c r="G5104" s="325">
        <v>86</v>
      </c>
      <c r="H5104" s="320">
        <v>0.4</v>
      </c>
      <c r="I5104" s="320">
        <v>0</v>
      </c>
    </row>
    <row r="5105" spans="3:9" x14ac:dyDescent="0.25">
      <c r="C5105" s="482" t="s">
        <v>5531</v>
      </c>
      <c r="D5105" s="325">
        <v>459.2</v>
      </c>
      <c r="E5105" s="325">
        <v>0</v>
      </c>
      <c r="F5105" s="325">
        <v>4.2</v>
      </c>
      <c r="G5105" s="325">
        <v>86</v>
      </c>
      <c r="H5105" s="320">
        <v>0.9</v>
      </c>
      <c r="I5105" s="320">
        <v>0</v>
      </c>
    </row>
    <row r="5106" spans="3:9" x14ac:dyDescent="0.25">
      <c r="C5106" s="482" t="s">
        <v>5532</v>
      </c>
      <c r="D5106" s="325">
        <v>459.1</v>
      </c>
      <c r="E5106" s="325">
        <v>0</v>
      </c>
      <c r="F5106" s="325">
        <v>3.4</v>
      </c>
      <c r="G5106" s="325">
        <v>84</v>
      </c>
      <c r="H5106" s="320">
        <v>0.4</v>
      </c>
      <c r="I5106" s="320">
        <v>337.5</v>
      </c>
    </row>
    <row r="5107" spans="3:9" x14ac:dyDescent="0.25">
      <c r="C5107" s="482" t="s">
        <v>5533</v>
      </c>
      <c r="D5107" s="325">
        <v>459</v>
      </c>
      <c r="E5107" s="325">
        <v>0</v>
      </c>
      <c r="F5107" s="325">
        <v>2.2999999999999998</v>
      </c>
      <c r="G5107" s="325">
        <v>87</v>
      </c>
      <c r="H5107" s="320">
        <v>0.4</v>
      </c>
      <c r="I5107" s="320">
        <v>337.5</v>
      </c>
    </row>
    <row r="5108" spans="3:9" x14ac:dyDescent="0.25">
      <c r="C5108" s="482" t="s">
        <v>5534</v>
      </c>
      <c r="D5108" s="325">
        <v>458.7</v>
      </c>
      <c r="E5108" s="325">
        <v>0</v>
      </c>
      <c r="F5108" s="325">
        <v>1.1000000000000001</v>
      </c>
      <c r="G5108" s="325">
        <v>92</v>
      </c>
      <c r="H5108" s="320">
        <v>0.4</v>
      </c>
      <c r="I5108" s="320">
        <v>270</v>
      </c>
    </row>
    <row r="5109" spans="3:9" x14ac:dyDescent="0.25">
      <c r="C5109" s="482" t="s">
        <v>5535</v>
      </c>
      <c r="D5109" s="325">
        <v>458.5</v>
      </c>
      <c r="E5109" s="325">
        <v>0</v>
      </c>
      <c r="F5109" s="325">
        <v>0.8</v>
      </c>
      <c r="G5109" s="325">
        <v>93</v>
      </c>
      <c r="H5109" s="320">
        <v>0.4</v>
      </c>
      <c r="I5109" s="320">
        <v>247.5</v>
      </c>
    </row>
    <row r="5110" spans="3:9" x14ac:dyDescent="0.25">
      <c r="C5110" s="482" t="s">
        <v>5536</v>
      </c>
      <c r="D5110" s="325">
        <v>458.4</v>
      </c>
      <c r="E5110" s="325">
        <v>0</v>
      </c>
      <c r="F5110" s="325">
        <v>0.4</v>
      </c>
      <c r="G5110" s="325">
        <v>93</v>
      </c>
      <c r="H5110" s="320">
        <v>0</v>
      </c>
      <c r="I5110" s="320">
        <v>247.5</v>
      </c>
    </row>
    <row r="5111" spans="3:9" x14ac:dyDescent="0.25">
      <c r="C5111" s="482" t="s">
        <v>5537</v>
      </c>
      <c r="D5111" s="325">
        <v>458.6</v>
      </c>
      <c r="E5111" s="325">
        <v>0</v>
      </c>
      <c r="F5111" s="325">
        <v>0.3</v>
      </c>
      <c r="G5111" s="325">
        <v>94</v>
      </c>
      <c r="H5111" s="320">
        <v>0.4</v>
      </c>
      <c r="I5111" s="320">
        <v>225</v>
      </c>
    </row>
    <row r="5112" spans="3:9" x14ac:dyDescent="0.25">
      <c r="C5112" s="482" t="s">
        <v>5538</v>
      </c>
      <c r="D5112" s="325">
        <v>458.8</v>
      </c>
      <c r="E5112" s="325">
        <v>0</v>
      </c>
      <c r="F5112" s="325">
        <v>0.2</v>
      </c>
      <c r="G5112" s="325">
        <v>94</v>
      </c>
      <c r="H5112" s="320">
        <v>0.9</v>
      </c>
      <c r="I5112" s="320">
        <v>247.5</v>
      </c>
    </row>
    <row r="5113" spans="3:9" x14ac:dyDescent="0.25">
      <c r="C5113" s="482" t="s">
        <v>5539</v>
      </c>
      <c r="D5113" s="325">
        <v>459.4</v>
      </c>
      <c r="E5113" s="325">
        <v>0</v>
      </c>
      <c r="F5113" s="325">
        <v>0.1</v>
      </c>
      <c r="G5113" s="325">
        <v>93</v>
      </c>
      <c r="H5113" s="320">
        <v>0.9</v>
      </c>
      <c r="I5113" s="320">
        <v>337.5</v>
      </c>
    </row>
    <row r="5114" spans="3:9" x14ac:dyDescent="0.25">
      <c r="C5114" s="482" t="s">
        <v>5540</v>
      </c>
      <c r="D5114" s="325">
        <v>459.7</v>
      </c>
      <c r="E5114" s="325">
        <v>0</v>
      </c>
      <c r="F5114" s="325">
        <v>1.7</v>
      </c>
      <c r="G5114" s="325">
        <v>86</v>
      </c>
      <c r="H5114" s="320">
        <v>0.4</v>
      </c>
      <c r="I5114" s="320">
        <v>225</v>
      </c>
    </row>
    <row r="5115" spans="3:9" x14ac:dyDescent="0.25">
      <c r="C5115" s="482" t="s">
        <v>5541</v>
      </c>
      <c r="D5115" s="325">
        <v>460.1</v>
      </c>
      <c r="E5115" s="325">
        <v>0</v>
      </c>
      <c r="F5115" s="325">
        <v>2.9</v>
      </c>
      <c r="G5115" s="325">
        <v>77</v>
      </c>
      <c r="H5115" s="320">
        <v>1.3</v>
      </c>
      <c r="I5115" s="320">
        <v>247.5</v>
      </c>
    </row>
    <row r="5116" spans="3:9" x14ac:dyDescent="0.25">
      <c r="C5116" s="482" t="s">
        <v>5542</v>
      </c>
      <c r="D5116" s="325">
        <v>460</v>
      </c>
      <c r="E5116" s="325">
        <v>0</v>
      </c>
      <c r="F5116" s="325">
        <v>6.4</v>
      </c>
      <c r="G5116" s="325">
        <v>66</v>
      </c>
      <c r="H5116" s="320">
        <v>0.9</v>
      </c>
      <c r="I5116" s="320">
        <v>22.5</v>
      </c>
    </row>
    <row r="5117" spans="3:9" x14ac:dyDescent="0.25">
      <c r="C5117" s="482" t="s">
        <v>5543</v>
      </c>
      <c r="D5117" s="325">
        <v>459.8</v>
      </c>
      <c r="E5117" s="325">
        <v>0</v>
      </c>
      <c r="F5117" s="325">
        <v>9</v>
      </c>
      <c r="G5117" s="325">
        <v>51</v>
      </c>
      <c r="H5117" s="320">
        <v>0.9</v>
      </c>
      <c r="I5117" s="320">
        <v>292.5</v>
      </c>
    </row>
    <row r="5118" spans="3:9" x14ac:dyDescent="0.25">
      <c r="C5118" s="482" t="s">
        <v>5544</v>
      </c>
      <c r="D5118" s="325">
        <v>459.4</v>
      </c>
      <c r="E5118" s="325">
        <v>0</v>
      </c>
      <c r="F5118" s="325">
        <v>12.2</v>
      </c>
      <c r="G5118" s="325">
        <v>36</v>
      </c>
      <c r="H5118" s="320">
        <v>1.3</v>
      </c>
      <c r="I5118" s="320">
        <v>135</v>
      </c>
    </row>
    <row r="5119" spans="3:9" x14ac:dyDescent="0.25">
      <c r="C5119" s="482" t="s">
        <v>5545</v>
      </c>
      <c r="D5119" s="325">
        <v>459</v>
      </c>
      <c r="E5119" s="325">
        <v>0</v>
      </c>
      <c r="F5119" s="325">
        <v>13.8</v>
      </c>
      <c r="G5119" s="325">
        <v>35</v>
      </c>
      <c r="H5119" s="320">
        <v>1.3</v>
      </c>
      <c r="I5119" s="320">
        <v>157.5</v>
      </c>
    </row>
    <row r="5120" spans="3:9" x14ac:dyDescent="0.25">
      <c r="C5120" s="482" t="s">
        <v>5546</v>
      </c>
      <c r="D5120" s="325">
        <v>458.5</v>
      </c>
      <c r="E5120" s="325">
        <v>0</v>
      </c>
      <c r="F5120" s="325">
        <v>13.4</v>
      </c>
      <c r="G5120" s="325">
        <v>36</v>
      </c>
      <c r="H5120" s="320">
        <v>1.3</v>
      </c>
      <c r="I5120" s="320">
        <v>0</v>
      </c>
    </row>
    <row r="5121" spans="3:9" x14ac:dyDescent="0.25">
      <c r="C5121" s="482" t="s">
        <v>5547</v>
      </c>
      <c r="D5121" s="325">
        <v>458.2</v>
      </c>
      <c r="E5121" s="325">
        <v>0</v>
      </c>
      <c r="F5121" s="325">
        <v>13.8</v>
      </c>
      <c r="G5121" s="325">
        <v>38</v>
      </c>
      <c r="H5121" s="320">
        <v>2.2000000000000002</v>
      </c>
      <c r="I5121" s="320">
        <v>0</v>
      </c>
    </row>
    <row r="5122" spans="3:9" x14ac:dyDescent="0.25">
      <c r="C5122" s="482" t="s">
        <v>5548</v>
      </c>
      <c r="D5122" s="325">
        <v>458.2</v>
      </c>
      <c r="E5122" s="325">
        <v>0</v>
      </c>
      <c r="F5122" s="325">
        <v>13.1</v>
      </c>
      <c r="G5122" s="325">
        <v>38</v>
      </c>
      <c r="H5122" s="320">
        <v>2.2000000000000002</v>
      </c>
      <c r="I5122" s="320">
        <v>22.5</v>
      </c>
    </row>
    <row r="5123" spans="3:9" x14ac:dyDescent="0.25">
      <c r="C5123" s="482" t="s">
        <v>5549</v>
      </c>
      <c r="D5123" s="325">
        <v>458.5</v>
      </c>
      <c r="E5123" s="325">
        <v>0</v>
      </c>
      <c r="F5123" s="325">
        <v>11.3</v>
      </c>
      <c r="G5123" s="325">
        <v>46</v>
      </c>
      <c r="H5123" s="320">
        <v>2.2000000000000002</v>
      </c>
      <c r="I5123" s="320">
        <v>22.5</v>
      </c>
    </row>
    <row r="5124" spans="3:9" x14ac:dyDescent="0.25">
      <c r="C5124" s="482" t="s">
        <v>5550</v>
      </c>
      <c r="D5124" s="325">
        <v>458.7</v>
      </c>
      <c r="E5124" s="325">
        <v>0</v>
      </c>
      <c r="F5124" s="325">
        <v>9</v>
      </c>
      <c r="G5124" s="325">
        <v>57</v>
      </c>
      <c r="H5124" s="320">
        <v>1.8</v>
      </c>
      <c r="I5124" s="320">
        <v>45</v>
      </c>
    </row>
    <row r="5125" spans="3:9" x14ac:dyDescent="0.25">
      <c r="C5125" s="482" t="s">
        <v>5551</v>
      </c>
      <c r="D5125" s="325">
        <v>459.1</v>
      </c>
      <c r="E5125" s="325">
        <v>0</v>
      </c>
      <c r="F5125" s="325">
        <v>7.1</v>
      </c>
      <c r="G5125" s="325">
        <v>67</v>
      </c>
      <c r="H5125" s="320">
        <v>1.3</v>
      </c>
      <c r="I5125" s="320">
        <v>67.5</v>
      </c>
    </row>
    <row r="5126" spans="3:9" x14ac:dyDescent="0.25">
      <c r="C5126" s="482" t="s">
        <v>5552</v>
      </c>
      <c r="D5126" s="325">
        <v>459.3</v>
      </c>
      <c r="E5126" s="325">
        <v>0</v>
      </c>
      <c r="F5126" s="325">
        <v>5.4</v>
      </c>
      <c r="G5126" s="325">
        <v>75</v>
      </c>
      <c r="H5126" s="320">
        <v>0.4</v>
      </c>
      <c r="I5126" s="320">
        <v>67.5</v>
      </c>
    </row>
    <row r="5127" spans="3:9" x14ac:dyDescent="0.25">
      <c r="C5127" s="482" t="s">
        <v>5553</v>
      </c>
      <c r="D5127" s="325">
        <v>459.7</v>
      </c>
      <c r="E5127" s="325">
        <v>0</v>
      </c>
      <c r="F5127" s="325">
        <v>4</v>
      </c>
      <c r="G5127" s="325">
        <v>83</v>
      </c>
      <c r="H5127" s="320">
        <v>0.4</v>
      </c>
      <c r="I5127" s="320">
        <v>22.5</v>
      </c>
    </row>
    <row r="5128" spans="3:9" x14ac:dyDescent="0.25">
      <c r="C5128" s="482" t="s">
        <v>5554</v>
      </c>
      <c r="D5128" s="325">
        <v>459.7</v>
      </c>
      <c r="E5128" s="325">
        <v>0</v>
      </c>
      <c r="F5128" s="325">
        <v>2.2999999999999998</v>
      </c>
      <c r="G5128" s="325">
        <v>89</v>
      </c>
      <c r="H5128" s="320">
        <v>0.4</v>
      </c>
      <c r="I5128" s="320" t="s">
        <v>281</v>
      </c>
    </row>
    <row r="5129" spans="3:9" x14ac:dyDescent="0.25">
      <c r="C5129" s="482" t="s">
        <v>5555</v>
      </c>
      <c r="D5129" s="325">
        <v>459.9</v>
      </c>
      <c r="E5129" s="325">
        <v>0</v>
      </c>
      <c r="F5129" s="325">
        <v>1.6</v>
      </c>
      <c r="G5129" s="325">
        <v>87</v>
      </c>
      <c r="H5129" s="320">
        <v>0.4</v>
      </c>
      <c r="I5129" s="320">
        <v>0</v>
      </c>
    </row>
    <row r="5130" spans="3:9" x14ac:dyDescent="0.25">
      <c r="C5130" s="482" t="s">
        <v>5556</v>
      </c>
      <c r="D5130" s="325">
        <v>459.8</v>
      </c>
      <c r="E5130" s="325">
        <v>0</v>
      </c>
      <c r="F5130" s="325">
        <v>0.9</v>
      </c>
      <c r="G5130" s="325">
        <v>89</v>
      </c>
      <c r="H5130" s="320">
        <v>0.4</v>
      </c>
      <c r="I5130" s="320">
        <v>67.5</v>
      </c>
    </row>
    <row r="5131" spans="3:9" x14ac:dyDescent="0.25">
      <c r="C5131" s="482" t="s">
        <v>5557</v>
      </c>
      <c r="D5131" s="325">
        <v>459.6</v>
      </c>
      <c r="E5131" s="325">
        <v>0</v>
      </c>
      <c r="F5131" s="325">
        <v>-0.6</v>
      </c>
      <c r="G5131" s="325">
        <v>92</v>
      </c>
      <c r="H5131" s="320">
        <v>0.4</v>
      </c>
      <c r="I5131" s="320">
        <v>225</v>
      </c>
    </row>
    <row r="5132" spans="3:9" x14ac:dyDescent="0.25">
      <c r="C5132" s="482" t="s">
        <v>5558</v>
      </c>
      <c r="D5132" s="325">
        <v>459.3</v>
      </c>
      <c r="E5132" s="325">
        <v>0</v>
      </c>
      <c r="F5132" s="325">
        <v>-0.7</v>
      </c>
      <c r="G5132" s="325">
        <v>93</v>
      </c>
      <c r="H5132" s="320">
        <v>0.4</v>
      </c>
      <c r="I5132" s="320">
        <v>225</v>
      </c>
    </row>
    <row r="5133" spans="3:9" x14ac:dyDescent="0.25">
      <c r="C5133" s="482" t="s">
        <v>5559</v>
      </c>
      <c r="D5133" s="325">
        <v>459.2</v>
      </c>
      <c r="E5133" s="325">
        <v>0</v>
      </c>
      <c r="F5133" s="325">
        <v>-1.4</v>
      </c>
      <c r="G5133" s="325">
        <v>93</v>
      </c>
      <c r="H5133" s="320">
        <v>0.4</v>
      </c>
      <c r="I5133" s="320">
        <v>225</v>
      </c>
    </row>
    <row r="5134" spans="3:9" x14ac:dyDescent="0.25">
      <c r="C5134" s="482" t="s">
        <v>5560</v>
      </c>
      <c r="D5134" s="325">
        <v>459.1</v>
      </c>
      <c r="E5134" s="325">
        <v>0</v>
      </c>
      <c r="F5134" s="325">
        <v>-2.1</v>
      </c>
      <c r="G5134" s="325">
        <v>93</v>
      </c>
      <c r="H5134" s="320">
        <v>0.4</v>
      </c>
      <c r="I5134" s="320">
        <v>225</v>
      </c>
    </row>
    <row r="5135" spans="3:9" x14ac:dyDescent="0.25">
      <c r="C5135" s="482" t="s">
        <v>5561</v>
      </c>
      <c r="D5135" s="325">
        <v>459.1</v>
      </c>
      <c r="E5135" s="325">
        <v>0</v>
      </c>
      <c r="F5135" s="325">
        <v>-3.1</v>
      </c>
      <c r="G5135" s="325">
        <v>92</v>
      </c>
      <c r="H5135" s="320">
        <v>0.4</v>
      </c>
      <c r="I5135" s="320">
        <v>225</v>
      </c>
    </row>
    <row r="5136" spans="3:9" x14ac:dyDescent="0.25">
      <c r="C5136" s="482" t="s">
        <v>5562</v>
      </c>
      <c r="D5136" s="325">
        <v>459.3</v>
      </c>
      <c r="E5136" s="325">
        <v>0</v>
      </c>
      <c r="F5136" s="325">
        <v>-3</v>
      </c>
      <c r="G5136" s="325">
        <v>91</v>
      </c>
      <c r="H5136" s="320">
        <v>0.4</v>
      </c>
      <c r="I5136" s="320">
        <v>225</v>
      </c>
    </row>
    <row r="5137" spans="3:9" x14ac:dyDescent="0.25">
      <c r="C5137" s="482" t="s">
        <v>5563</v>
      </c>
      <c r="D5137" s="325">
        <v>459.5</v>
      </c>
      <c r="E5137" s="325">
        <v>0</v>
      </c>
      <c r="F5137" s="325">
        <v>-4.3</v>
      </c>
      <c r="G5137" s="325">
        <v>91</v>
      </c>
      <c r="H5137" s="320">
        <v>0.4</v>
      </c>
      <c r="I5137" s="320">
        <v>225</v>
      </c>
    </row>
    <row r="5138" spans="3:9" x14ac:dyDescent="0.25">
      <c r="C5138" s="482" t="s">
        <v>5564</v>
      </c>
      <c r="D5138" s="325">
        <v>459.8</v>
      </c>
      <c r="E5138" s="325">
        <v>0</v>
      </c>
      <c r="F5138" s="325">
        <v>-1.9</v>
      </c>
      <c r="G5138" s="325">
        <v>89</v>
      </c>
      <c r="H5138" s="320">
        <v>0.4</v>
      </c>
      <c r="I5138" s="320">
        <v>157.5</v>
      </c>
    </row>
    <row r="5139" spans="3:9" x14ac:dyDescent="0.25">
      <c r="C5139" s="482" t="s">
        <v>5565</v>
      </c>
      <c r="D5139" s="325">
        <v>460.2</v>
      </c>
      <c r="E5139" s="325">
        <v>0</v>
      </c>
      <c r="F5139" s="325">
        <v>2.1</v>
      </c>
      <c r="G5139" s="325">
        <v>77</v>
      </c>
      <c r="H5139" s="320">
        <v>0.9</v>
      </c>
      <c r="I5139" s="320">
        <v>247.5</v>
      </c>
    </row>
    <row r="5140" spans="3:9" x14ac:dyDescent="0.25">
      <c r="C5140" s="482" t="s">
        <v>5566</v>
      </c>
      <c r="D5140" s="325">
        <v>460.1</v>
      </c>
      <c r="E5140" s="325">
        <v>0</v>
      </c>
      <c r="F5140" s="325">
        <v>6.4</v>
      </c>
      <c r="G5140" s="325">
        <v>58</v>
      </c>
      <c r="H5140" s="320">
        <v>0.9</v>
      </c>
      <c r="I5140" s="320">
        <v>270</v>
      </c>
    </row>
    <row r="5141" spans="3:9" x14ac:dyDescent="0.25">
      <c r="C5141" s="482" t="s">
        <v>5567</v>
      </c>
      <c r="D5141" s="325">
        <v>460</v>
      </c>
      <c r="E5141" s="325">
        <v>0</v>
      </c>
      <c r="F5141" s="325">
        <v>10.5</v>
      </c>
      <c r="G5141" s="325">
        <v>27</v>
      </c>
      <c r="H5141" s="320">
        <v>1.3</v>
      </c>
      <c r="I5141" s="320">
        <v>247.5</v>
      </c>
    </row>
    <row r="5142" spans="3:9" x14ac:dyDescent="0.25">
      <c r="C5142" s="482" t="s">
        <v>5568</v>
      </c>
      <c r="D5142" s="325">
        <v>459.7</v>
      </c>
      <c r="E5142" s="325">
        <v>0</v>
      </c>
      <c r="F5142" s="325">
        <v>13.1</v>
      </c>
      <c r="G5142" s="325">
        <v>16</v>
      </c>
      <c r="H5142" s="320">
        <v>1.3</v>
      </c>
      <c r="I5142" s="320">
        <v>67.5</v>
      </c>
    </row>
    <row r="5143" spans="3:9" x14ac:dyDescent="0.25">
      <c r="C5143" s="482" t="s">
        <v>5569</v>
      </c>
      <c r="D5143" s="325">
        <v>459.3</v>
      </c>
      <c r="E5143" s="325">
        <v>0</v>
      </c>
      <c r="F5143" s="325">
        <v>12.9</v>
      </c>
      <c r="G5143" s="325">
        <v>18</v>
      </c>
      <c r="H5143" s="320">
        <v>2.2000000000000002</v>
      </c>
      <c r="I5143" s="320">
        <v>0</v>
      </c>
    </row>
    <row r="5144" spans="3:9" x14ac:dyDescent="0.25">
      <c r="C5144" s="482" t="s">
        <v>5570</v>
      </c>
      <c r="D5144" s="325">
        <v>458.8</v>
      </c>
      <c r="E5144" s="325">
        <v>0</v>
      </c>
      <c r="F5144" s="325">
        <v>13.8</v>
      </c>
      <c r="G5144" s="325">
        <v>20</v>
      </c>
      <c r="H5144" s="320">
        <v>2.2000000000000002</v>
      </c>
      <c r="I5144" s="320">
        <v>45</v>
      </c>
    </row>
    <row r="5145" spans="3:9" x14ac:dyDescent="0.25">
      <c r="C5145" s="482" t="s">
        <v>5571</v>
      </c>
      <c r="D5145" s="325">
        <v>458.6</v>
      </c>
      <c r="E5145" s="325">
        <v>0</v>
      </c>
      <c r="F5145" s="325">
        <v>13.1</v>
      </c>
      <c r="G5145" s="325">
        <v>26</v>
      </c>
      <c r="H5145" s="320">
        <v>1.8</v>
      </c>
      <c r="I5145" s="320">
        <v>45</v>
      </c>
    </row>
    <row r="5146" spans="3:9" x14ac:dyDescent="0.25">
      <c r="C5146" s="482" t="s">
        <v>5572</v>
      </c>
      <c r="D5146" s="325">
        <v>458.5</v>
      </c>
      <c r="E5146" s="325">
        <v>0</v>
      </c>
      <c r="F5146" s="325">
        <v>12.8</v>
      </c>
      <c r="G5146" s="325">
        <v>28</v>
      </c>
      <c r="H5146" s="320">
        <v>1.8</v>
      </c>
      <c r="I5146" s="320">
        <v>67.5</v>
      </c>
    </row>
    <row r="5147" spans="3:9" x14ac:dyDescent="0.25">
      <c r="C5147" s="482" t="s">
        <v>5573</v>
      </c>
      <c r="D5147" s="325">
        <v>458.7</v>
      </c>
      <c r="E5147" s="325">
        <v>0</v>
      </c>
      <c r="F5147" s="325">
        <v>10.199999999999999</v>
      </c>
      <c r="G5147" s="325">
        <v>39</v>
      </c>
      <c r="H5147" s="320">
        <v>2.7</v>
      </c>
      <c r="I5147" s="320">
        <v>22.5</v>
      </c>
    </row>
    <row r="5148" spans="3:9" x14ac:dyDescent="0.25">
      <c r="C5148" s="482" t="s">
        <v>5574</v>
      </c>
      <c r="D5148" s="325">
        <v>459</v>
      </c>
      <c r="E5148" s="325">
        <v>0</v>
      </c>
      <c r="F5148" s="325">
        <v>7.5</v>
      </c>
      <c r="G5148" s="325">
        <v>53</v>
      </c>
      <c r="H5148" s="320">
        <v>2.2000000000000002</v>
      </c>
      <c r="I5148" s="320">
        <v>0</v>
      </c>
    </row>
    <row r="5149" spans="3:9" x14ac:dyDescent="0.25">
      <c r="C5149" s="482" t="s">
        <v>5575</v>
      </c>
      <c r="D5149" s="325">
        <v>459.2</v>
      </c>
      <c r="E5149" s="325">
        <v>0</v>
      </c>
      <c r="F5149" s="325">
        <v>5.4</v>
      </c>
      <c r="G5149" s="325">
        <v>64</v>
      </c>
      <c r="H5149" s="320">
        <v>1.3</v>
      </c>
      <c r="I5149" s="320">
        <v>22.5</v>
      </c>
    </row>
    <row r="5150" spans="3:9" x14ac:dyDescent="0.25">
      <c r="C5150" s="482" t="s">
        <v>5576</v>
      </c>
      <c r="D5150" s="325">
        <v>459.5</v>
      </c>
      <c r="E5150" s="325">
        <v>0</v>
      </c>
      <c r="F5150" s="325">
        <v>4</v>
      </c>
      <c r="G5150" s="325">
        <v>69</v>
      </c>
      <c r="H5150" s="320">
        <v>0.4</v>
      </c>
      <c r="I5150" s="320">
        <v>67.5</v>
      </c>
    </row>
    <row r="5151" spans="3:9" x14ac:dyDescent="0.25">
      <c r="C5151" s="482" t="s">
        <v>5577</v>
      </c>
      <c r="D5151" s="325">
        <v>459.7</v>
      </c>
      <c r="E5151" s="325">
        <v>0</v>
      </c>
      <c r="F5151" s="325">
        <v>2.9</v>
      </c>
      <c r="G5151" s="325">
        <v>74</v>
      </c>
      <c r="H5151" s="320">
        <v>0.4</v>
      </c>
      <c r="I5151" s="320">
        <v>90</v>
      </c>
    </row>
    <row r="5152" spans="3:9" x14ac:dyDescent="0.25">
      <c r="C5152" s="482" t="s">
        <v>5578</v>
      </c>
      <c r="D5152" s="325">
        <v>459.8</v>
      </c>
      <c r="E5152" s="325">
        <v>0</v>
      </c>
      <c r="F5152" s="325">
        <v>2.1</v>
      </c>
      <c r="G5152" s="325">
        <v>79</v>
      </c>
      <c r="H5152" s="320">
        <v>0.4</v>
      </c>
      <c r="I5152" s="320">
        <v>45</v>
      </c>
    </row>
    <row r="5153" spans="3:9" x14ac:dyDescent="0.25">
      <c r="C5153" s="482" t="s">
        <v>5579</v>
      </c>
      <c r="D5153" s="325">
        <v>459.7</v>
      </c>
      <c r="E5153" s="325">
        <v>0</v>
      </c>
      <c r="F5153" s="325">
        <v>1.4</v>
      </c>
      <c r="G5153" s="325">
        <v>81</v>
      </c>
      <c r="H5153" s="320">
        <v>0</v>
      </c>
      <c r="I5153" s="320">
        <v>247.5</v>
      </c>
    </row>
    <row r="5154" spans="3:9" x14ac:dyDescent="0.25">
      <c r="C5154" s="482" t="s">
        <v>5580</v>
      </c>
      <c r="D5154" s="325">
        <v>459.6</v>
      </c>
      <c r="E5154" s="325">
        <v>0</v>
      </c>
      <c r="F5154" s="325">
        <v>0.7</v>
      </c>
      <c r="G5154" s="325">
        <v>82</v>
      </c>
      <c r="H5154" s="320">
        <v>0.4</v>
      </c>
      <c r="I5154" s="320">
        <v>247.5</v>
      </c>
    </row>
    <row r="5155" spans="3:9" x14ac:dyDescent="0.25">
      <c r="C5155" s="482" t="s">
        <v>5581</v>
      </c>
      <c r="D5155" s="325">
        <v>459.4</v>
      </c>
      <c r="E5155" s="325">
        <v>0</v>
      </c>
      <c r="F5155" s="325">
        <v>0.2</v>
      </c>
      <c r="G5155" s="325">
        <v>83</v>
      </c>
      <c r="H5155" s="320">
        <v>0</v>
      </c>
      <c r="I5155" s="320">
        <v>225</v>
      </c>
    </row>
    <row r="5156" spans="3:9" x14ac:dyDescent="0.25">
      <c r="C5156" s="482" t="s">
        <v>5582</v>
      </c>
      <c r="D5156" s="325">
        <v>459</v>
      </c>
      <c r="E5156" s="325">
        <v>0</v>
      </c>
      <c r="F5156" s="325">
        <v>-0.4</v>
      </c>
      <c r="G5156" s="325">
        <v>83</v>
      </c>
      <c r="H5156" s="320">
        <v>0</v>
      </c>
      <c r="I5156" s="320">
        <v>225</v>
      </c>
    </row>
    <row r="5157" spans="3:9" x14ac:dyDescent="0.25">
      <c r="C5157" s="482" t="s">
        <v>5583</v>
      </c>
      <c r="D5157" s="325">
        <v>458.8</v>
      </c>
      <c r="E5157" s="325">
        <v>0</v>
      </c>
      <c r="F5157" s="325">
        <v>-1.7</v>
      </c>
      <c r="G5157" s="325">
        <v>84</v>
      </c>
      <c r="H5157" s="320">
        <v>0.4</v>
      </c>
      <c r="I5157" s="320">
        <v>225</v>
      </c>
    </row>
    <row r="5158" spans="3:9" x14ac:dyDescent="0.25">
      <c r="C5158" s="482" t="s">
        <v>5584</v>
      </c>
      <c r="D5158" s="325">
        <v>458.7</v>
      </c>
      <c r="E5158" s="325">
        <v>0</v>
      </c>
      <c r="F5158" s="325">
        <v>-2.6</v>
      </c>
      <c r="G5158" s="325">
        <v>85</v>
      </c>
      <c r="H5158" s="320">
        <v>0.9</v>
      </c>
      <c r="I5158" s="320">
        <v>225</v>
      </c>
    </row>
    <row r="5159" spans="3:9" x14ac:dyDescent="0.25">
      <c r="C5159" s="482" t="s">
        <v>5585</v>
      </c>
      <c r="D5159" s="325">
        <v>458.8</v>
      </c>
      <c r="E5159" s="325">
        <v>0</v>
      </c>
      <c r="F5159" s="325">
        <v>-2.4</v>
      </c>
      <c r="G5159" s="325">
        <v>85</v>
      </c>
      <c r="H5159" s="320">
        <v>0.9</v>
      </c>
      <c r="I5159" s="320">
        <v>225</v>
      </c>
    </row>
    <row r="5160" spans="3:9" x14ac:dyDescent="0.25">
      <c r="C5160" s="482" t="s">
        <v>5586</v>
      </c>
      <c r="D5160" s="325">
        <v>459.1</v>
      </c>
      <c r="E5160" s="325">
        <v>0</v>
      </c>
      <c r="F5160" s="325">
        <v>-3.1</v>
      </c>
      <c r="G5160" s="325">
        <v>89</v>
      </c>
      <c r="H5160" s="320">
        <v>0.4</v>
      </c>
      <c r="I5160" s="320">
        <v>247.5</v>
      </c>
    </row>
    <row r="5161" spans="3:9" x14ac:dyDescent="0.25">
      <c r="C5161" s="482" t="s">
        <v>5587</v>
      </c>
      <c r="D5161" s="325">
        <v>459.3</v>
      </c>
      <c r="E5161" s="325">
        <v>0</v>
      </c>
      <c r="F5161" s="325">
        <v>-2.7</v>
      </c>
      <c r="G5161" s="325">
        <v>89</v>
      </c>
      <c r="H5161" s="320">
        <v>0.4</v>
      </c>
      <c r="I5161" s="320">
        <v>292.5</v>
      </c>
    </row>
    <row r="5162" spans="3:9" x14ac:dyDescent="0.25">
      <c r="C5162" s="482" t="s">
        <v>5588</v>
      </c>
      <c r="D5162" s="325">
        <v>459.6</v>
      </c>
      <c r="E5162" s="325">
        <v>0</v>
      </c>
      <c r="F5162" s="325">
        <v>-1.2</v>
      </c>
      <c r="G5162" s="325">
        <v>79</v>
      </c>
      <c r="H5162" s="320">
        <v>0.4</v>
      </c>
      <c r="I5162" s="320">
        <v>225</v>
      </c>
    </row>
    <row r="5163" spans="3:9" x14ac:dyDescent="0.25">
      <c r="C5163" s="482" t="s">
        <v>5589</v>
      </c>
      <c r="D5163" s="325">
        <v>459.9</v>
      </c>
      <c r="E5163" s="325">
        <v>0</v>
      </c>
      <c r="F5163" s="325">
        <v>1.8</v>
      </c>
      <c r="G5163" s="325">
        <v>61</v>
      </c>
      <c r="H5163" s="320">
        <v>0.9</v>
      </c>
      <c r="I5163" s="320">
        <v>247.5</v>
      </c>
    </row>
    <row r="5164" spans="3:9" x14ac:dyDescent="0.25">
      <c r="C5164" s="482" t="s">
        <v>5590</v>
      </c>
      <c r="D5164" s="325">
        <v>460.1</v>
      </c>
      <c r="E5164" s="325">
        <v>0</v>
      </c>
      <c r="F5164" s="325">
        <v>4.9000000000000004</v>
      </c>
      <c r="G5164" s="325">
        <v>53</v>
      </c>
      <c r="H5164" s="320">
        <v>1.3</v>
      </c>
      <c r="I5164" s="320">
        <v>247.5</v>
      </c>
    </row>
    <row r="5165" spans="3:9" x14ac:dyDescent="0.25">
      <c r="C5165" s="482" t="s">
        <v>5591</v>
      </c>
      <c r="D5165" s="325">
        <v>459.9</v>
      </c>
      <c r="E5165" s="325">
        <v>0</v>
      </c>
      <c r="F5165" s="325">
        <v>9.1</v>
      </c>
      <c r="G5165" s="325">
        <v>36</v>
      </c>
      <c r="H5165" s="320">
        <v>1.8</v>
      </c>
      <c r="I5165" s="320">
        <v>247.5</v>
      </c>
    </row>
    <row r="5166" spans="3:9" x14ac:dyDescent="0.25">
      <c r="C5166" s="482" t="s">
        <v>5592</v>
      </c>
      <c r="D5166" s="325">
        <v>460</v>
      </c>
      <c r="E5166" s="325">
        <v>0</v>
      </c>
      <c r="F5166" s="325">
        <v>13.4</v>
      </c>
      <c r="G5166" s="325">
        <v>7</v>
      </c>
      <c r="H5166" s="320">
        <v>2.2000000000000002</v>
      </c>
      <c r="I5166" s="320">
        <v>157.5</v>
      </c>
    </row>
    <row r="5167" spans="3:9" x14ac:dyDescent="0.25">
      <c r="C5167" s="482" t="s">
        <v>5593</v>
      </c>
      <c r="D5167" s="325">
        <v>459.7</v>
      </c>
      <c r="E5167" s="325">
        <v>0</v>
      </c>
      <c r="F5167" s="325">
        <v>12.9</v>
      </c>
      <c r="G5167" s="325">
        <v>8</v>
      </c>
      <c r="H5167" s="320">
        <v>2.7</v>
      </c>
      <c r="I5167" s="320">
        <v>157.5</v>
      </c>
    </row>
    <row r="5168" spans="3:9" x14ac:dyDescent="0.25">
      <c r="C5168" s="482" t="s">
        <v>5594</v>
      </c>
      <c r="D5168" s="325">
        <v>459.4</v>
      </c>
      <c r="E5168" s="325">
        <v>0</v>
      </c>
      <c r="F5168" s="325">
        <v>14.2</v>
      </c>
      <c r="G5168" s="325">
        <v>7</v>
      </c>
      <c r="H5168" s="320">
        <v>2.2000000000000002</v>
      </c>
      <c r="I5168" s="320">
        <v>67.5</v>
      </c>
    </row>
    <row r="5169" spans="3:9" x14ac:dyDescent="0.25">
      <c r="C5169" s="482" t="s">
        <v>5595</v>
      </c>
      <c r="D5169" s="325">
        <v>459.3</v>
      </c>
      <c r="E5169" s="325">
        <v>0</v>
      </c>
      <c r="F5169" s="325">
        <v>13</v>
      </c>
      <c r="G5169" s="325">
        <v>11</v>
      </c>
      <c r="H5169" s="320">
        <v>2.2000000000000002</v>
      </c>
      <c r="I5169" s="320">
        <v>157.5</v>
      </c>
    </row>
    <row r="5170" spans="3:9" x14ac:dyDescent="0.25">
      <c r="C5170" s="482" t="s">
        <v>5596</v>
      </c>
      <c r="D5170" s="325">
        <v>459.3</v>
      </c>
      <c r="E5170" s="325">
        <v>0</v>
      </c>
      <c r="F5170" s="325">
        <v>12.9</v>
      </c>
      <c r="G5170" s="325">
        <v>10</v>
      </c>
      <c r="H5170" s="320">
        <v>1.8</v>
      </c>
      <c r="I5170" s="320">
        <v>157.5</v>
      </c>
    </row>
    <row r="5171" spans="3:9" x14ac:dyDescent="0.25">
      <c r="C5171" s="482" t="s">
        <v>5597</v>
      </c>
      <c r="D5171" s="325">
        <v>459.3</v>
      </c>
      <c r="E5171" s="325">
        <v>0</v>
      </c>
      <c r="F5171" s="325">
        <v>11.3</v>
      </c>
      <c r="G5171" s="325">
        <v>12</v>
      </c>
      <c r="H5171" s="320">
        <v>1.8</v>
      </c>
      <c r="I5171" s="320">
        <v>135</v>
      </c>
    </row>
    <row r="5172" spans="3:9" x14ac:dyDescent="0.25">
      <c r="C5172" s="482" t="s">
        <v>5598</v>
      </c>
      <c r="D5172" s="325">
        <v>459.6</v>
      </c>
      <c r="E5172" s="325">
        <v>0</v>
      </c>
      <c r="F5172" s="325">
        <v>8.8000000000000007</v>
      </c>
      <c r="G5172" s="325">
        <v>16</v>
      </c>
      <c r="H5172" s="320">
        <v>0.9</v>
      </c>
      <c r="I5172" s="320">
        <v>135</v>
      </c>
    </row>
    <row r="5173" spans="3:9" x14ac:dyDescent="0.25">
      <c r="C5173" s="482" t="s">
        <v>5599</v>
      </c>
      <c r="D5173" s="325">
        <v>459.5</v>
      </c>
      <c r="E5173" s="325">
        <v>0</v>
      </c>
      <c r="F5173" s="325">
        <v>6.1</v>
      </c>
      <c r="G5173" s="325">
        <v>17</v>
      </c>
      <c r="H5173" s="320">
        <v>0</v>
      </c>
      <c r="I5173" s="320">
        <v>90</v>
      </c>
    </row>
    <row r="5174" spans="3:9" x14ac:dyDescent="0.25">
      <c r="C5174" s="482" t="s">
        <v>5600</v>
      </c>
      <c r="D5174" s="325">
        <v>460</v>
      </c>
      <c r="E5174" s="325">
        <v>0</v>
      </c>
      <c r="F5174" s="325">
        <v>4.0999999999999996</v>
      </c>
      <c r="G5174" s="325">
        <v>23</v>
      </c>
      <c r="H5174" s="320">
        <v>0</v>
      </c>
      <c r="I5174" s="320">
        <v>135</v>
      </c>
    </row>
    <row r="5175" spans="3:9" x14ac:dyDescent="0.25">
      <c r="C5175" s="482" t="s">
        <v>5601</v>
      </c>
      <c r="D5175" s="325">
        <v>460</v>
      </c>
      <c r="E5175" s="325">
        <v>0</v>
      </c>
      <c r="F5175" s="325">
        <v>0.6</v>
      </c>
      <c r="G5175" s="325">
        <v>33</v>
      </c>
      <c r="H5175" s="320">
        <v>0</v>
      </c>
      <c r="I5175" s="320">
        <v>135</v>
      </c>
    </row>
    <row r="5176" spans="3:9" x14ac:dyDescent="0.25">
      <c r="C5176" s="482" t="s">
        <v>5602</v>
      </c>
      <c r="D5176" s="325">
        <v>460.1</v>
      </c>
      <c r="E5176" s="325">
        <v>0</v>
      </c>
      <c r="F5176" s="325">
        <v>-0.2</v>
      </c>
      <c r="G5176" s="325">
        <v>32</v>
      </c>
      <c r="H5176" s="320">
        <v>0</v>
      </c>
      <c r="I5176" s="320">
        <v>135</v>
      </c>
    </row>
    <row r="5177" spans="3:9" x14ac:dyDescent="0.25">
      <c r="C5177" s="482" t="s">
        <v>5603</v>
      </c>
      <c r="D5177" s="325">
        <v>460.2</v>
      </c>
      <c r="E5177" s="325">
        <v>0</v>
      </c>
      <c r="F5177" s="325">
        <v>-1.2</v>
      </c>
      <c r="G5177" s="325">
        <v>37</v>
      </c>
      <c r="H5177" s="320">
        <v>0</v>
      </c>
      <c r="I5177" s="320">
        <v>247.5</v>
      </c>
    </row>
    <row r="5178" spans="3:9" x14ac:dyDescent="0.25">
      <c r="C5178" s="482" t="s">
        <v>5604</v>
      </c>
      <c r="D5178" s="325">
        <v>460.1</v>
      </c>
      <c r="E5178" s="325">
        <v>0</v>
      </c>
      <c r="F5178" s="325">
        <v>-2.5</v>
      </c>
      <c r="G5178" s="325">
        <v>45</v>
      </c>
      <c r="H5178" s="320">
        <v>0</v>
      </c>
      <c r="I5178" s="320">
        <v>247.5</v>
      </c>
    </row>
    <row r="5179" spans="3:9" x14ac:dyDescent="0.25">
      <c r="C5179" s="482" t="s">
        <v>5605</v>
      </c>
      <c r="D5179" s="325">
        <v>460</v>
      </c>
      <c r="E5179" s="325">
        <v>0</v>
      </c>
      <c r="F5179" s="325">
        <v>-4.2</v>
      </c>
      <c r="G5179" s="325">
        <v>53</v>
      </c>
      <c r="H5179" s="320">
        <v>0</v>
      </c>
      <c r="I5179" s="320">
        <v>247.5</v>
      </c>
    </row>
    <row r="5180" spans="3:9" x14ac:dyDescent="0.25">
      <c r="C5180" s="482" t="s">
        <v>5606</v>
      </c>
      <c r="D5180" s="325">
        <v>459.6</v>
      </c>
      <c r="E5180" s="325">
        <v>0</v>
      </c>
      <c r="F5180" s="325">
        <v>-5.6</v>
      </c>
      <c r="G5180" s="325">
        <v>60</v>
      </c>
      <c r="H5180" s="320">
        <v>0</v>
      </c>
      <c r="I5180" s="320">
        <v>247.5</v>
      </c>
    </row>
    <row r="5181" spans="3:9" x14ac:dyDescent="0.25">
      <c r="C5181" s="482" t="s">
        <v>5607</v>
      </c>
      <c r="D5181" s="325">
        <v>459.3</v>
      </c>
      <c r="E5181" s="325">
        <v>0</v>
      </c>
      <c r="F5181" s="325">
        <v>-6.2</v>
      </c>
      <c r="G5181" s="325">
        <v>62</v>
      </c>
      <c r="H5181" s="320">
        <v>0</v>
      </c>
      <c r="I5181" s="320">
        <v>247.5</v>
      </c>
    </row>
    <row r="5182" spans="3:9" x14ac:dyDescent="0.25">
      <c r="C5182" s="482" t="s">
        <v>5608</v>
      </c>
      <c r="D5182" s="325">
        <v>459.4</v>
      </c>
      <c r="E5182" s="325">
        <v>0</v>
      </c>
      <c r="F5182" s="325">
        <v>-6.7</v>
      </c>
      <c r="G5182" s="325">
        <v>66</v>
      </c>
      <c r="H5182" s="320">
        <v>0</v>
      </c>
      <c r="I5182" s="320">
        <v>247.5</v>
      </c>
    </row>
    <row r="5183" spans="3:9" x14ac:dyDescent="0.25">
      <c r="C5183" s="482" t="s">
        <v>5609</v>
      </c>
      <c r="D5183" s="325">
        <v>459.5</v>
      </c>
      <c r="E5183" s="325">
        <v>0</v>
      </c>
      <c r="F5183" s="325">
        <v>-7.4</v>
      </c>
      <c r="G5183" s="325">
        <v>72</v>
      </c>
      <c r="H5183" s="320">
        <v>0</v>
      </c>
      <c r="I5183" s="320" t="s">
        <v>281</v>
      </c>
    </row>
    <row r="5184" spans="3:9" x14ac:dyDescent="0.25">
      <c r="C5184" s="482" t="s">
        <v>5610</v>
      </c>
      <c r="D5184" s="325">
        <v>459.8</v>
      </c>
      <c r="E5184" s="325">
        <v>0</v>
      </c>
      <c r="F5184" s="325">
        <v>-7.9</v>
      </c>
      <c r="G5184" s="325">
        <v>72</v>
      </c>
      <c r="H5184" s="320">
        <v>0</v>
      </c>
      <c r="I5184" s="320">
        <v>247.5</v>
      </c>
    </row>
    <row r="5185" spans="3:9" x14ac:dyDescent="0.25">
      <c r="C5185" s="482" t="s">
        <v>5611</v>
      </c>
      <c r="D5185" s="325">
        <v>460.2</v>
      </c>
      <c r="E5185" s="325">
        <v>0</v>
      </c>
      <c r="F5185" s="325">
        <v>-8.6</v>
      </c>
      <c r="G5185" s="325">
        <v>77</v>
      </c>
      <c r="H5185" s="320">
        <v>0</v>
      </c>
      <c r="I5185" s="320" t="s">
        <v>281</v>
      </c>
    </row>
    <row r="5186" spans="3:9" x14ac:dyDescent="0.25">
      <c r="C5186" s="482" t="s">
        <v>5612</v>
      </c>
      <c r="D5186" s="325">
        <v>460.5</v>
      </c>
      <c r="E5186" s="325">
        <v>0</v>
      </c>
      <c r="F5186" s="325">
        <v>-0.3</v>
      </c>
      <c r="G5186" s="325">
        <v>37</v>
      </c>
      <c r="H5186" s="320">
        <v>0.4</v>
      </c>
      <c r="I5186" s="320">
        <v>247.5</v>
      </c>
    </row>
    <row r="5187" spans="3:9" x14ac:dyDescent="0.25">
      <c r="C5187" s="482" t="s">
        <v>5613</v>
      </c>
      <c r="D5187" s="325">
        <v>460.9</v>
      </c>
      <c r="E5187" s="325">
        <v>0</v>
      </c>
      <c r="F5187" s="325">
        <v>3.4</v>
      </c>
      <c r="G5187" s="325">
        <v>31</v>
      </c>
      <c r="H5187" s="320">
        <v>1.3</v>
      </c>
      <c r="I5187" s="320">
        <v>247.5</v>
      </c>
    </row>
    <row r="5188" spans="3:9" x14ac:dyDescent="0.25">
      <c r="C5188" s="482" t="s">
        <v>5614</v>
      </c>
      <c r="D5188" s="325">
        <v>460.9</v>
      </c>
      <c r="E5188" s="325">
        <v>0</v>
      </c>
      <c r="F5188" s="325">
        <v>8.8000000000000007</v>
      </c>
      <c r="G5188" s="325">
        <v>7</v>
      </c>
      <c r="H5188" s="320">
        <v>1.8</v>
      </c>
      <c r="I5188" s="320">
        <v>157.5</v>
      </c>
    </row>
    <row r="5189" spans="3:9" x14ac:dyDescent="0.25">
      <c r="C5189" s="482" t="s">
        <v>5615</v>
      </c>
      <c r="D5189" s="325">
        <v>460.9</v>
      </c>
      <c r="E5189" s="325">
        <v>0</v>
      </c>
      <c r="F5189" s="325">
        <v>10.199999999999999</v>
      </c>
      <c r="G5189" s="325">
        <v>8</v>
      </c>
      <c r="H5189" s="320">
        <v>2.2000000000000002</v>
      </c>
      <c r="I5189" s="320">
        <v>157.5</v>
      </c>
    </row>
    <row r="5190" spans="3:9" x14ac:dyDescent="0.25">
      <c r="C5190" s="482" t="s">
        <v>5616</v>
      </c>
      <c r="D5190" s="325">
        <v>460.7</v>
      </c>
      <c r="E5190" s="325">
        <v>0</v>
      </c>
      <c r="F5190" s="325">
        <v>11.7</v>
      </c>
      <c r="G5190" s="325">
        <v>7</v>
      </c>
      <c r="H5190" s="320">
        <v>2.2000000000000002</v>
      </c>
      <c r="I5190" s="320">
        <v>157.5</v>
      </c>
    </row>
    <row r="5191" spans="3:9" x14ac:dyDescent="0.25">
      <c r="C5191" s="482" t="s">
        <v>5617</v>
      </c>
      <c r="D5191" s="325">
        <v>460.4</v>
      </c>
      <c r="E5191" s="325">
        <v>0</v>
      </c>
      <c r="F5191" s="325">
        <v>12.1</v>
      </c>
      <c r="G5191" s="325">
        <v>8</v>
      </c>
      <c r="H5191" s="320">
        <v>2.7</v>
      </c>
      <c r="I5191" s="320">
        <v>157.5</v>
      </c>
    </row>
    <row r="5192" spans="3:9" x14ac:dyDescent="0.25">
      <c r="C5192" s="482" t="s">
        <v>5618</v>
      </c>
      <c r="D5192" s="325">
        <v>460.2</v>
      </c>
      <c r="E5192" s="325">
        <v>0</v>
      </c>
      <c r="F5192" s="325">
        <v>11.5</v>
      </c>
      <c r="G5192" s="325">
        <v>7</v>
      </c>
      <c r="H5192" s="320">
        <v>3.1</v>
      </c>
      <c r="I5192" s="320">
        <v>157.5</v>
      </c>
    </row>
    <row r="5193" spans="3:9" x14ac:dyDescent="0.25">
      <c r="C5193" s="482" t="s">
        <v>5619</v>
      </c>
      <c r="D5193" s="325">
        <v>459.8</v>
      </c>
      <c r="E5193" s="325">
        <v>0</v>
      </c>
      <c r="F5193" s="325">
        <v>11.7</v>
      </c>
      <c r="G5193" s="325">
        <v>9</v>
      </c>
      <c r="H5193" s="320">
        <v>2.7</v>
      </c>
      <c r="I5193" s="320">
        <v>157.5</v>
      </c>
    </row>
    <row r="5194" spans="3:9" x14ac:dyDescent="0.25">
      <c r="C5194" s="482" t="s">
        <v>5620</v>
      </c>
      <c r="D5194" s="325">
        <v>459.6</v>
      </c>
      <c r="E5194" s="325">
        <v>0</v>
      </c>
      <c r="F5194" s="325">
        <v>10.8</v>
      </c>
      <c r="G5194" s="325">
        <v>11</v>
      </c>
      <c r="H5194" s="320">
        <v>2.7</v>
      </c>
      <c r="I5194" s="320">
        <v>157.5</v>
      </c>
    </row>
    <row r="5195" spans="3:9" x14ac:dyDescent="0.25">
      <c r="C5195" s="482" t="s">
        <v>5621</v>
      </c>
      <c r="D5195" s="325">
        <v>459.7</v>
      </c>
      <c r="E5195" s="325">
        <v>0</v>
      </c>
      <c r="F5195" s="325">
        <v>9.1999999999999993</v>
      </c>
      <c r="G5195" s="325">
        <v>12</v>
      </c>
      <c r="H5195" s="320">
        <v>2.7</v>
      </c>
      <c r="I5195" s="320">
        <v>157.5</v>
      </c>
    </row>
    <row r="5196" spans="3:9" x14ac:dyDescent="0.25">
      <c r="C5196" s="482" t="s">
        <v>5622</v>
      </c>
      <c r="D5196" s="325">
        <v>460.1</v>
      </c>
      <c r="E5196" s="325">
        <v>0</v>
      </c>
      <c r="F5196" s="325">
        <v>7</v>
      </c>
      <c r="G5196" s="325">
        <v>14</v>
      </c>
      <c r="H5196" s="320">
        <v>1.3</v>
      </c>
      <c r="I5196" s="320">
        <v>157.5</v>
      </c>
    </row>
    <row r="5197" spans="3:9" x14ac:dyDescent="0.25">
      <c r="C5197" s="482" t="s">
        <v>5623</v>
      </c>
      <c r="D5197" s="325">
        <v>460.2</v>
      </c>
      <c r="E5197" s="325">
        <v>0</v>
      </c>
      <c r="F5197" s="325">
        <v>4.9000000000000004</v>
      </c>
      <c r="G5197" s="325">
        <v>18</v>
      </c>
      <c r="H5197" s="320">
        <v>0.9</v>
      </c>
      <c r="I5197" s="320">
        <v>157.5</v>
      </c>
    </row>
    <row r="5198" spans="3:9" x14ac:dyDescent="0.25">
      <c r="C5198" s="482" t="s">
        <v>5624</v>
      </c>
      <c r="D5198" s="325">
        <v>460.3</v>
      </c>
      <c r="E5198" s="325">
        <v>0</v>
      </c>
      <c r="F5198" s="325">
        <v>3.6</v>
      </c>
      <c r="G5198" s="325">
        <v>29</v>
      </c>
      <c r="H5198" s="320">
        <v>0.4</v>
      </c>
      <c r="I5198" s="320">
        <v>157.5</v>
      </c>
    </row>
    <row r="5199" spans="3:9" x14ac:dyDescent="0.25">
      <c r="C5199" s="482" t="s">
        <v>5625</v>
      </c>
      <c r="D5199" s="325">
        <v>460.4</v>
      </c>
      <c r="E5199" s="325">
        <v>0</v>
      </c>
      <c r="F5199" s="325">
        <v>2.8</v>
      </c>
      <c r="G5199" s="325">
        <v>21</v>
      </c>
      <c r="H5199" s="320">
        <v>0.4</v>
      </c>
      <c r="I5199" s="320">
        <v>90</v>
      </c>
    </row>
    <row r="5200" spans="3:9" x14ac:dyDescent="0.25">
      <c r="C5200" s="482" t="s">
        <v>5626</v>
      </c>
      <c r="D5200" s="325">
        <v>460.3</v>
      </c>
      <c r="E5200" s="325">
        <v>0</v>
      </c>
      <c r="F5200" s="325">
        <v>2.4</v>
      </c>
      <c r="G5200" s="325">
        <v>14</v>
      </c>
      <c r="H5200" s="320">
        <v>0.4</v>
      </c>
      <c r="I5200" s="320">
        <v>135</v>
      </c>
    </row>
    <row r="5201" spans="3:9" x14ac:dyDescent="0.25">
      <c r="C5201" s="482" t="s">
        <v>5627</v>
      </c>
      <c r="D5201" s="325">
        <v>460.5</v>
      </c>
      <c r="E5201" s="325">
        <v>0</v>
      </c>
      <c r="F5201" s="325">
        <v>0.6</v>
      </c>
      <c r="G5201" s="325">
        <v>27</v>
      </c>
      <c r="H5201" s="320">
        <v>0.4</v>
      </c>
      <c r="I5201" s="320">
        <v>90</v>
      </c>
    </row>
    <row r="5202" spans="3:9" x14ac:dyDescent="0.25">
      <c r="C5202" s="482" t="s">
        <v>5628</v>
      </c>
      <c r="D5202" s="325">
        <v>460.3</v>
      </c>
      <c r="E5202" s="325">
        <v>0</v>
      </c>
      <c r="F5202" s="325">
        <v>-1.7</v>
      </c>
      <c r="G5202" s="325">
        <v>33</v>
      </c>
      <c r="H5202" s="320">
        <v>0.4</v>
      </c>
      <c r="I5202" s="320">
        <v>225</v>
      </c>
    </row>
    <row r="5203" spans="3:9" x14ac:dyDescent="0.25">
      <c r="C5203" s="482" t="s">
        <v>5629</v>
      </c>
      <c r="D5203" s="325">
        <v>460.2</v>
      </c>
      <c r="E5203" s="325">
        <v>0</v>
      </c>
      <c r="F5203" s="325">
        <v>-3</v>
      </c>
      <c r="G5203" s="325">
        <v>40</v>
      </c>
      <c r="H5203" s="320">
        <v>0.4</v>
      </c>
      <c r="I5203" s="320">
        <v>225</v>
      </c>
    </row>
    <row r="5204" spans="3:9" x14ac:dyDescent="0.25">
      <c r="C5204" s="482" t="s">
        <v>5630</v>
      </c>
      <c r="D5204" s="325">
        <v>459.9</v>
      </c>
      <c r="E5204" s="325">
        <v>0</v>
      </c>
      <c r="F5204" s="325">
        <v>-4.9000000000000004</v>
      </c>
      <c r="G5204" s="325">
        <v>49</v>
      </c>
      <c r="H5204" s="320">
        <v>0</v>
      </c>
      <c r="I5204" s="320">
        <v>225</v>
      </c>
    </row>
    <row r="5205" spans="3:9" x14ac:dyDescent="0.25">
      <c r="C5205" s="482" t="s">
        <v>5631</v>
      </c>
      <c r="D5205" s="325">
        <v>459.6</v>
      </c>
      <c r="E5205" s="325">
        <v>0</v>
      </c>
      <c r="F5205" s="325">
        <v>-5.8</v>
      </c>
      <c r="G5205" s="325">
        <v>57</v>
      </c>
      <c r="H5205" s="320">
        <v>0</v>
      </c>
      <c r="I5205" s="320">
        <v>225</v>
      </c>
    </row>
    <row r="5206" spans="3:9" x14ac:dyDescent="0.25">
      <c r="C5206" s="482" t="s">
        <v>5632</v>
      </c>
      <c r="D5206" s="325">
        <v>459.5</v>
      </c>
      <c r="E5206" s="325">
        <v>0</v>
      </c>
      <c r="F5206" s="325">
        <v>-5.9</v>
      </c>
      <c r="G5206" s="325">
        <v>59</v>
      </c>
      <c r="H5206" s="320">
        <v>0</v>
      </c>
      <c r="I5206" s="320">
        <v>225</v>
      </c>
    </row>
    <row r="5207" spans="3:9" x14ac:dyDescent="0.25">
      <c r="C5207" s="482" t="s">
        <v>5633</v>
      </c>
      <c r="D5207" s="325">
        <v>459.6</v>
      </c>
      <c r="E5207" s="325">
        <v>0</v>
      </c>
      <c r="F5207" s="325">
        <v>-4.7</v>
      </c>
      <c r="G5207" s="325">
        <v>57</v>
      </c>
      <c r="H5207" s="320">
        <v>0</v>
      </c>
      <c r="I5207" s="320">
        <v>225</v>
      </c>
    </row>
    <row r="5208" spans="3:9" x14ac:dyDescent="0.25">
      <c r="C5208" s="482" t="s">
        <v>5634</v>
      </c>
      <c r="D5208" s="325">
        <v>460</v>
      </c>
      <c r="E5208" s="325">
        <v>0</v>
      </c>
      <c r="F5208" s="325">
        <v>-5.9</v>
      </c>
      <c r="G5208" s="325">
        <v>62</v>
      </c>
      <c r="H5208" s="320">
        <v>0</v>
      </c>
      <c r="I5208" s="320">
        <v>225</v>
      </c>
    </row>
    <row r="5209" spans="3:9" x14ac:dyDescent="0.25">
      <c r="C5209" s="482" t="s">
        <v>5635</v>
      </c>
      <c r="D5209" s="325">
        <v>460.2</v>
      </c>
      <c r="E5209" s="325">
        <v>0</v>
      </c>
      <c r="F5209" s="325">
        <v>-6.2</v>
      </c>
      <c r="G5209" s="325">
        <v>62</v>
      </c>
      <c r="H5209" s="320">
        <v>0</v>
      </c>
      <c r="I5209" s="320">
        <v>225</v>
      </c>
    </row>
    <row r="5210" spans="3:9" x14ac:dyDescent="0.25">
      <c r="C5210" s="482" t="s">
        <v>5636</v>
      </c>
      <c r="D5210" s="325">
        <v>460.7</v>
      </c>
      <c r="E5210" s="325">
        <v>0</v>
      </c>
      <c r="F5210" s="325">
        <v>-1.9</v>
      </c>
      <c r="G5210" s="325">
        <v>52</v>
      </c>
      <c r="H5210" s="320">
        <v>0.4</v>
      </c>
      <c r="I5210" s="320">
        <v>225</v>
      </c>
    </row>
    <row r="5211" spans="3:9" x14ac:dyDescent="0.25">
      <c r="C5211" s="482" t="s">
        <v>5637</v>
      </c>
      <c r="D5211" s="325">
        <v>461</v>
      </c>
      <c r="E5211" s="325">
        <v>0</v>
      </c>
      <c r="F5211" s="325">
        <v>2.1</v>
      </c>
      <c r="G5211" s="325">
        <v>42</v>
      </c>
      <c r="H5211" s="320">
        <v>0.9</v>
      </c>
      <c r="I5211" s="320">
        <v>225</v>
      </c>
    </row>
    <row r="5212" spans="3:9" x14ac:dyDescent="0.25">
      <c r="C5212" s="482" t="s">
        <v>5638</v>
      </c>
      <c r="D5212" s="325">
        <v>460.8</v>
      </c>
      <c r="E5212" s="325">
        <v>0</v>
      </c>
      <c r="F5212" s="325">
        <v>9.3000000000000007</v>
      </c>
      <c r="G5212" s="325">
        <v>13</v>
      </c>
      <c r="H5212" s="320">
        <v>1.3</v>
      </c>
      <c r="I5212" s="320">
        <v>225</v>
      </c>
    </row>
    <row r="5213" spans="3:9" x14ac:dyDescent="0.25">
      <c r="C5213" s="482" t="s">
        <v>5639</v>
      </c>
      <c r="D5213" s="325">
        <v>460.8</v>
      </c>
      <c r="E5213" s="325">
        <v>0</v>
      </c>
      <c r="F5213" s="325">
        <v>11.2</v>
      </c>
      <c r="G5213" s="325">
        <v>11</v>
      </c>
      <c r="H5213" s="320">
        <v>1.8</v>
      </c>
      <c r="I5213" s="320">
        <v>157.5</v>
      </c>
    </row>
    <row r="5214" spans="3:9" x14ac:dyDescent="0.25">
      <c r="C5214" s="482" t="s">
        <v>5640</v>
      </c>
      <c r="D5214" s="325">
        <v>460.4</v>
      </c>
      <c r="E5214" s="325">
        <v>0</v>
      </c>
      <c r="F5214" s="325">
        <v>11.8</v>
      </c>
      <c r="G5214" s="325">
        <v>10</v>
      </c>
      <c r="H5214" s="320">
        <v>1.3</v>
      </c>
      <c r="I5214" s="320">
        <v>157.5</v>
      </c>
    </row>
    <row r="5215" spans="3:9" x14ac:dyDescent="0.25">
      <c r="C5215" s="482" t="s">
        <v>5641</v>
      </c>
      <c r="D5215" s="325">
        <v>460.1</v>
      </c>
      <c r="E5215" s="325">
        <v>0</v>
      </c>
      <c r="F5215" s="325">
        <v>12.7</v>
      </c>
      <c r="G5215" s="325">
        <v>10</v>
      </c>
      <c r="H5215" s="320">
        <v>1.8</v>
      </c>
      <c r="I5215" s="320">
        <v>157.5</v>
      </c>
    </row>
    <row r="5216" spans="3:9" x14ac:dyDescent="0.25">
      <c r="C5216" s="482" t="s">
        <v>5642</v>
      </c>
      <c r="D5216" s="325">
        <v>459.6</v>
      </c>
      <c r="E5216" s="325">
        <v>0</v>
      </c>
      <c r="F5216" s="325">
        <v>13.6</v>
      </c>
      <c r="G5216" s="325">
        <v>13</v>
      </c>
      <c r="H5216" s="320">
        <v>1.8</v>
      </c>
      <c r="I5216" s="320">
        <v>157.5</v>
      </c>
    </row>
    <row r="5217" spans="3:9" x14ac:dyDescent="0.25">
      <c r="C5217" s="482" t="s">
        <v>5643</v>
      </c>
      <c r="D5217" s="325">
        <v>459.5</v>
      </c>
      <c r="E5217" s="325">
        <v>0</v>
      </c>
      <c r="F5217" s="325">
        <v>13.5</v>
      </c>
      <c r="G5217" s="325">
        <v>16</v>
      </c>
      <c r="H5217" s="320">
        <v>1.8</v>
      </c>
      <c r="I5217" s="320">
        <v>67.5</v>
      </c>
    </row>
    <row r="5218" spans="3:9" x14ac:dyDescent="0.25">
      <c r="C5218" s="482" t="s">
        <v>5644</v>
      </c>
      <c r="D5218" s="325">
        <v>459.3</v>
      </c>
      <c r="E5218" s="325">
        <v>0</v>
      </c>
      <c r="F5218" s="325">
        <v>12.6</v>
      </c>
      <c r="G5218" s="325">
        <v>17</v>
      </c>
      <c r="H5218" s="320">
        <v>1.3</v>
      </c>
      <c r="I5218" s="320">
        <v>45</v>
      </c>
    </row>
    <row r="5219" spans="3:9" x14ac:dyDescent="0.25">
      <c r="C5219" s="482" t="s">
        <v>5645</v>
      </c>
      <c r="D5219" s="325">
        <v>459.4</v>
      </c>
      <c r="E5219" s="325">
        <v>0</v>
      </c>
      <c r="F5219" s="325">
        <v>10.8</v>
      </c>
      <c r="G5219" s="325">
        <v>22</v>
      </c>
      <c r="H5219" s="320">
        <v>1.8</v>
      </c>
      <c r="I5219" s="320">
        <v>22.5</v>
      </c>
    </row>
    <row r="5220" spans="3:9" x14ac:dyDescent="0.25">
      <c r="C5220" s="482" t="s">
        <v>5646</v>
      </c>
      <c r="D5220" s="325">
        <v>459.7</v>
      </c>
      <c r="E5220" s="325">
        <v>0</v>
      </c>
      <c r="F5220" s="325">
        <v>8.1</v>
      </c>
      <c r="G5220" s="325">
        <v>29</v>
      </c>
      <c r="H5220" s="320">
        <v>1.3</v>
      </c>
      <c r="I5220" s="320">
        <v>22.5</v>
      </c>
    </row>
    <row r="5221" spans="3:9" x14ac:dyDescent="0.25">
      <c r="C5221" s="482" t="s">
        <v>5647</v>
      </c>
      <c r="D5221" s="325">
        <v>459.8</v>
      </c>
      <c r="E5221" s="325">
        <v>0</v>
      </c>
      <c r="F5221" s="325">
        <v>5.9</v>
      </c>
      <c r="G5221" s="325">
        <v>36</v>
      </c>
      <c r="H5221" s="320">
        <v>0.4</v>
      </c>
      <c r="I5221" s="320">
        <v>22.5</v>
      </c>
    </row>
    <row r="5222" spans="3:9" x14ac:dyDescent="0.25">
      <c r="C5222" s="482" t="s">
        <v>5648</v>
      </c>
      <c r="D5222" s="325">
        <v>460</v>
      </c>
      <c r="E5222" s="325">
        <v>0</v>
      </c>
      <c r="F5222" s="325">
        <v>4</v>
      </c>
      <c r="G5222" s="325">
        <v>44</v>
      </c>
      <c r="H5222" s="320">
        <v>0</v>
      </c>
      <c r="I5222" s="320">
        <v>45</v>
      </c>
    </row>
    <row r="5223" spans="3:9" x14ac:dyDescent="0.25">
      <c r="C5223" s="482" t="s">
        <v>5649</v>
      </c>
      <c r="D5223" s="325">
        <v>460.1</v>
      </c>
      <c r="E5223" s="325">
        <v>0</v>
      </c>
      <c r="F5223" s="325">
        <v>2.5</v>
      </c>
      <c r="G5223" s="325">
        <v>50</v>
      </c>
      <c r="H5223" s="320">
        <v>0</v>
      </c>
      <c r="I5223" s="320">
        <v>45</v>
      </c>
    </row>
    <row r="5224" spans="3:9" x14ac:dyDescent="0.25">
      <c r="C5224" s="482" t="s">
        <v>5650</v>
      </c>
      <c r="D5224" s="325">
        <v>460.3</v>
      </c>
      <c r="E5224" s="325">
        <v>0</v>
      </c>
      <c r="F5224" s="325">
        <v>1.1000000000000001</v>
      </c>
      <c r="G5224" s="325">
        <v>53</v>
      </c>
      <c r="H5224" s="320">
        <v>0</v>
      </c>
      <c r="I5224" s="320">
        <v>45</v>
      </c>
    </row>
    <row r="5225" spans="3:9" x14ac:dyDescent="0.25">
      <c r="C5225" s="482" t="s">
        <v>5651</v>
      </c>
      <c r="D5225" s="325">
        <v>460.2</v>
      </c>
      <c r="E5225" s="325">
        <v>0</v>
      </c>
      <c r="F5225" s="325">
        <v>0.1</v>
      </c>
      <c r="G5225" s="325">
        <v>59</v>
      </c>
      <c r="H5225" s="320">
        <v>0.4</v>
      </c>
      <c r="I5225" s="320">
        <v>202.5</v>
      </c>
    </row>
    <row r="5226" spans="3:9" x14ac:dyDescent="0.25">
      <c r="C5226" s="482" t="s">
        <v>5652</v>
      </c>
      <c r="D5226" s="325">
        <v>460.2</v>
      </c>
      <c r="E5226" s="325">
        <v>0</v>
      </c>
      <c r="F5226" s="325">
        <v>-1.4</v>
      </c>
      <c r="G5226" s="325">
        <v>63</v>
      </c>
      <c r="H5226" s="320">
        <v>0.4</v>
      </c>
      <c r="I5226" s="320">
        <v>247.5</v>
      </c>
    </row>
    <row r="5227" spans="3:9" x14ac:dyDescent="0.25">
      <c r="C5227" s="482" t="s">
        <v>5653</v>
      </c>
      <c r="D5227" s="325">
        <v>459.7</v>
      </c>
      <c r="E5227" s="325">
        <v>0</v>
      </c>
      <c r="F5227" s="325">
        <v>-2.6</v>
      </c>
      <c r="G5227" s="325">
        <v>65</v>
      </c>
      <c r="H5227" s="320">
        <v>0</v>
      </c>
      <c r="I5227" s="320">
        <v>247.5</v>
      </c>
    </row>
    <row r="5228" spans="3:9" x14ac:dyDescent="0.25">
      <c r="C5228" s="482" t="s">
        <v>5654</v>
      </c>
      <c r="D5228" s="325">
        <v>459.5</v>
      </c>
      <c r="E5228" s="325">
        <v>0</v>
      </c>
      <c r="F5228" s="325">
        <v>-3</v>
      </c>
      <c r="G5228" s="325">
        <v>67</v>
      </c>
      <c r="H5228" s="320">
        <v>0</v>
      </c>
      <c r="I5228" s="320">
        <v>247.5</v>
      </c>
    </row>
    <row r="5229" spans="3:9" x14ac:dyDescent="0.25">
      <c r="C5229" s="482" t="s">
        <v>5655</v>
      </c>
      <c r="D5229" s="325">
        <v>459.4</v>
      </c>
      <c r="E5229" s="325">
        <v>0</v>
      </c>
      <c r="F5229" s="325">
        <v>-3.3</v>
      </c>
      <c r="G5229" s="325">
        <v>69</v>
      </c>
      <c r="H5229" s="320">
        <v>0</v>
      </c>
      <c r="I5229" s="320">
        <v>247.5</v>
      </c>
    </row>
    <row r="5230" spans="3:9" x14ac:dyDescent="0.25">
      <c r="C5230" s="482" t="s">
        <v>5656</v>
      </c>
      <c r="D5230" s="325">
        <v>459.2</v>
      </c>
      <c r="E5230" s="325">
        <v>0</v>
      </c>
      <c r="F5230" s="325">
        <v>-5.2</v>
      </c>
      <c r="G5230" s="325">
        <v>74</v>
      </c>
      <c r="H5230" s="320">
        <v>0</v>
      </c>
      <c r="I5230" s="320">
        <v>247.5</v>
      </c>
    </row>
    <row r="5231" spans="3:9" x14ac:dyDescent="0.25">
      <c r="C5231" s="482" t="s">
        <v>5657</v>
      </c>
      <c r="D5231" s="325">
        <v>459</v>
      </c>
      <c r="E5231" s="325">
        <v>0</v>
      </c>
      <c r="F5231" s="325">
        <v>-5.9</v>
      </c>
      <c r="G5231" s="325">
        <v>78</v>
      </c>
      <c r="H5231" s="320">
        <v>0</v>
      </c>
      <c r="I5231" s="320">
        <v>247.5</v>
      </c>
    </row>
    <row r="5232" spans="3:9" x14ac:dyDescent="0.25">
      <c r="C5232" s="482" t="s">
        <v>5658</v>
      </c>
      <c r="D5232" s="325">
        <v>459.1</v>
      </c>
      <c r="E5232" s="325">
        <v>0</v>
      </c>
      <c r="F5232" s="325">
        <v>-4.4000000000000004</v>
      </c>
      <c r="G5232" s="325">
        <v>68</v>
      </c>
      <c r="H5232" s="320">
        <v>0</v>
      </c>
      <c r="I5232" s="320">
        <v>247.5</v>
      </c>
    </row>
    <row r="5233" spans="3:9" x14ac:dyDescent="0.25">
      <c r="C5233" s="482" t="s">
        <v>5659</v>
      </c>
      <c r="D5233" s="325">
        <v>459.5</v>
      </c>
      <c r="E5233" s="325">
        <v>0</v>
      </c>
      <c r="F5233" s="325">
        <v>-5.0999999999999996</v>
      </c>
      <c r="G5233" s="325">
        <v>72</v>
      </c>
      <c r="H5233" s="320">
        <v>0.4</v>
      </c>
      <c r="I5233" s="320">
        <v>247.5</v>
      </c>
    </row>
    <row r="5234" spans="3:9" x14ac:dyDescent="0.25">
      <c r="C5234" s="482" t="s">
        <v>5660</v>
      </c>
      <c r="D5234" s="325">
        <v>460</v>
      </c>
      <c r="E5234" s="325">
        <v>0</v>
      </c>
      <c r="F5234" s="325">
        <v>-0.7</v>
      </c>
      <c r="G5234" s="325">
        <v>62</v>
      </c>
      <c r="H5234" s="320">
        <v>0.4</v>
      </c>
      <c r="I5234" s="320">
        <v>202.5</v>
      </c>
    </row>
    <row r="5235" spans="3:9" x14ac:dyDescent="0.25">
      <c r="C5235" s="482" t="s">
        <v>5661</v>
      </c>
      <c r="D5235" s="325">
        <v>460.1</v>
      </c>
      <c r="E5235" s="325">
        <v>0</v>
      </c>
      <c r="F5235" s="325">
        <v>2.7</v>
      </c>
      <c r="G5235" s="325">
        <v>58</v>
      </c>
      <c r="H5235" s="320">
        <v>0.9</v>
      </c>
      <c r="I5235" s="320">
        <v>247.5</v>
      </c>
    </row>
    <row r="5236" spans="3:9" x14ac:dyDescent="0.25">
      <c r="C5236" s="482" t="s">
        <v>5662</v>
      </c>
      <c r="D5236" s="325">
        <v>460.2</v>
      </c>
      <c r="E5236" s="325">
        <v>0</v>
      </c>
      <c r="F5236" s="325">
        <v>5.7</v>
      </c>
      <c r="G5236" s="325">
        <v>40</v>
      </c>
      <c r="H5236" s="320">
        <v>1.3</v>
      </c>
      <c r="I5236" s="320">
        <v>247.5</v>
      </c>
    </row>
    <row r="5237" spans="3:9" x14ac:dyDescent="0.25">
      <c r="C5237" s="482" t="s">
        <v>5663</v>
      </c>
      <c r="D5237" s="325">
        <v>460</v>
      </c>
      <c r="E5237" s="325">
        <v>0</v>
      </c>
      <c r="F5237" s="325">
        <v>10.199999999999999</v>
      </c>
      <c r="G5237" s="325">
        <v>13</v>
      </c>
      <c r="H5237" s="320">
        <v>1.3</v>
      </c>
      <c r="I5237" s="320">
        <v>180</v>
      </c>
    </row>
    <row r="5238" spans="3:9" x14ac:dyDescent="0.25">
      <c r="C5238" s="482" t="s">
        <v>5664</v>
      </c>
      <c r="D5238" s="325">
        <v>459.8</v>
      </c>
      <c r="E5238" s="325">
        <v>0</v>
      </c>
      <c r="F5238" s="325">
        <v>12.7</v>
      </c>
      <c r="G5238" s="325">
        <v>10</v>
      </c>
      <c r="H5238" s="320">
        <v>1.8</v>
      </c>
      <c r="I5238" s="320">
        <v>157.5</v>
      </c>
    </row>
    <row r="5239" spans="3:9" x14ac:dyDescent="0.25">
      <c r="C5239" s="482" t="s">
        <v>5665</v>
      </c>
      <c r="D5239" s="325">
        <v>459.3</v>
      </c>
      <c r="E5239" s="325">
        <v>0</v>
      </c>
      <c r="F5239" s="325">
        <v>13.2</v>
      </c>
      <c r="G5239" s="325">
        <v>8</v>
      </c>
      <c r="H5239" s="320">
        <v>2.7</v>
      </c>
      <c r="I5239" s="320">
        <v>67.5</v>
      </c>
    </row>
    <row r="5240" spans="3:9" x14ac:dyDescent="0.25">
      <c r="C5240" s="482" t="s">
        <v>5666</v>
      </c>
      <c r="D5240" s="325">
        <v>459</v>
      </c>
      <c r="E5240" s="325">
        <v>0</v>
      </c>
      <c r="F5240" s="325">
        <v>13.3</v>
      </c>
      <c r="G5240" s="325">
        <v>10</v>
      </c>
      <c r="H5240" s="320">
        <v>2.2000000000000002</v>
      </c>
      <c r="I5240" s="320">
        <v>67.5</v>
      </c>
    </row>
    <row r="5241" spans="3:9" x14ac:dyDescent="0.25">
      <c r="C5241" s="482" t="s">
        <v>5667</v>
      </c>
      <c r="D5241" s="325">
        <v>458.5</v>
      </c>
      <c r="E5241" s="325">
        <v>0</v>
      </c>
      <c r="F5241" s="325">
        <v>11.9</v>
      </c>
      <c r="G5241" s="325">
        <v>11</v>
      </c>
      <c r="H5241" s="320">
        <v>2.7</v>
      </c>
      <c r="I5241" s="320">
        <v>157.5</v>
      </c>
    </row>
    <row r="5242" spans="3:9" x14ac:dyDescent="0.25">
      <c r="C5242" s="482" t="s">
        <v>5668</v>
      </c>
      <c r="D5242" s="325">
        <v>458.4</v>
      </c>
      <c r="E5242" s="325">
        <v>0</v>
      </c>
      <c r="F5242" s="325">
        <v>12.4</v>
      </c>
      <c r="G5242" s="325">
        <v>14</v>
      </c>
      <c r="H5242" s="320">
        <v>2.2000000000000002</v>
      </c>
      <c r="I5242" s="320">
        <v>67.5</v>
      </c>
    </row>
    <row r="5243" spans="3:9" x14ac:dyDescent="0.25">
      <c r="C5243" s="482" t="s">
        <v>5669</v>
      </c>
      <c r="D5243" s="325">
        <v>458.5</v>
      </c>
      <c r="E5243" s="325">
        <v>0</v>
      </c>
      <c r="F5243" s="325">
        <v>10.199999999999999</v>
      </c>
      <c r="G5243" s="325">
        <v>17</v>
      </c>
      <c r="H5243" s="320">
        <v>2.2000000000000002</v>
      </c>
      <c r="I5243" s="320">
        <v>67.5</v>
      </c>
    </row>
    <row r="5244" spans="3:9" x14ac:dyDescent="0.25">
      <c r="C5244" s="482" t="s">
        <v>5670</v>
      </c>
      <c r="D5244" s="325">
        <v>458.8</v>
      </c>
      <c r="E5244" s="325">
        <v>0</v>
      </c>
      <c r="F5244" s="325">
        <v>8.1</v>
      </c>
      <c r="G5244" s="325">
        <v>19</v>
      </c>
      <c r="H5244" s="320">
        <v>1.3</v>
      </c>
      <c r="I5244" s="320">
        <v>67.5</v>
      </c>
    </row>
    <row r="5245" spans="3:9" x14ac:dyDescent="0.25">
      <c r="C5245" s="482" t="s">
        <v>5671</v>
      </c>
      <c r="D5245" s="325">
        <v>459</v>
      </c>
      <c r="E5245" s="325">
        <v>0</v>
      </c>
      <c r="F5245" s="325">
        <v>5.9</v>
      </c>
      <c r="G5245" s="325">
        <v>29</v>
      </c>
      <c r="H5245" s="320">
        <v>0.4</v>
      </c>
      <c r="I5245" s="320">
        <v>67.5</v>
      </c>
    </row>
    <row r="5246" spans="3:9" x14ac:dyDescent="0.25">
      <c r="C5246" s="482" t="s">
        <v>5672</v>
      </c>
      <c r="D5246" s="325">
        <v>459.3</v>
      </c>
      <c r="E5246" s="325">
        <v>0</v>
      </c>
      <c r="F5246" s="325">
        <v>3.9</v>
      </c>
      <c r="G5246" s="325">
        <v>39</v>
      </c>
      <c r="H5246" s="320">
        <v>0</v>
      </c>
      <c r="I5246" s="320">
        <v>67.5</v>
      </c>
    </row>
    <row r="5247" spans="3:9" x14ac:dyDescent="0.25">
      <c r="C5247" s="482" t="s">
        <v>5673</v>
      </c>
      <c r="D5247" s="325">
        <v>459.4</v>
      </c>
      <c r="E5247" s="325">
        <v>0</v>
      </c>
      <c r="F5247" s="325">
        <v>2.6</v>
      </c>
      <c r="G5247" s="325">
        <v>45</v>
      </c>
      <c r="H5247" s="320">
        <v>0</v>
      </c>
      <c r="I5247" s="320">
        <v>45</v>
      </c>
    </row>
    <row r="5248" spans="3:9" x14ac:dyDescent="0.25">
      <c r="C5248" s="482" t="s">
        <v>5674</v>
      </c>
      <c r="D5248" s="325">
        <v>459.5</v>
      </c>
      <c r="E5248" s="325">
        <v>0</v>
      </c>
      <c r="F5248" s="325">
        <v>1.4</v>
      </c>
      <c r="G5248" s="325">
        <v>44</v>
      </c>
      <c r="H5248" s="320">
        <v>0</v>
      </c>
      <c r="I5248" s="320">
        <v>45</v>
      </c>
    </row>
    <row r="5249" spans="3:9" x14ac:dyDescent="0.25">
      <c r="C5249" s="482" t="s">
        <v>5675</v>
      </c>
      <c r="D5249" s="325">
        <v>459.5</v>
      </c>
      <c r="E5249" s="325">
        <v>0</v>
      </c>
      <c r="F5249" s="325">
        <v>-0.4</v>
      </c>
      <c r="G5249" s="325">
        <v>61</v>
      </c>
      <c r="H5249" s="320">
        <v>0.4</v>
      </c>
      <c r="I5249" s="320">
        <v>45</v>
      </c>
    </row>
    <row r="5250" spans="3:9" x14ac:dyDescent="0.25">
      <c r="C5250" s="482" t="s">
        <v>5676</v>
      </c>
      <c r="D5250" s="325">
        <v>459.3</v>
      </c>
      <c r="E5250" s="325">
        <v>0</v>
      </c>
      <c r="F5250" s="325">
        <v>-1.2</v>
      </c>
      <c r="G5250" s="325">
        <v>68</v>
      </c>
      <c r="H5250" s="320">
        <v>0.4</v>
      </c>
      <c r="I5250" s="320">
        <v>225</v>
      </c>
    </row>
    <row r="5251" spans="3:9" x14ac:dyDescent="0.25">
      <c r="C5251" s="482" t="s">
        <v>5677</v>
      </c>
      <c r="D5251" s="325">
        <v>458.9</v>
      </c>
      <c r="E5251" s="325">
        <v>0</v>
      </c>
      <c r="F5251" s="325">
        <v>-2</v>
      </c>
      <c r="G5251" s="325">
        <v>68</v>
      </c>
      <c r="H5251" s="320">
        <v>0</v>
      </c>
      <c r="I5251" s="320">
        <v>225</v>
      </c>
    </row>
    <row r="5252" spans="3:9" x14ac:dyDescent="0.25">
      <c r="C5252" s="482" t="s">
        <v>5678</v>
      </c>
      <c r="D5252" s="325">
        <v>458.5</v>
      </c>
      <c r="E5252" s="325">
        <v>0</v>
      </c>
      <c r="F5252" s="325">
        <v>-3.3</v>
      </c>
      <c r="G5252" s="325">
        <v>73</v>
      </c>
      <c r="H5252" s="320">
        <v>0</v>
      </c>
      <c r="I5252" s="320">
        <v>225</v>
      </c>
    </row>
    <row r="5253" spans="3:9" x14ac:dyDescent="0.25">
      <c r="C5253" s="482" t="s">
        <v>5679</v>
      </c>
      <c r="D5253" s="325">
        <v>458.3</v>
      </c>
      <c r="E5253" s="325">
        <v>0</v>
      </c>
      <c r="F5253" s="325">
        <v>-3.8</v>
      </c>
      <c r="G5253" s="325">
        <v>73</v>
      </c>
      <c r="H5253" s="320">
        <v>0</v>
      </c>
      <c r="I5253" s="320">
        <v>225</v>
      </c>
    </row>
    <row r="5254" spans="3:9" x14ac:dyDescent="0.25">
      <c r="C5254" s="482" t="s">
        <v>5680</v>
      </c>
      <c r="D5254" s="325">
        <v>458.4</v>
      </c>
      <c r="E5254" s="325">
        <v>0</v>
      </c>
      <c r="F5254" s="325">
        <v>-5.2</v>
      </c>
      <c r="G5254" s="325">
        <v>76</v>
      </c>
      <c r="H5254" s="320">
        <v>0</v>
      </c>
      <c r="I5254" s="320">
        <v>225</v>
      </c>
    </row>
    <row r="5255" spans="3:9" x14ac:dyDescent="0.25">
      <c r="C5255" s="482" t="s">
        <v>5681</v>
      </c>
      <c r="D5255" s="325">
        <v>458.5</v>
      </c>
      <c r="E5255" s="325">
        <v>0</v>
      </c>
      <c r="F5255" s="325">
        <v>-6.1</v>
      </c>
      <c r="G5255" s="325">
        <v>80</v>
      </c>
      <c r="H5255" s="320">
        <v>0</v>
      </c>
      <c r="I5255" s="320">
        <v>225</v>
      </c>
    </row>
    <row r="5256" spans="3:9" x14ac:dyDescent="0.25">
      <c r="C5256" s="482" t="s">
        <v>5682</v>
      </c>
      <c r="D5256" s="325">
        <v>458.6</v>
      </c>
      <c r="E5256" s="325">
        <v>0</v>
      </c>
      <c r="F5256" s="325">
        <v>-6.9</v>
      </c>
      <c r="G5256" s="325">
        <v>80</v>
      </c>
      <c r="H5256" s="320">
        <v>0</v>
      </c>
      <c r="I5256" s="320" t="s">
        <v>281</v>
      </c>
    </row>
    <row r="5257" spans="3:9" x14ac:dyDescent="0.25">
      <c r="C5257" s="482" t="s">
        <v>5683</v>
      </c>
      <c r="D5257" s="325">
        <v>458.9</v>
      </c>
      <c r="E5257" s="325">
        <v>0</v>
      </c>
      <c r="F5257" s="325">
        <v>-7</v>
      </c>
      <c r="G5257" s="325">
        <v>83</v>
      </c>
      <c r="H5257" s="320">
        <v>0</v>
      </c>
      <c r="I5257" s="320" t="s">
        <v>281</v>
      </c>
    </row>
    <row r="5258" spans="3:9" x14ac:dyDescent="0.25">
      <c r="C5258" s="482" t="s">
        <v>5684</v>
      </c>
      <c r="D5258" s="325">
        <v>459.1</v>
      </c>
      <c r="E5258" s="325">
        <v>0</v>
      </c>
      <c r="F5258" s="325">
        <v>-1</v>
      </c>
      <c r="G5258" s="325">
        <v>66</v>
      </c>
      <c r="H5258" s="320">
        <v>0.4</v>
      </c>
      <c r="I5258" s="320">
        <v>225</v>
      </c>
    </row>
    <row r="5259" spans="3:9" x14ac:dyDescent="0.25">
      <c r="C5259" s="482" t="s">
        <v>5685</v>
      </c>
      <c r="D5259" s="325">
        <v>459.4</v>
      </c>
      <c r="E5259" s="325">
        <v>0</v>
      </c>
      <c r="F5259" s="325">
        <v>2.2999999999999998</v>
      </c>
      <c r="G5259" s="325">
        <v>56</v>
      </c>
      <c r="H5259" s="320">
        <v>1.3</v>
      </c>
      <c r="I5259" s="320">
        <v>225</v>
      </c>
    </row>
    <row r="5260" spans="3:9" x14ac:dyDescent="0.25">
      <c r="C5260" s="482" t="s">
        <v>5686</v>
      </c>
      <c r="D5260" s="325">
        <v>459.3</v>
      </c>
      <c r="E5260" s="325">
        <v>0</v>
      </c>
      <c r="F5260" s="325">
        <v>9.9</v>
      </c>
      <c r="G5260" s="325">
        <v>13</v>
      </c>
      <c r="H5260" s="320">
        <v>0.9</v>
      </c>
      <c r="I5260" s="320">
        <v>225</v>
      </c>
    </row>
    <row r="5261" spans="3:9" x14ac:dyDescent="0.25">
      <c r="C5261" s="482" t="s">
        <v>5687</v>
      </c>
      <c r="D5261" s="325">
        <v>459.3</v>
      </c>
      <c r="E5261" s="325">
        <v>0</v>
      </c>
      <c r="F5261" s="325">
        <v>12.2</v>
      </c>
      <c r="G5261" s="325">
        <v>10</v>
      </c>
      <c r="H5261" s="320">
        <v>1.8</v>
      </c>
      <c r="I5261" s="320">
        <v>67.5</v>
      </c>
    </row>
    <row r="5262" spans="3:9" x14ac:dyDescent="0.25">
      <c r="C5262" s="482" t="s">
        <v>5688</v>
      </c>
      <c r="D5262" s="325">
        <v>459.2</v>
      </c>
      <c r="E5262" s="325">
        <v>0</v>
      </c>
      <c r="F5262" s="325">
        <v>12.1</v>
      </c>
      <c r="G5262" s="325">
        <v>11</v>
      </c>
      <c r="H5262" s="320">
        <v>2.2000000000000002</v>
      </c>
      <c r="I5262" s="320">
        <v>157.5</v>
      </c>
    </row>
    <row r="5263" spans="3:9" x14ac:dyDescent="0.25">
      <c r="C5263" s="482" t="s">
        <v>5689</v>
      </c>
      <c r="D5263" s="325">
        <v>458.7</v>
      </c>
      <c r="E5263" s="325">
        <v>0</v>
      </c>
      <c r="F5263" s="325">
        <v>11.9</v>
      </c>
      <c r="G5263" s="325">
        <v>14</v>
      </c>
      <c r="H5263" s="320">
        <v>2.7</v>
      </c>
      <c r="I5263" s="320">
        <v>135</v>
      </c>
    </row>
    <row r="5264" spans="3:9" x14ac:dyDescent="0.25">
      <c r="C5264" s="482" t="s">
        <v>5690</v>
      </c>
      <c r="D5264" s="325">
        <v>458.4</v>
      </c>
      <c r="E5264" s="325">
        <v>0</v>
      </c>
      <c r="F5264" s="325">
        <v>12.4</v>
      </c>
      <c r="G5264" s="325">
        <v>13</v>
      </c>
      <c r="H5264" s="320">
        <v>2.7</v>
      </c>
      <c r="I5264" s="320">
        <v>157.5</v>
      </c>
    </row>
    <row r="5265" spans="3:9" x14ac:dyDescent="0.25">
      <c r="C5265" s="482" t="s">
        <v>5691</v>
      </c>
      <c r="D5265" s="325">
        <v>458.2</v>
      </c>
      <c r="E5265" s="325">
        <v>0</v>
      </c>
      <c r="F5265" s="325">
        <v>12.8</v>
      </c>
      <c r="G5265" s="325">
        <v>16</v>
      </c>
      <c r="H5265" s="320">
        <v>2.2000000000000002</v>
      </c>
      <c r="I5265" s="320">
        <v>157.5</v>
      </c>
    </row>
    <row r="5266" spans="3:9" x14ac:dyDescent="0.25">
      <c r="C5266" s="482" t="s">
        <v>5692</v>
      </c>
      <c r="D5266" s="325">
        <v>458.1</v>
      </c>
      <c r="E5266" s="325">
        <v>0</v>
      </c>
      <c r="F5266" s="325">
        <v>11.9</v>
      </c>
      <c r="G5266" s="325">
        <v>19</v>
      </c>
      <c r="H5266" s="320">
        <v>2.2000000000000002</v>
      </c>
      <c r="I5266" s="320">
        <v>157.5</v>
      </c>
    </row>
    <row r="5267" spans="3:9" x14ac:dyDescent="0.25">
      <c r="C5267" s="482" t="s">
        <v>5693</v>
      </c>
      <c r="D5267" s="325">
        <v>458.2</v>
      </c>
      <c r="E5267" s="325">
        <v>0</v>
      </c>
      <c r="F5267" s="325">
        <v>10.3</v>
      </c>
      <c r="G5267" s="325">
        <v>21</v>
      </c>
      <c r="H5267" s="320">
        <v>1.8</v>
      </c>
      <c r="I5267" s="320">
        <v>157.5</v>
      </c>
    </row>
    <row r="5268" spans="3:9" x14ac:dyDescent="0.25">
      <c r="C5268" s="482" t="s">
        <v>5694</v>
      </c>
      <c r="D5268" s="325">
        <v>458.4</v>
      </c>
      <c r="E5268" s="325">
        <v>0</v>
      </c>
      <c r="F5268" s="325">
        <v>8.1</v>
      </c>
      <c r="G5268" s="325">
        <v>25</v>
      </c>
      <c r="H5268" s="320">
        <v>1.8</v>
      </c>
      <c r="I5268" s="320">
        <v>157.5</v>
      </c>
    </row>
    <row r="5269" spans="3:9" x14ac:dyDescent="0.25">
      <c r="C5269" s="482" t="s">
        <v>5695</v>
      </c>
      <c r="D5269" s="325">
        <v>458.7</v>
      </c>
      <c r="E5269" s="325">
        <v>0</v>
      </c>
      <c r="F5269" s="325">
        <v>5.7</v>
      </c>
      <c r="G5269" s="325">
        <v>43</v>
      </c>
      <c r="H5269" s="320">
        <v>0.4</v>
      </c>
      <c r="I5269" s="320">
        <v>45</v>
      </c>
    </row>
    <row r="5270" spans="3:9" x14ac:dyDescent="0.25">
      <c r="C5270" s="482" t="s">
        <v>5696</v>
      </c>
      <c r="D5270" s="325">
        <v>459.1</v>
      </c>
      <c r="E5270" s="325">
        <v>0</v>
      </c>
      <c r="F5270" s="325">
        <v>4.0999999999999996</v>
      </c>
      <c r="G5270" s="325">
        <v>55</v>
      </c>
      <c r="H5270" s="320">
        <v>0.4</v>
      </c>
      <c r="I5270" s="320">
        <v>45</v>
      </c>
    </row>
    <row r="5271" spans="3:9" x14ac:dyDescent="0.25">
      <c r="C5271" s="482" t="s">
        <v>5697</v>
      </c>
      <c r="D5271" s="325">
        <v>459.2</v>
      </c>
      <c r="E5271" s="325">
        <v>0</v>
      </c>
      <c r="F5271" s="325">
        <v>2.9</v>
      </c>
      <c r="G5271" s="325">
        <v>64</v>
      </c>
      <c r="H5271" s="320">
        <v>0.4</v>
      </c>
      <c r="I5271" s="320">
        <v>45</v>
      </c>
    </row>
    <row r="5272" spans="3:9" x14ac:dyDescent="0.25">
      <c r="C5272" s="482" t="s">
        <v>5698</v>
      </c>
      <c r="D5272" s="325">
        <v>459.4</v>
      </c>
      <c r="E5272" s="325">
        <v>0</v>
      </c>
      <c r="F5272" s="325">
        <v>1.9</v>
      </c>
      <c r="G5272" s="325">
        <v>66</v>
      </c>
      <c r="H5272" s="320">
        <v>0.4</v>
      </c>
      <c r="I5272" s="320">
        <v>67.5</v>
      </c>
    </row>
    <row r="5273" spans="3:9" x14ac:dyDescent="0.25">
      <c r="C5273" s="482" t="s">
        <v>5699</v>
      </c>
      <c r="D5273" s="325">
        <v>459.2</v>
      </c>
      <c r="E5273" s="325">
        <v>0</v>
      </c>
      <c r="F5273" s="325">
        <v>1.2</v>
      </c>
      <c r="G5273" s="325">
        <v>55</v>
      </c>
      <c r="H5273" s="320">
        <v>0</v>
      </c>
      <c r="I5273" s="320">
        <v>67.5</v>
      </c>
    </row>
    <row r="5274" spans="3:9" x14ac:dyDescent="0.25">
      <c r="C5274" s="482" t="s">
        <v>5700</v>
      </c>
      <c r="D5274" s="325">
        <v>459.3</v>
      </c>
      <c r="E5274" s="325">
        <v>0</v>
      </c>
      <c r="F5274" s="325">
        <v>-0.3</v>
      </c>
      <c r="G5274" s="325">
        <v>59</v>
      </c>
      <c r="H5274" s="320">
        <v>0.4</v>
      </c>
      <c r="I5274" s="320">
        <v>247.5</v>
      </c>
    </row>
    <row r="5275" spans="3:9" x14ac:dyDescent="0.25">
      <c r="C5275" s="482" t="s">
        <v>5701</v>
      </c>
      <c r="D5275" s="325">
        <v>459</v>
      </c>
      <c r="E5275" s="325">
        <v>0</v>
      </c>
      <c r="F5275" s="325">
        <v>-1.2</v>
      </c>
      <c r="G5275" s="325">
        <v>72</v>
      </c>
      <c r="H5275" s="320">
        <v>0</v>
      </c>
      <c r="I5275" s="320">
        <v>247.5</v>
      </c>
    </row>
    <row r="5276" spans="3:9" x14ac:dyDescent="0.25">
      <c r="C5276" s="482" t="s">
        <v>5702</v>
      </c>
      <c r="D5276" s="325">
        <v>458.7</v>
      </c>
      <c r="E5276" s="325">
        <v>0</v>
      </c>
      <c r="F5276" s="325">
        <v>-2.1</v>
      </c>
      <c r="G5276" s="325">
        <v>67</v>
      </c>
      <c r="H5276" s="320">
        <v>0</v>
      </c>
      <c r="I5276" s="320">
        <v>247.5</v>
      </c>
    </row>
    <row r="5277" spans="3:9" x14ac:dyDescent="0.25">
      <c r="C5277" s="482" t="s">
        <v>5703</v>
      </c>
      <c r="D5277" s="325">
        <v>458.6</v>
      </c>
      <c r="E5277" s="325">
        <v>0</v>
      </c>
      <c r="F5277" s="325">
        <v>-3.2</v>
      </c>
      <c r="G5277" s="325">
        <v>74</v>
      </c>
      <c r="H5277" s="320">
        <v>0</v>
      </c>
      <c r="I5277" s="320">
        <v>247.5</v>
      </c>
    </row>
    <row r="5278" spans="3:9" x14ac:dyDescent="0.25">
      <c r="C5278" s="482" t="s">
        <v>5704</v>
      </c>
      <c r="D5278" s="325">
        <v>458.6</v>
      </c>
      <c r="E5278" s="325">
        <v>0</v>
      </c>
      <c r="F5278" s="325">
        <v>-4.0999999999999996</v>
      </c>
      <c r="G5278" s="325">
        <v>80</v>
      </c>
      <c r="H5278" s="320">
        <v>0.4</v>
      </c>
      <c r="I5278" s="320">
        <v>225</v>
      </c>
    </row>
    <row r="5279" spans="3:9" x14ac:dyDescent="0.25">
      <c r="C5279" s="482" t="s">
        <v>5705</v>
      </c>
      <c r="D5279" s="325">
        <v>458.7</v>
      </c>
      <c r="E5279" s="325">
        <v>0</v>
      </c>
      <c r="F5279" s="325">
        <v>-5.0999999999999996</v>
      </c>
      <c r="G5279" s="325">
        <v>81</v>
      </c>
      <c r="H5279" s="320">
        <v>0</v>
      </c>
      <c r="I5279" s="320">
        <v>225</v>
      </c>
    </row>
    <row r="5280" spans="3:9" x14ac:dyDescent="0.25">
      <c r="C5280" s="482" t="s">
        <v>5706</v>
      </c>
      <c r="D5280" s="325">
        <v>458.9</v>
      </c>
      <c r="E5280" s="325">
        <v>0</v>
      </c>
      <c r="F5280" s="325">
        <v>-5.6</v>
      </c>
      <c r="G5280" s="325">
        <v>83</v>
      </c>
      <c r="H5280" s="320">
        <v>0</v>
      </c>
      <c r="I5280" s="320">
        <v>225</v>
      </c>
    </row>
    <row r="5281" spans="3:9" x14ac:dyDescent="0.25">
      <c r="C5281" s="482" t="s">
        <v>5707</v>
      </c>
      <c r="D5281" s="325">
        <v>459.3</v>
      </c>
      <c r="E5281" s="325">
        <v>0</v>
      </c>
      <c r="F5281" s="325">
        <v>-5.9</v>
      </c>
      <c r="G5281" s="325">
        <v>83</v>
      </c>
      <c r="H5281" s="320">
        <v>0</v>
      </c>
      <c r="I5281" s="320">
        <v>225</v>
      </c>
    </row>
    <row r="5282" spans="3:9" x14ac:dyDescent="0.25">
      <c r="C5282" s="482" t="s">
        <v>5708</v>
      </c>
      <c r="D5282" s="325">
        <v>459.8</v>
      </c>
      <c r="E5282" s="325">
        <v>0</v>
      </c>
      <c r="F5282" s="325">
        <v>-2.5</v>
      </c>
      <c r="G5282" s="325">
        <v>81</v>
      </c>
      <c r="H5282" s="320">
        <v>0.4</v>
      </c>
      <c r="I5282" s="320">
        <v>225</v>
      </c>
    </row>
    <row r="5283" spans="3:9" x14ac:dyDescent="0.25">
      <c r="C5283" s="482" t="s">
        <v>5709</v>
      </c>
      <c r="D5283" s="325">
        <v>460</v>
      </c>
      <c r="E5283" s="325">
        <v>0</v>
      </c>
      <c r="F5283" s="325">
        <v>0.3</v>
      </c>
      <c r="G5283" s="325">
        <v>72</v>
      </c>
      <c r="H5283" s="320">
        <v>1.3</v>
      </c>
      <c r="I5283" s="320">
        <v>225</v>
      </c>
    </row>
    <row r="5284" spans="3:9" x14ac:dyDescent="0.25">
      <c r="C5284" s="482" t="s">
        <v>5710</v>
      </c>
      <c r="D5284" s="325">
        <v>460</v>
      </c>
      <c r="E5284" s="325">
        <v>0</v>
      </c>
      <c r="F5284" s="325">
        <v>6.4</v>
      </c>
      <c r="G5284" s="325">
        <v>27</v>
      </c>
      <c r="H5284" s="320">
        <v>1.3</v>
      </c>
      <c r="I5284" s="320">
        <v>247.5</v>
      </c>
    </row>
    <row r="5285" spans="3:9" x14ac:dyDescent="0.25">
      <c r="C5285" s="482" t="s">
        <v>5711</v>
      </c>
      <c r="D5285" s="325">
        <v>459.9</v>
      </c>
      <c r="E5285" s="325">
        <v>0</v>
      </c>
      <c r="F5285" s="325">
        <v>8.6999999999999993</v>
      </c>
      <c r="G5285" s="325">
        <v>24</v>
      </c>
      <c r="H5285" s="320">
        <v>1.3</v>
      </c>
      <c r="I5285" s="320">
        <v>45</v>
      </c>
    </row>
    <row r="5286" spans="3:9" x14ac:dyDescent="0.25">
      <c r="C5286" s="482" t="s">
        <v>5712</v>
      </c>
      <c r="D5286" s="325">
        <v>459.6</v>
      </c>
      <c r="E5286" s="325">
        <v>0</v>
      </c>
      <c r="F5286" s="325">
        <v>9.9</v>
      </c>
      <c r="G5286" s="325">
        <v>24</v>
      </c>
      <c r="H5286" s="320">
        <v>1.3</v>
      </c>
      <c r="I5286" s="320">
        <v>67.5</v>
      </c>
    </row>
    <row r="5287" spans="3:9" x14ac:dyDescent="0.25">
      <c r="C5287" s="482" t="s">
        <v>5713</v>
      </c>
      <c r="D5287" s="325">
        <v>459.3</v>
      </c>
      <c r="E5287" s="325">
        <v>0</v>
      </c>
      <c r="F5287" s="325">
        <v>10.6</v>
      </c>
      <c r="G5287" s="325">
        <v>25</v>
      </c>
      <c r="H5287" s="320">
        <v>1.3</v>
      </c>
      <c r="I5287" s="320">
        <v>0</v>
      </c>
    </row>
    <row r="5288" spans="3:9" x14ac:dyDescent="0.25">
      <c r="C5288" s="482" t="s">
        <v>5714</v>
      </c>
      <c r="D5288" s="325">
        <v>459</v>
      </c>
      <c r="E5288" s="325">
        <v>0</v>
      </c>
      <c r="F5288" s="325">
        <v>10.8</v>
      </c>
      <c r="G5288" s="325">
        <v>26</v>
      </c>
      <c r="H5288" s="320">
        <v>2.2000000000000002</v>
      </c>
      <c r="I5288" s="320">
        <v>0</v>
      </c>
    </row>
    <row r="5289" spans="3:9" x14ac:dyDescent="0.25">
      <c r="C5289" s="482" t="s">
        <v>5715</v>
      </c>
      <c r="D5289" s="325">
        <v>458.9</v>
      </c>
      <c r="E5289" s="325">
        <v>0</v>
      </c>
      <c r="F5289" s="325">
        <v>10.5</v>
      </c>
      <c r="G5289" s="325">
        <v>26</v>
      </c>
      <c r="H5289" s="320">
        <v>2.7</v>
      </c>
      <c r="I5289" s="320">
        <v>0</v>
      </c>
    </row>
    <row r="5290" spans="3:9" x14ac:dyDescent="0.25">
      <c r="C5290" s="482" t="s">
        <v>5716</v>
      </c>
      <c r="D5290" s="325">
        <v>458.8</v>
      </c>
      <c r="E5290" s="325">
        <v>0</v>
      </c>
      <c r="F5290" s="325">
        <v>9.9</v>
      </c>
      <c r="G5290" s="325">
        <v>29</v>
      </c>
      <c r="H5290" s="320">
        <v>2.2000000000000002</v>
      </c>
      <c r="I5290" s="320">
        <v>0</v>
      </c>
    </row>
    <row r="5291" spans="3:9" x14ac:dyDescent="0.25">
      <c r="C5291" s="482" t="s">
        <v>5717</v>
      </c>
      <c r="D5291" s="325">
        <v>459.2</v>
      </c>
      <c r="E5291" s="325">
        <v>0</v>
      </c>
      <c r="F5291" s="325">
        <v>8.1999999999999993</v>
      </c>
      <c r="G5291" s="325">
        <v>36</v>
      </c>
      <c r="H5291" s="320">
        <v>2.2000000000000002</v>
      </c>
      <c r="I5291" s="320">
        <v>22.5</v>
      </c>
    </row>
    <row r="5292" spans="3:9" x14ac:dyDescent="0.25">
      <c r="C5292" s="482" t="s">
        <v>5718</v>
      </c>
      <c r="D5292" s="325">
        <v>459.4</v>
      </c>
      <c r="E5292" s="325">
        <v>0</v>
      </c>
      <c r="F5292" s="325">
        <v>6</v>
      </c>
      <c r="G5292" s="325">
        <v>40</v>
      </c>
      <c r="H5292" s="320">
        <v>1.8</v>
      </c>
      <c r="I5292" s="320">
        <v>22.5</v>
      </c>
    </row>
    <row r="5293" spans="3:9" x14ac:dyDescent="0.25">
      <c r="C5293" s="482" t="s">
        <v>5719</v>
      </c>
      <c r="D5293" s="325">
        <v>459.6</v>
      </c>
      <c r="E5293" s="325">
        <v>0</v>
      </c>
      <c r="F5293" s="325">
        <v>4.4000000000000004</v>
      </c>
      <c r="G5293" s="325">
        <v>43</v>
      </c>
      <c r="H5293" s="320">
        <v>1.3</v>
      </c>
      <c r="I5293" s="320">
        <v>22.5</v>
      </c>
    </row>
    <row r="5294" spans="3:9" x14ac:dyDescent="0.25">
      <c r="C5294" s="482" t="s">
        <v>5720</v>
      </c>
      <c r="D5294" s="325">
        <v>460</v>
      </c>
      <c r="E5294" s="325">
        <v>0</v>
      </c>
      <c r="F5294" s="325">
        <v>3</v>
      </c>
      <c r="G5294" s="325">
        <v>51</v>
      </c>
      <c r="H5294" s="320">
        <v>0.9</v>
      </c>
      <c r="I5294" s="320">
        <v>45</v>
      </c>
    </row>
    <row r="5295" spans="3:9" x14ac:dyDescent="0.25">
      <c r="C5295" s="482" t="s">
        <v>5721</v>
      </c>
      <c r="D5295" s="325">
        <v>460</v>
      </c>
      <c r="E5295" s="325">
        <v>0</v>
      </c>
      <c r="F5295" s="325">
        <v>2.1</v>
      </c>
      <c r="G5295" s="325">
        <v>63</v>
      </c>
      <c r="H5295" s="320">
        <v>0.4</v>
      </c>
      <c r="I5295" s="320">
        <v>67.5</v>
      </c>
    </row>
    <row r="5296" spans="3:9" x14ac:dyDescent="0.25">
      <c r="C5296" s="482" t="s">
        <v>5722</v>
      </c>
      <c r="D5296" s="325">
        <v>460.1</v>
      </c>
      <c r="E5296" s="325">
        <v>0</v>
      </c>
      <c r="F5296" s="325">
        <v>1.4</v>
      </c>
      <c r="G5296" s="325">
        <v>67</v>
      </c>
      <c r="H5296" s="320">
        <v>0</v>
      </c>
      <c r="I5296" s="320">
        <v>67.5</v>
      </c>
    </row>
    <row r="5297" spans="3:9" x14ac:dyDescent="0.25">
      <c r="C5297" s="482" t="s">
        <v>5723</v>
      </c>
      <c r="D5297" s="325">
        <v>460.2</v>
      </c>
      <c r="E5297" s="325">
        <v>0</v>
      </c>
      <c r="F5297" s="325">
        <v>0.9</v>
      </c>
      <c r="G5297" s="325">
        <v>68</v>
      </c>
      <c r="H5297" s="320">
        <v>0</v>
      </c>
      <c r="I5297" s="320">
        <v>67.5</v>
      </c>
    </row>
    <row r="5298" spans="3:9" x14ac:dyDescent="0.25">
      <c r="C5298" s="482" t="s">
        <v>5724</v>
      </c>
      <c r="D5298" s="325">
        <v>460.2</v>
      </c>
      <c r="E5298" s="325">
        <v>0</v>
      </c>
      <c r="F5298" s="325">
        <v>-0.7</v>
      </c>
      <c r="G5298" s="325">
        <v>69</v>
      </c>
      <c r="H5298" s="320">
        <v>0.4</v>
      </c>
      <c r="I5298" s="320">
        <v>67.5</v>
      </c>
    </row>
    <row r="5299" spans="3:9" x14ac:dyDescent="0.25">
      <c r="C5299" s="482" t="s">
        <v>5725</v>
      </c>
      <c r="D5299" s="325">
        <v>459.8</v>
      </c>
      <c r="E5299" s="325">
        <v>0</v>
      </c>
      <c r="F5299" s="325">
        <v>-1.6</v>
      </c>
      <c r="G5299" s="325">
        <v>71</v>
      </c>
      <c r="H5299" s="320">
        <v>0.4</v>
      </c>
      <c r="I5299" s="320">
        <v>225</v>
      </c>
    </row>
    <row r="5300" spans="3:9" x14ac:dyDescent="0.25">
      <c r="C5300" s="482" t="s">
        <v>5726</v>
      </c>
      <c r="D5300" s="325">
        <v>459.5</v>
      </c>
      <c r="E5300" s="325">
        <v>0</v>
      </c>
      <c r="F5300" s="325">
        <v>-2.2000000000000002</v>
      </c>
      <c r="G5300" s="325">
        <v>72</v>
      </c>
      <c r="H5300" s="320">
        <v>0.4</v>
      </c>
      <c r="I5300" s="320">
        <v>225</v>
      </c>
    </row>
    <row r="5301" spans="3:9" x14ac:dyDescent="0.25">
      <c r="C5301" s="482" t="s">
        <v>5727</v>
      </c>
      <c r="D5301" s="325">
        <v>459.1</v>
      </c>
      <c r="E5301" s="325">
        <v>0</v>
      </c>
      <c r="F5301" s="325">
        <v>-2.6</v>
      </c>
      <c r="G5301" s="325">
        <v>73</v>
      </c>
      <c r="H5301" s="320">
        <v>0</v>
      </c>
      <c r="I5301" s="320">
        <v>225</v>
      </c>
    </row>
    <row r="5302" spans="3:9" x14ac:dyDescent="0.25">
      <c r="C5302" s="482" t="s">
        <v>5728</v>
      </c>
      <c r="D5302" s="325">
        <v>459.3</v>
      </c>
      <c r="E5302" s="325">
        <v>0</v>
      </c>
      <c r="F5302" s="325">
        <v>-2.2999999999999998</v>
      </c>
      <c r="G5302" s="325">
        <v>74</v>
      </c>
      <c r="H5302" s="320">
        <v>0.4</v>
      </c>
      <c r="I5302" s="320">
        <v>225</v>
      </c>
    </row>
    <row r="5303" spans="3:9" x14ac:dyDescent="0.25">
      <c r="C5303" s="482" t="s">
        <v>5729</v>
      </c>
      <c r="D5303" s="325">
        <v>459.3</v>
      </c>
      <c r="E5303" s="325">
        <v>0</v>
      </c>
      <c r="F5303" s="325">
        <v>-4.0999999999999996</v>
      </c>
      <c r="G5303" s="325">
        <v>77</v>
      </c>
      <c r="H5303" s="320">
        <v>0.4</v>
      </c>
      <c r="I5303" s="320">
        <v>225</v>
      </c>
    </row>
    <row r="5304" spans="3:9" x14ac:dyDescent="0.25">
      <c r="C5304" s="482" t="s">
        <v>5730</v>
      </c>
      <c r="D5304" s="325">
        <v>459.4</v>
      </c>
      <c r="E5304" s="325">
        <v>0</v>
      </c>
      <c r="F5304" s="325">
        <v>-4.8</v>
      </c>
      <c r="G5304" s="325">
        <v>77</v>
      </c>
      <c r="H5304" s="320">
        <v>0.4</v>
      </c>
      <c r="I5304" s="320">
        <v>225</v>
      </c>
    </row>
    <row r="5305" spans="3:9" x14ac:dyDescent="0.25">
      <c r="C5305" s="482" t="s">
        <v>5731</v>
      </c>
      <c r="D5305" s="325">
        <v>459.7</v>
      </c>
      <c r="E5305" s="325">
        <v>0</v>
      </c>
      <c r="F5305" s="325">
        <v>-4.3</v>
      </c>
      <c r="G5305" s="325">
        <v>80</v>
      </c>
      <c r="H5305" s="320">
        <v>0.4</v>
      </c>
      <c r="I5305" s="320">
        <v>225</v>
      </c>
    </row>
    <row r="5306" spans="3:9" x14ac:dyDescent="0.25">
      <c r="C5306" s="482" t="s">
        <v>5732</v>
      </c>
      <c r="D5306" s="325">
        <v>460.1</v>
      </c>
      <c r="E5306" s="325">
        <v>0</v>
      </c>
      <c r="F5306" s="325">
        <v>-2.4</v>
      </c>
      <c r="G5306" s="325">
        <v>77</v>
      </c>
      <c r="H5306" s="320">
        <v>0.9</v>
      </c>
      <c r="I5306" s="320">
        <v>225</v>
      </c>
    </row>
    <row r="5307" spans="3:9" x14ac:dyDescent="0.25">
      <c r="C5307" s="482" t="s">
        <v>5733</v>
      </c>
      <c r="D5307" s="325">
        <v>460.4</v>
      </c>
      <c r="E5307" s="325">
        <v>0</v>
      </c>
      <c r="F5307" s="325">
        <v>1.4</v>
      </c>
      <c r="G5307" s="325">
        <v>72</v>
      </c>
      <c r="H5307" s="320">
        <v>0.9</v>
      </c>
      <c r="I5307" s="320">
        <v>225</v>
      </c>
    </row>
    <row r="5308" spans="3:9" x14ac:dyDescent="0.25">
      <c r="C5308" s="482" t="s">
        <v>5734</v>
      </c>
      <c r="D5308" s="325">
        <v>460.4</v>
      </c>
      <c r="E5308" s="325">
        <v>0</v>
      </c>
      <c r="F5308" s="325">
        <v>7.3</v>
      </c>
      <c r="G5308" s="325">
        <v>48</v>
      </c>
      <c r="H5308" s="320">
        <v>0.9</v>
      </c>
      <c r="I5308" s="320">
        <v>135</v>
      </c>
    </row>
    <row r="5309" spans="3:9" x14ac:dyDescent="0.25">
      <c r="C5309" s="482" t="s">
        <v>5735</v>
      </c>
      <c r="D5309" s="325">
        <v>460.2</v>
      </c>
      <c r="E5309" s="325">
        <v>0</v>
      </c>
      <c r="F5309" s="325">
        <v>9.8000000000000007</v>
      </c>
      <c r="G5309" s="325">
        <v>40</v>
      </c>
      <c r="H5309" s="320">
        <v>2.2000000000000002</v>
      </c>
      <c r="I5309" s="320">
        <v>45</v>
      </c>
    </row>
    <row r="5310" spans="3:9" x14ac:dyDescent="0.25">
      <c r="C5310" s="482" t="s">
        <v>5736</v>
      </c>
      <c r="D5310" s="325">
        <v>460</v>
      </c>
      <c r="E5310" s="325">
        <v>0</v>
      </c>
      <c r="F5310" s="325">
        <v>10.7</v>
      </c>
      <c r="G5310" s="325">
        <v>35</v>
      </c>
      <c r="H5310" s="320">
        <v>2.2000000000000002</v>
      </c>
      <c r="I5310" s="320">
        <v>45</v>
      </c>
    </row>
    <row r="5311" spans="3:9" x14ac:dyDescent="0.25">
      <c r="C5311" s="482" t="s">
        <v>5737</v>
      </c>
      <c r="D5311" s="325">
        <v>459.6</v>
      </c>
      <c r="E5311" s="325">
        <v>0</v>
      </c>
      <c r="F5311" s="325">
        <v>10.6</v>
      </c>
      <c r="G5311" s="325">
        <v>33</v>
      </c>
      <c r="H5311" s="320">
        <v>2.7</v>
      </c>
      <c r="I5311" s="320">
        <v>45</v>
      </c>
    </row>
    <row r="5312" spans="3:9" x14ac:dyDescent="0.25">
      <c r="C5312" s="482" t="s">
        <v>5738</v>
      </c>
      <c r="D5312" s="325">
        <v>459.2</v>
      </c>
      <c r="E5312" s="325">
        <v>0</v>
      </c>
      <c r="F5312" s="325">
        <v>11.2</v>
      </c>
      <c r="G5312" s="325">
        <v>33</v>
      </c>
      <c r="H5312" s="320">
        <v>2.2000000000000002</v>
      </c>
      <c r="I5312" s="320">
        <v>67.5</v>
      </c>
    </row>
    <row r="5313" spans="3:9" x14ac:dyDescent="0.25">
      <c r="C5313" s="482" t="s">
        <v>5739</v>
      </c>
      <c r="D5313" s="325">
        <v>458.9</v>
      </c>
      <c r="E5313" s="325">
        <v>0</v>
      </c>
      <c r="F5313" s="325">
        <v>10.1</v>
      </c>
      <c r="G5313" s="325">
        <v>38</v>
      </c>
      <c r="H5313" s="320">
        <v>2.2000000000000002</v>
      </c>
      <c r="I5313" s="320">
        <v>22.5</v>
      </c>
    </row>
    <row r="5314" spans="3:9" x14ac:dyDescent="0.25">
      <c r="C5314" s="482" t="s">
        <v>5740</v>
      </c>
      <c r="D5314" s="325">
        <v>458.9</v>
      </c>
      <c r="E5314" s="325">
        <v>0</v>
      </c>
      <c r="F5314" s="325">
        <v>9.6</v>
      </c>
      <c r="G5314" s="325">
        <v>41</v>
      </c>
      <c r="H5314" s="320">
        <v>2.2000000000000002</v>
      </c>
      <c r="I5314" s="320">
        <v>45</v>
      </c>
    </row>
    <row r="5315" spans="3:9" x14ac:dyDescent="0.25">
      <c r="C5315" s="482" t="s">
        <v>5741</v>
      </c>
      <c r="D5315" s="325">
        <v>458.9</v>
      </c>
      <c r="E5315" s="325">
        <v>0</v>
      </c>
      <c r="F5315" s="325">
        <v>8.8000000000000007</v>
      </c>
      <c r="G5315" s="325">
        <v>54</v>
      </c>
      <c r="H5315" s="320">
        <v>2.2000000000000002</v>
      </c>
      <c r="I5315" s="320">
        <v>45</v>
      </c>
    </row>
    <row r="5316" spans="3:9" x14ac:dyDescent="0.25">
      <c r="C5316" s="482" t="s">
        <v>5742</v>
      </c>
      <c r="D5316" s="325">
        <v>459.2</v>
      </c>
      <c r="E5316" s="325">
        <v>0</v>
      </c>
      <c r="F5316" s="325">
        <v>5.9</v>
      </c>
      <c r="G5316" s="325">
        <v>68</v>
      </c>
      <c r="H5316" s="320">
        <v>2.2000000000000002</v>
      </c>
      <c r="I5316" s="320">
        <v>22.5</v>
      </c>
    </row>
    <row r="5317" spans="3:9" x14ac:dyDescent="0.25">
      <c r="C5317" s="482" t="s">
        <v>5743</v>
      </c>
      <c r="D5317" s="325">
        <v>459.4</v>
      </c>
      <c r="E5317" s="325">
        <v>0</v>
      </c>
      <c r="F5317" s="325">
        <v>4.3</v>
      </c>
      <c r="G5317" s="325">
        <v>77</v>
      </c>
      <c r="H5317" s="320">
        <v>1.3</v>
      </c>
      <c r="I5317" s="320">
        <v>22.5</v>
      </c>
    </row>
    <row r="5318" spans="3:9" x14ac:dyDescent="0.25">
      <c r="C5318" s="482" t="s">
        <v>5744</v>
      </c>
      <c r="D5318" s="325">
        <v>459.7</v>
      </c>
      <c r="E5318" s="325">
        <v>0</v>
      </c>
      <c r="F5318" s="325">
        <v>3.4</v>
      </c>
      <c r="G5318" s="325">
        <v>83</v>
      </c>
      <c r="H5318" s="320">
        <v>1.3</v>
      </c>
      <c r="I5318" s="320">
        <v>45</v>
      </c>
    </row>
    <row r="5319" spans="3:9" x14ac:dyDescent="0.25">
      <c r="C5319" s="482" t="s">
        <v>5745</v>
      </c>
      <c r="D5319" s="325">
        <v>459.9</v>
      </c>
      <c r="E5319" s="325">
        <v>0</v>
      </c>
      <c r="F5319" s="325">
        <v>2.9</v>
      </c>
      <c r="G5319" s="325">
        <v>84</v>
      </c>
      <c r="H5319" s="320">
        <v>1.3</v>
      </c>
      <c r="I5319" s="320">
        <v>45</v>
      </c>
    </row>
    <row r="5320" spans="3:9" x14ac:dyDescent="0.25">
      <c r="C5320" s="482" t="s">
        <v>5746</v>
      </c>
      <c r="D5320" s="325">
        <v>460.1</v>
      </c>
      <c r="E5320" s="325">
        <v>0</v>
      </c>
      <c r="F5320" s="325">
        <v>2.6</v>
      </c>
      <c r="G5320" s="325">
        <v>85</v>
      </c>
      <c r="H5320" s="320">
        <v>0.9</v>
      </c>
      <c r="I5320" s="320">
        <v>45</v>
      </c>
    </row>
    <row r="5321" spans="3:9" x14ac:dyDescent="0.25">
      <c r="C5321" s="482" t="s">
        <v>5747</v>
      </c>
      <c r="D5321" s="325">
        <v>460</v>
      </c>
      <c r="E5321" s="325">
        <v>0</v>
      </c>
      <c r="F5321" s="325">
        <v>2.9</v>
      </c>
      <c r="G5321" s="325">
        <v>83</v>
      </c>
      <c r="H5321" s="320">
        <v>0.4</v>
      </c>
      <c r="I5321" s="320">
        <v>337.5</v>
      </c>
    </row>
    <row r="5322" spans="3:9" x14ac:dyDescent="0.25">
      <c r="C5322" s="482" t="s">
        <v>5748</v>
      </c>
      <c r="D5322" s="325">
        <v>459.9</v>
      </c>
      <c r="E5322" s="325">
        <v>0</v>
      </c>
      <c r="F5322" s="325">
        <v>2.6</v>
      </c>
      <c r="G5322" s="325">
        <v>85</v>
      </c>
      <c r="H5322" s="320">
        <v>0.9</v>
      </c>
      <c r="I5322" s="320">
        <v>0</v>
      </c>
    </row>
    <row r="5323" spans="3:9" x14ac:dyDescent="0.25">
      <c r="C5323" s="482" t="s">
        <v>5749</v>
      </c>
      <c r="D5323" s="325">
        <v>459.6</v>
      </c>
      <c r="E5323" s="325">
        <v>0</v>
      </c>
      <c r="F5323" s="325">
        <v>2.7</v>
      </c>
      <c r="G5323" s="325">
        <v>82</v>
      </c>
      <c r="H5323" s="320">
        <v>0.9</v>
      </c>
      <c r="I5323" s="320">
        <v>22.5</v>
      </c>
    </row>
    <row r="5324" spans="3:9" x14ac:dyDescent="0.25">
      <c r="C5324" s="482" t="s">
        <v>5750</v>
      </c>
      <c r="D5324" s="325">
        <v>459.3</v>
      </c>
      <c r="E5324" s="325">
        <v>0</v>
      </c>
      <c r="F5324" s="325">
        <v>2.2000000000000002</v>
      </c>
      <c r="G5324" s="325">
        <v>84</v>
      </c>
      <c r="H5324" s="320">
        <v>0.4</v>
      </c>
      <c r="I5324" s="320">
        <v>67.5</v>
      </c>
    </row>
    <row r="5325" spans="3:9" x14ac:dyDescent="0.25">
      <c r="C5325" s="482" t="s">
        <v>5751</v>
      </c>
      <c r="D5325" s="325">
        <v>459.2</v>
      </c>
      <c r="E5325" s="325">
        <v>0</v>
      </c>
      <c r="F5325" s="325">
        <v>2.1</v>
      </c>
      <c r="G5325" s="325">
        <v>86</v>
      </c>
      <c r="H5325" s="320">
        <v>0.4</v>
      </c>
      <c r="I5325" s="320">
        <v>67.5</v>
      </c>
    </row>
    <row r="5326" spans="3:9" x14ac:dyDescent="0.25">
      <c r="C5326" s="482" t="s">
        <v>5752</v>
      </c>
      <c r="D5326" s="325">
        <v>459</v>
      </c>
      <c r="E5326" s="325">
        <v>0</v>
      </c>
      <c r="F5326" s="325">
        <v>2</v>
      </c>
      <c r="G5326" s="325">
        <v>86</v>
      </c>
      <c r="H5326" s="320">
        <v>0.4</v>
      </c>
      <c r="I5326" s="320">
        <v>45</v>
      </c>
    </row>
    <row r="5327" spans="3:9" x14ac:dyDescent="0.25">
      <c r="C5327" s="482" t="s">
        <v>5753</v>
      </c>
      <c r="D5327" s="325">
        <v>459.1</v>
      </c>
      <c r="E5327" s="325">
        <v>0</v>
      </c>
      <c r="F5327" s="325">
        <v>1.5</v>
      </c>
      <c r="G5327" s="325">
        <v>86</v>
      </c>
      <c r="H5327" s="320">
        <v>0.4</v>
      </c>
      <c r="I5327" s="320">
        <v>22.5</v>
      </c>
    </row>
    <row r="5328" spans="3:9" x14ac:dyDescent="0.25">
      <c r="C5328" s="482" t="s">
        <v>5754</v>
      </c>
      <c r="D5328" s="325">
        <v>459.3</v>
      </c>
      <c r="E5328" s="325">
        <v>0</v>
      </c>
      <c r="F5328" s="325">
        <v>0.4</v>
      </c>
      <c r="G5328" s="325">
        <v>88</v>
      </c>
      <c r="H5328" s="320">
        <v>0</v>
      </c>
      <c r="I5328" s="320">
        <v>22.5</v>
      </c>
    </row>
    <row r="5329" spans="3:9" x14ac:dyDescent="0.25">
      <c r="C5329" s="482" t="s">
        <v>5755</v>
      </c>
      <c r="D5329" s="325">
        <v>459.7</v>
      </c>
      <c r="E5329" s="325">
        <v>0</v>
      </c>
      <c r="F5329" s="325">
        <v>0.8</v>
      </c>
      <c r="G5329" s="325">
        <v>86</v>
      </c>
      <c r="H5329" s="320">
        <v>0</v>
      </c>
      <c r="I5329" s="320">
        <v>22.5</v>
      </c>
    </row>
    <row r="5330" spans="3:9" x14ac:dyDescent="0.25">
      <c r="C5330" s="482" t="s">
        <v>5756</v>
      </c>
      <c r="D5330" s="325">
        <v>459.9</v>
      </c>
      <c r="E5330" s="325">
        <v>0</v>
      </c>
      <c r="F5330" s="325">
        <v>2.8</v>
      </c>
      <c r="G5330" s="325">
        <v>81</v>
      </c>
      <c r="H5330" s="320">
        <v>0.4</v>
      </c>
      <c r="I5330" s="320">
        <v>247.5</v>
      </c>
    </row>
    <row r="5331" spans="3:9" x14ac:dyDescent="0.25">
      <c r="C5331" s="482" t="s">
        <v>5757</v>
      </c>
      <c r="D5331" s="325">
        <v>460.2</v>
      </c>
      <c r="E5331" s="325">
        <v>0</v>
      </c>
      <c r="F5331" s="325">
        <v>6.4</v>
      </c>
      <c r="G5331" s="325">
        <v>66</v>
      </c>
      <c r="H5331" s="320">
        <v>0.9</v>
      </c>
      <c r="I5331" s="320">
        <v>67.5</v>
      </c>
    </row>
    <row r="5332" spans="3:9" x14ac:dyDescent="0.25">
      <c r="C5332" s="482" t="s">
        <v>5758</v>
      </c>
      <c r="D5332" s="325">
        <v>460</v>
      </c>
      <c r="E5332" s="325">
        <v>0</v>
      </c>
      <c r="F5332" s="325">
        <v>8.6</v>
      </c>
      <c r="G5332" s="325">
        <v>56</v>
      </c>
      <c r="H5332" s="320">
        <v>1.3</v>
      </c>
      <c r="I5332" s="320">
        <v>45</v>
      </c>
    </row>
    <row r="5333" spans="3:9" x14ac:dyDescent="0.25">
      <c r="C5333" s="482" t="s">
        <v>5759</v>
      </c>
      <c r="D5333" s="325">
        <v>460</v>
      </c>
      <c r="E5333" s="325">
        <v>0</v>
      </c>
      <c r="F5333" s="325">
        <v>7.4</v>
      </c>
      <c r="G5333" s="325">
        <v>59</v>
      </c>
      <c r="H5333" s="320">
        <v>1.8</v>
      </c>
      <c r="I5333" s="320">
        <v>0</v>
      </c>
    </row>
    <row r="5334" spans="3:9" x14ac:dyDescent="0.25">
      <c r="C5334" s="482" t="s">
        <v>5760</v>
      </c>
      <c r="D5334" s="325">
        <v>459.7</v>
      </c>
      <c r="E5334" s="325">
        <v>0</v>
      </c>
      <c r="F5334" s="325">
        <v>8.5</v>
      </c>
      <c r="G5334" s="325">
        <v>60</v>
      </c>
      <c r="H5334" s="320">
        <v>2.2000000000000002</v>
      </c>
      <c r="I5334" s="320">
        <v>0</v>
      </c>
    </row>
    <row r="5335" spans="3:9" x14ac:dyDescent="0.25">
      <c r="C5335" s="482" t="s">
        <v>5761</v>
      </c>
      <c r="D5335" s="325">
        <v>459.2</v>
      </c>
      <c r="E5335" s="325">
        <v>0</v>
      </c>
      <c r="F5335" s="325">
        <v>10.3</v>
      </c>
      <c r="G5335" s="325">
        <v>54</v>
      </c>
      <c r="H5335" s="320">
        <v>1.8</v>
      </c>
      <c r="I5335" s="320">
        <v>67.5</v>
      </c>
    </row>
    <row r="5336" spans="3:9" x14ac:dyDescent="0.25">
      <c r="C5336" s="482" t="s">
        <v>5762</v>
      </c>
      <c r="D5336" s="325">
        <v>459.2</v>
      </c>
      <c r="E5336" s="325">
        <v>0</v>
      </c>
      <c r="F5336" s="325">
        <v>9.6999999999999993</v>
      </c>
      <c r="G5336" s="325">
        <v>52</v>
      </c>
      <c r="H5336" s="320">
        <v>2.2000000000000002</v>
      </c>
      <c r="I5336" s="320">
        <v>22.5</v>
      </c>
    </row>
    <row r="5337" spans="3:9" x14ac:dyDescent="0.25">
      <c r="C5337" s="482" t="s">
        <v>5763</v>
      </c>
      <c r="D5337" s="325">
        <v>458.7</v>
      </c>
      <c r="E5337" s="325">
        <v>0</v>
      </c>
      <c r="F5337" s="325">
        <v>8.8000000000000007</v>
      </c>
      <c r="G5337" s="325">
        <v>53</v>
      </c>
      <c r="H5337" s="320">
        <v>1.8</v>
      </c>
      <c r="I5337" s="320">
        <v>45</v>
      </c>
    </row>
    <row r="5338" spans="3:9" x14ac:dyDescent="0.25">
      <c r="C5338" s="482" t="s">
        <v>5764</v>
      </c>
      <c r="D5338" s="325">
        <v>458.5</v>
      </c>
      <c r="E5338" s="325">
        <v>0</v>
      </c>
      <c r="F5338" s="325">
        <v>8.8000000000000007</v>
      </c>
      <c r="G5338" s="325">
        <v>57</v>
      </c>
      <c r="H5338" s="320">
        <v>1.8</v>
      </c>
      <c r="I5338" s="320">
        <v>45</v>
      </c>
    </row>
    <row r="5339" spans="3:9" x14ac:dyDescent="0.25">
      <c r="C5339" s="482" t="s">
        <v>5765</v>
      </c>
      <c r="D5339" s="325">
        <v>458.6</v>
      </c>
      <c r="E5339" s="325">
        <v>0</v>
      </c>
      <c r="F5339" s="325">
        <v>7.3</v>
      </c>
      <c r="G5339" s="325">
        <v>63</v>
      </c>
      <c r="H5339" s="320">
        <v>1.8</v>
      </c>
      <c r="I5339" s="320">
        <v>45</v>
      </c>
    </row>
    <row r="5340" spans="3:9" x14ac:dyDescent="0.25">
      <c r="C5340" s="482" t="s">
        <v>5766</v>
      </c>
      <c r="D5340" s="325">
        <v>458.9</v>
      </c>
      <c r="E5340" s="325">
        <v>0</v>
      </c>
      <c r="F5340" s="325">
        <v>5.8</v>
      </c>
      <c r="G5340" s="325">
        <v>70</v>
      </c>
      <c r="H5340" s="320">
        <v>1.8</v>
      </c>
      <c r="I5340" s="320">
        <v>45</v>
      </c>
    </row>
    <row r="5341" spans="3:9" x14ac:dyDescent="0.25">
      <c r="C5341" s="482" t="s">
        <v>5767</v>
      </c>
      <c r="D5341" s="325">
        <v>459.1</v>
      </c>
      <c r="E5341" s="325">
        <v>0</v>
      </c>
      <c r="F5341" s="325">
        <v>4.2</v>
      </c>
      <c r="G5341" s="325">
        <v>81</v>
      </c>
      <c r="H5341" s="320">
        <v>1.3</v>
      </c>
      <c r="I5341" s="320">
        <v>22.5</v>
      </c>
    </row>
    <row r="5342" spans="3:9" x14ac:dyDescent="0.25">
      <c r="C5342" s="482" t="s">
        <v>5768</v>
      </c>
      <c r="D5342" s="325">
        <v>459.3</v>
      </c>
      <c r="E5342" s="325">
        <v>0</v>
      </c>
      <c r="F5342" s="325">
        <v>3.5</v>
      </c>
      <c r="G5342" s="325">
        <v>83</v>
      </c>
      <c r="H5342" s="320">
        <v>1.3</v>
      </c>
      <c r="I5342" s="320">
        <v>45</v>
      </c>
    </row>
    <row r="5343" spans="3:9" x14ac:dyDescent="0.25">
      <c r="C5343" s="482" t="s">
        <v>5769</v>
      </c>
      <c r="D5343" s="325">
        <v>459.5</v>
      </c>
      <c r="E5343" s="325">
        <v>0</v>
      </c>
      <c r="F5343" s="325">
        <v>3.1</v>
      </c>
      <c r="G5343" s="325">
        <v>86</v>
      </c>
      <c r="H5343" s="320">
        <v>0.9</v>
      </c>
      <c r="I5343" s="320">
        <v>22.5</v>
      </c>
    </row>
    <row r="5344" spans="3:9" x14ac:dyDescent="0.25">
      <c r="C5344" s="482" t="s">
        <v>5770</v>
      </c>
      <c r="D5344" s="325">
        <v>459.6</v>
      </c>
      <c r="E5344" s="325">
        <v>0</v>
      </c>
      <c r="F5344" s="325">
        <v>2.4</v>
      </c>
      <c r="G5344" s="325">
        <v>87</v>
      </c>
      <c r="H5344" s="320">
        <v>0.9</v>
      </c>
      <c r="I5344" s="320">
        <v>45</v>
      </c>
    </row>
    <row r="5345" spans="3:9" x14ac:dyDescent="0.25">
      <c r="C5345" s="482" t="s">
        <v>5771</v>
      </c>
      <c r="D5345" s="325">
        <v>459.5</v>
      </c>
      <c r="E5345" s="325">
        <v>0</v>
      </c>
      <c r="F5345" s="325">
        <v>2.2999999999999998</v>
      </c>
      <c r="G5345" s="325">
        <v>87</v>
      </c>
      <c r="H5345" s="320">
        <v>0.4</v>
      </c>
      <c r="I5345" s="320">
        <v>67.5</v>
      </c>
    </row>
    <row r="5346" spans="3:9" x14ac:dyDescent="0.25">
      <c r="C5346" s="482" t="s">
        <v>5772</v>
      </c>
      <c r="D5346" s="325">
        <v>459.4</v>
      </c>
      <c r="E5346" s="325">
        <v>0</v>
      </c>
      <c r="F5346" s="325">
        <v>2.6</v>
      </c>
      <c r="G5346" s="325">
        <v>84</v>
      </c>
      <c r="H5346" s="320">
        <v>0.4</v>
      </c>
      <c r="I5346" s="320">
        <v>0</v>
      </c>
    </row>
    <row r="5347" spans="3:9" x14ac:dyDescent="0.25">
      <c r="C5347" s="482" t="s">
        <v>5773</v>
      </c>
      <c r="D5347" s="325">
        <v>458.9</v>
      </c>
      <c r="E5347" s="325">
        <v>0</v>
      </c>
      <c r="F5347" s="325">
        <v>1.6</v>
      </c>
      <c r="G5347" s="325">
        <v>85</v>
      </c>
      <c r="H5347" s="320">
        <v>0</v>
      </c>
      <c r="I5347" s="320">
        <v>0</v>
      </c>
    </row>
    <row r="5348" spans="3:9" x14ac:dyDescent="0.25">
      <c r="C5348" s="482" t="s">
        <v>5774</v>
      </c>
      <c r="D5348" s="325">
        <v>458.8</v>
      </c>
      <c r="E5348" s="325">
        <v>0</v>
      </c>
      <c r="F5348" s="325">
        <v>0.1</v>
      </c>
      <c r="G5348" s="325">
        <v>86</v>
      </c>
      <c r="H5348" s="320">
        <v>0.4</v>
      </c>
      <c r="I5348" s="320">
        <v>0</v>
      </c>
    </row>
    <row r="5349" spans="3:9" x14ac:dyDescent="0.25">
      <c r="C5349" s="482" t="s">
        <v>5775</v>
      </c>
      <c r="D5349" s="325">
        <v>458.5</v>
      </c>
      <c r="E5349" s="325">
        <v>0</v>
      </c>
      <c r="F5349" s="325">
        <v>-0.4</v>
      </c>
      <c r="G5349" s="325">
        <v>89</v>
      </c>
      <c r="H5349" s="320">
        <v>0.4</v>
      </c>
      <c r="I5349" s="320">
        <v>247.5</v>
      </c>
    </row>
    <row r="5350" spans="3:9" x14ac:dyDescent="0.25">
      <c r="C5350" s="482" t="s">
        <v>5776</v>
      </c>
      <c r="D5350" s="325">
        <v>458.3</v>
      </c>
      <c r="E5350" s="325">
        <v>0</v>
      </c>
      <c r="F5350" s="325">
        <v>-0.4</v>
      </c>
      <c r="G5350" s="325">
        <v>88</v>
      </c>
      <c r="H5350" s="320">
        <v>0</v>
      </c>
      <c r="I5350" s="320">
        <v>247.5</v>
      </c>
    </row>
    <row r="5351" spans="3:9" x14ac:dyDescent="0.25">
      <c r="C5351" s="482" t="s">
        <v>5777</v>
      </c>
      <c r="D5351" s="325">
        <v>458.4</v>
      </c>
      <c r="E5351" s="325">
        <v>0</v>
      </c>
      <c r="F5351" s="325">
        <v>-2.7</v>
      </c>
      <c r="G5351" s="325">
        <v>89</v>
      </c>
      <c r="H5351" s="320">
        <v>0.4</v>
      </c>
      <c r="I5351" s="320">
        <v>247.5</v>
      </c>
    </row>
    <row r="5352" spans="3:9" x14ac:dyDescent="0.25">
      <c r="C5352" s="482" t="s">
        <v>5778</v>
      </c>
      <c r="D5352" s="325">
        <v>458.4</v>
      </c>
      <c r="E5352" s="325">
        <v>0</v>
      </c>
      <c r="F5352" s="325">
        <v>-3</v>
      </c>
      <c r="G5352" s="325">
        <v>92</v>
      </c>
      <c r="H5352" s="320">
        <v>0.4</v>
      </c>
      <c r="I5352" s="320">
        <v>225</v>
      </c>
    </row>
    <row r="5353" spans="3:9" x14ac:dyDescent="0.25">
      <c r="C5353" s="482" t="s">
        <v>5779</v>
      </c>
      <c r="D5353" s="325">
        <v>458.7</v>
      </c>
      <c r="E5353" s="325">
        <v>0</v>
      </c>
      <c r="F5353" s="325">
        <v>-2.8</v>
      </c>
      <c r="G5353" s="325">
        <v>93</v>
      </c>
      <c r="H5353" s="320">
        <v>0</v>
      </c>
      <c r="I5353" s="320">
        <v>225</v>
      </c>
    </row>
    <row r="5354" spans="3:9" x14ac:dyDescent="0.25">
      <c r="C5354" s="482" t="s">
        <v>5780</v>
      </c>
      <c r="D5354" s="325">
        <v>459.1</v>
      </c>
      <c r="E5354" s="325">
        <v>0</v>
      </c>
      <c r="F5354" s="325">
        <v>-0.7</v>
      </c>
      <c r="G5354" s="325">
        <v>94</v>
      </c>
      <c r="H5354" s="320">
        <v>0</v>
      </c>
      <c r="I5354" s="320">
        <v>225</v>
      </c>
    </row>
    <row r="5355" spans="3:9" x14ac:dyDescent="0.25">
      <c r="C5355" s="482" t="s">
        <v>5781</v>
      </c>
      <c r="D5355" s="325">
        <v>459.4</v>
      </c>
      <c r="E5355" s="325">
        <v>0</v>
      </c>
      <c r="F5355" s="325">
        <v>2.2999999999999998</v>
      </c>
      <c r="G5355" s="325">
        <v>86</v>
      </c>
      <c r="H5355" s="320">
        <v>0.9</v>
      </c>
      <c r="I5355" s="320">
        <v>225</v>
      </c>
    </row>
    <row r="5356" spans="3:9" x14ac:dyDescent="0.25">
      <c r="C5356" s="482" t="s">
        <v>5782</v>
      </c>
      <c r="D5356" s="325">
        <v>459.4</v>
      </c>
      <c r="E5356" s="325">
        <v>0</v>
      </c>
      <c r="F5356" s="325">
        <v>6.8</v>
      </c>
      <c r="G5356" s="325">
        <v>65</v>
      </c>
      <c r="H5356" s="320">
        <v>0.9</v>
      </c>
      <c r="I5356" s="320">
        <v>247.5</v>
      </c>
    </row>
    <row r="5357" spans="3:9" x14ac:dyDescent="0.25">
      <c r="C5357" s="482" t="s">
        <v>5783</v>
      </c>
      <c r="D5357" s="325">
        <v>459.1</v>
      </c>
      <c r="E5357" s="325">
        <v>0</v>
      </c>
      <c r="F5357" s="325">
        <v>8.5</v>
      </c>
      <c r="G5357" s="325">
        <v>51</v>
      </c>
      <c r="H5357" s="320">
        <v>0.9</v>
      </c>
      <c r="I5357" s="320">
        <v>45</v>
      </c>
    </row>
    <row r="5358" spans="3:9" x14ac:dyDescent="0.25">
      <c r="C5358" s="482" t="s">
        <v>5784</v>
      </c>
      <c r="D5358" s="325">
        <v>458.8</v>
      </c>
      <c r="E5358" s="325">
        <v>0</v>
      </c>
      <c r="F5358" s="325">
        <v>9.9</v>
      </c>
      <c r="G5358" s="325">
        <v>44</v>
      </c>
      <c r="H5358" s="320">
        <v>2.2000000000000002</v>
      </c>
      <c r="I5358" s="320">
        <v>22.5</v>
      </c>
    </row>
    <row r="5359" spans="3:9" x14ac:dyDescent="0.25">
      <c r="C5359" s="482" t="s">
        <v>5785</v>
      </c>
      <c r="D5359" s="325">
        <v>458.6</v>
      </c>
      <c r="E5359" s="325">
        <v>0</v>
      </c>
      <c r="F5359" s="325">
        <v>10.7</v>
      </c>
      <c r="G5359" s="325">
        <v>44</v>
      </c>
      <c r="H5359" s="320">
        <v>2.2000000000000002</v>
      </c>
      <c r="I5359" s="320">
        <v>45</v>
      </c>
    </row>
    <row r="5360" spans="3:9" x14ac:dyDescent="0.25">
      <c r="C5360" s="482" t="s">
        <v>5786</v>
      </c>
      <c r="D5360" s="325">
        <v>458</v>
      </c>
      <c r="E5360" s="325">
        <v>0</v>
      </c>
      <c r="F5360" s="325">
        <v>10.8</v>
      </c>
      <c r="G5360" s="325">
        <v>45</v>
      </c>
      <c r="H5360" s="320">
        <v>1.8</v>
      </c>
      <c r="I5360" s="320">
        <v>45</v>
      </c>
    </row>
    <row r="5361" spans="3:9" x14ac:dyDescent="0.25">
      <c r="C5361" s="482" t="s">
        <v>5787</v>
      </c>
      <c r="D5361" s="325">
        <v>457.3</v>
      </c>
      <c r="E5361" s="325">
        <v>0</v>
      </c>
      <c r="F5361" s="325">
        <v>10</v>
      </c>
      <c r="G5361" s="325">
        <v>49</v>
      </c>
      <c r="H5361" s="320">
        <v>1.8</v>
      </c>
      <c r="I5361" s="320">
        <v>45</v>
      </c>
    </row>
    <row r="5362" spans="3:9" x14ac:dyDescent="0.25">
      <c r="C5362" s="482" t="s">
        <v>5788</v>
      </c>
      <c r="D5362" s="325">
        <v>457.2</v>
      </c>
      <c r="E5362" s="325">
        <v>0</v>
      </c>
      <c r="F5362" s="325">
        <v>10.7</v>
      </c>
      <c r="G5362" s="325">
        <v>44</v>
      </c>
      <c r="H5362" s="320">
        <v>2.2000000000000002</v>
      </c>
      <c r="I5362" s="320">
        <v>45</v>
      </c>
    </row>
    <row r="5363" spans="3:9" x14ac:dyDescent="0.25">
      <c r="C5363" s="482" t="s">
        <v>5789</v>
      </c>
      <c r="D5363" s="325">
        <v>457.2</v>
      </c>
      <c r="E5363" s="325">
        <v>0</v>
      </c>
      <c r="F5363" s="325">
        <v>8.4</v>
      </c>
      <c r="G5363" s="325">
        <v>57</v>
      </c>
      <c r="H5363" s="320">
        <v>2.2000000000000002</v>
      </c>
      <c r="I5363" s="320">
        <v>45</v>
      </c>
    </row>
    <row r="5364" spans="3:9" x14ac:dyDescent="0.25">
      <c r="C5364" s="482" t="s">
        <v>5790</v>
      </c>
      <c r="D5364" s="325">
        <v>457.4</v>
      </c>
      <c r="E5364" s="325">
        <v>0</v>
      </c>
      <c r="F5364" s="325">
        <v>6.3</v>
      </c>
      <c r="G5364" s="325">
        <v>69</v>
      </c>
      <c r="H5364" s="320">
        <v>2.2000000000000002</v>
      </c>
      <c r="I5364" s="320">
        <v>22.5</v>
      </c>
    </row>
    <row r="5365" spans="3:9" x14ac:dyDescent="0.25">
      <c r="C5365" s="482" t="s">
        <v>5791</v>
      </c>
      <c r="D5365" s="325">
        <v>457.7</v>
      </c>
      <c r="E5365" s="325">
        <v>0</v>
      </c>
      <c r="F5365" s="325">
        <v>4.9000000000000004</v>
      </c>
      <c r="G5365" s="325">
        <v>76</v>
      </c>
      <c r="H5365" s="320">
        <v>2.2000000000000002</v>
      </c>
      <c r="I5365" s="320">
        <v>22.5</v>
      </c>
    </row>
    <row r="5366" spans="3:9" x14ac:dyDescent="0.25">
      <c r="C5366" s="482" t="s">
        <v>5792</v>
      </c>
      <c r="D5366" s="325">
        <v>458.2</v>
      </c>
      <c r="E5366" s="325">
        <v>0</v>
      </c>
      <c r="F5366" s="325">
        <v>4.0999999999999996</v>
      </c>
      <c r="G5366" s="325">
        <v>82</v>
      </c>
      <c r="H5366" s="320">
        <v>1.8</v>
      </c>
      <c r="I5366" s="320">
        <v>45</v>
      </c>
    </row>
    <row r="5367" spans="3:9" x14ac:dyDescent="0.25">
      <c r="C5367" s="482" t="s">
        <v>5793</v>
      </c>
      <c r="D5367" s="325">
        <v>458.4</v>
      </c>
      <c r="E5367" s="325">
        <v>0</v>
      </c>
      <c r="F5367" s="325">
        <v>3.6</v>
      </c>
      <c r="G5367" s="325">
        <v>84</v>
      </c>
      <c r="H5367" s="320">
        <v>1.3</v>
      </c>
      <c r="I5367" s="320">
        <v>45</v>
      </c>
    </row>
    <row r="5368" spans="3:9" x14ac:dyDescent="0.25">
      <c r="C5368" s="482" t="s">
        <v>5794</v>
      </c>
      <c r="D5368" s="325">
        <v>458.3</v>
      </c>
      <c r="E5368" s="325">
        <v>0</v>
      </c>
      <c r="F5368" s="325">
        <v>3.4</v>
      </c>
      <c r="G5368" s="325">
        <v>85</v>
      </c>
      <c r="H5368" s="320">
        <v>0.9</v>
      </c>
      <c r="I5368" s="320">
        <v>22.5</v>
      </c>
    </row>
    <row r="5369" spans="3:9" x14ac:dyDescent="0.25">
      <c r="C5369" s="482" t="s">
        <v>5795</v>
      </c>
      <c r="D5369" s="325">
        <v>458.3</v>
      </c>
      <c r="E5369" s="325">
        <v>0</v>
      </c>
      <c r="F5369" s="325">
        <v>2.7</v>
      </c>
      <c r="G5369" s="325">
        <v>85</v>
      </c>
      <c r="H5369" s="320">
        <v>0.9</v>
      </c>
      <c r="I5369" s="320">
        <v>45</v>
      </c>
    </row>
    <row r="5370" spans="3:9" x14ac:dyDescent="0.25">
      <c r="C5370" s="482" t="s">
        <v>5796</v>
      </c>
      <c r="D5370" s="325">
        <v>458.2</v>
      </c>
      <c r="E5370" s="325">
        <v>0</v>
      </c>
      <c r="F5370" s="325">
        <v>2.4</v>
      </c>
      <c r="G5370" s="325">
        <v>85</v>
      </c>
      <c r="H5370" s="320">
        <v>0.9</v>
      </c>
      <c r="I5370" s="320">
        <v>45</v>
      </c>
    </row>
    <row r="5371" spans="3:9" x14ac:dyDescent="0.25">
      <c r="C5371" s="482" t="s">
        <v>5797</v>
      </c>
      <c r="D5371" s="325">
        <v>457.8</v>
      </c>
      <c r="E5371" s="325">
        <v>0</v>
      </c>
      <c r="F5371" s="325">
        <v>1.6</v>
      </c>
      <c r="G5371" s="325">
        <v>87</v>
      </c>
      <c r="H5371" s="320">
        <v>0.4</v>
      </c>
      <c r="I5371" s="320">
        <v>22.5</v>
      </c>
    </row>
    <row r="5372" spans="3:9" x14ac:dyDescent="0.25">
      <c r="C5372" s="482" t="s">
        <v>5798</v>
      </c>
      <c r="D5372" s="325">
        <v>457.6</v>
      </c>
      <c r="E5372" s="325">
        <v>0</v>
      </c>
      <c r="F5372" s="325">
        <v>1.1000000000000001</v>
      </c>
      <c r="G5372" s="325">
        <v>89</v>
      </c>
      <c r="H5372" s="320">
        <v>0.4</v>
      </c>
      <c r="I5372" s="320">
        <v>45</v>
      </c>
    </row>
    <row r="5373" spans="3:9" x14ac:dyDescent="0.25">
      <c r="C5373" s="482" t="s">
        <v>5799</v>
      </c>
      <c r="D5373" s="325">
        <v>457.3</v>
      </c>
      <c r="E5373" s="325">
        <v>0</v>
      </c>
      <c r="F5373" s="325">
        <v>0.6</v>
      </c>
      <c r="G5373" s="325">
        <v>90</v>
      </c>
      <c r="H5373" s="320">
        <v>0</v>
      </c>
      <c r="I5373" s="320">
        <v>22.5</v>
      </c>
    </row>
    <row r="5374" spans="3:9" x14ac:dyDescent="0.25">
      <c r="C5374" s="482" t="s">
        <v>5800</v>
      </c>
      <c r="D5374" s="325">
        <v>457.2</v>
      </c>
      <c r="E5374" s="325">
        <v>0</v>
      </c>
      <c r="F5374" s="325">
        <v>0.3</v>
      </c>
      <c r="G5374" s="325">
        <v>92</v>
      </c>
      <c r="H5374" s="320">
        <v>0</v>
      </c>
      <c r="I5374" s="320">
        <v>292.5</v>
      </c>
    </row>
    <row r="5375" spans="3:9" x14ac:dyDescent="0.25">
      <c r="C5375" s="482" t="s">
        <v>5801</v>
      </c>
      <c r="D5375" s="325">
        <v>457.3</v>
      </c>
      <c r="E5375" s="325">
        <v>0</v>
      </c>
      <c r="F5375" s="325">
        <v>-0.4</v>
      </c>
      <c r="G5375" s="325">
        <v>92</v>
      </c>
      <c r="H5375" s="320">
        <v>0</v>
      </c>
      <c r="I5375" s="320">
        <v>292.5</v>
      </c>
    </row>
    <row r="5376" spans="3:9" x14ac:dyDescent="0.25">
      <c r="C5376" s="482" t="s">
        <v>5802</v>
      </c>
      <c r="D5376" s="325">
        <v>457.5</v>
      </c>
      <c r="E5376" s="325">
        <v>0</v>
      </c>
      <c r="F5376" s="325">
        <v>-0.1</v>
      </c>
      <c r="G5376" s="325">
        <v>93</v>
      </c>
      <c r="H5376" s="320">
        <v>0</v>
      </c>
      <c r="I5376" s="320">
        <v>45</v>
      </c>
    </row>
    <row r="5377" spans="3:9" x14ac:dyDescent="0.25">
      <c r="C5377" s="482" t="s">
        <v>5803</v>
      </c>
      <c r="D5377" s="325">
        <v>458</v>
      </c>
      <c r="E5377" s="325">
        <v>0</v>
      </c>
      <c r="F5377" s="325">
        <v>-0.7</v>
      </c>
      <c r="G5377" s="325">
        <v>93</v>
      </c>
      <c r="H5377" s="320">
        <v>0.4</v>
      </c>
      <c r="I5377" s="320">
        <v>0</v>
      </c>
    </row>
    <row r="5378" spans="3:9" x14ac:dyDescent="0.25">
      <c r="C5378" s="482" t="s">
        <v>5804</v>
      </c>
      <c r="D5378" s="325">
        <v>458.4</v>
      </c>
      <c r="E5378" s="325">
        <v>0</v>
      </c>
      <c r="F5378" s="325">
        <v>0.5</v>
      </c>
      <c r="G5378" s="325">
        <v>94</v>
      </c>
      <c r="H5378" s="320">
        <v>0.4</v>
      </c>
      <c r="I5378" s="320">
        <v>22.5</v>
      </c>
    </row>
    <row r="5379" spans="3:9" x14ac:dyDescent="0.25">
      <c r="C5379" s="482" t="s">
        <v>5805</v>
      </c>
      <c r="D5379" s="325">
        <v>458.6</v>
      </c>
      <c r="E5379" s="325">
        <v>0</v>
      </c>
      <c r="F5379" s="325">
        <v>4.7</v>
      </c>
      <c r="G5379" s="325">
        <v>75</v>
      </c>
      <c r="H5379" s="320">
        <v>0.9</v>
      </c>
      <c r="I5379" s="320">
        <v>22.5</v>
      </c>
    </row>
    <row r="5380" spans="3:9" x14ac:dyDescent="0.25">
      <c r="C5380" s="482" t="s">
        <v>5806</v>
      </c>
      <c r="D5380" s="325">
        <v>458.8</v>
      </c>
      <c r="E5380" s="325">
        <v>0</v>
      </c>
      <c r="F5380" s="325">
        <v>8.9</v>
      </c>
      <c r="G5380" s="325">
        <v>49</v>
      </c>
      <c r="H5380" s="320">
        <v>1.3</v>
      </c>
      <c r="I5380" s="320">
        <v>0</v>
      </c>
    </row>
    <row r="5381" spans="3:9" x14ac:dyDescent="0.25">
      <c r="C5381" s="482" t="s">
        <v>5807</v>
      </c>
      <c r="D5381" s="325">
        <v>458.5</v>
      </c>
      <c r="E5381" s="325">
        <v>0</v>
      </c>
      <c r="F5381" s="325">
        <v>10.4</v>
      </c>
      <c r="G5381" s="325">
        <v>43</v>
      </c>
      <c r="H5381" s="320">
        <v>0.9</v>
      </c>
      <c r="I5381" s="320">
        <v>337.5</v>
      </c>
    </row>
    <row r="5382" spans="3:9" x14ac:dyDescent="0.25">
      <c r="C5382" s="482" t="s">
        <v>5808</v>
      </c>
      <c r="D5382" s="325">
        <v>458.2</v>
      </c>
      <c r="E5382" s="325">
        <v>0</v>
      </c>
      <c r="F5382" s="325">
        <v>9.6999999999999993</v>
      </c>
      <c r="G5382" s="325">
        <v>46</v>
      </c>
      <c r="H5382" s="320">
        <v>1.3</v>
      </c>
      <c r="I5382" s="320">
        <v>0</v>
      </c>
    </row>
    <row r="5383" spans="3:9" x14ac:dyDescent="0.25">
      <c r="C5383" s="482" t="s">
        <v>5809</v>
      </c>
      <c r="D5383" s="325">
        <v>457.7</v>
      </c>
      <c r="E5383" s="325">
        <v>0</v>
      </c>
      <c r="F5383" s="325">
        <v>11.6</v>
      </c>
      <c r="G5383" s="325">
        <v>40</v>
      </c>
      <c r="H5383" s="320">
        <v>1.3</v>
      </c>
      <c r="I5383" s="320">
        <v>67.5</v>
      </c>
    </row>
    <row r="5384" spans="3:9" x14ac:dyDescent="0.25">
      <c r="C5384" s="482" t="s">
        <v>5810</v>
      </c>
      <c r="D5384" s="325">
        <v>457.1</v>
      </c>
      <c r="E5384" s="325">
        <v>0</v>
      </c>
      <c r="F5384" s="325">
        <v>12.5</v>
      </c>
      <c r="G5384" s="325">
        <v>36</v>
      </c>
      <c r="H5384" s="320">
        <v>1.8</v>
      </c>
      <c r="I5384" s="320">
        <v>22.5</v>
      </c>
    </row>
    <row r="5385" spans="3:9" x14ac:dyDescent="0.25">
      <c r="C5385" s="482" t="s">
        <v>5811</v>
      </c>
      <c r="D5385" s="325">
        <v>456.7</v>
      </c>
      <c r="E5385" s="325">
        <v>0</v>
      </c>
      <c r="F5385" s="325">
        <v>12.3</v>
      </c>
      <c r="G5385" s="325">
        <v>36</v>
      </c>
      <c r="H5385" s="320">
        <v>2.2000000000000002</v>
      </c>
      <c r="I5385" s="320">
        <v>45</v>
      </c>
    </row>
    <row r="5386" spans="3:9" x14ac:dyDescent="0.25">
      <c r="C5386" s="482" t="s">
        <v>5812</v>
      </c>
      <c r="D5386" s="325">
        <v>456.6</v>
      </c>
      <c r="E5386" s="325">
        <v>0</v>
      </c>
      <c r="F5386" s="325">
        <v>12.2</v>
      </c>
      <c r="G5386" s="325">
        <v>38</v>
      </c>
      <c r="H5386" s="320">
        <v>1.8</v>
      </c>
      <c r="I5386" s="320">
        <v>45</v>
      </c>
    </row>
    <row r="5387" spans="3:9" x14ac:dyDescent="0.25">
      <c r="C5387" s="482" t="s">
        <v>5813</v>
      </c>
      <c r="D5387" s="325">
        <v>456.6</v>
      </c>
      <c r="E5387" s="325">
        <v>0</v>
      </c>
      <c r="F5387" s="325">
        <v>9.9</v>
      </c>
      <c r="G5387" s="325">
        <v>46</v>
      </c>
      <c r="H5387" s="320">
        <v>2.2000000000000002</v>
      </c>
      <c r="I5387" s="320">
        <v>45</v>
      </c>
    </row>
    <row r="5388" spans="3:9" x14ac:dyDescent="0.25">
      <c r="C5388" s="482" t="s">
        <v>5814</v>
      </c>
      <c r="D5388" s="325">
        <v>456.8</v>
      </c>
      <c r="E5388" s="325">
        <v>0</v>
      </c>
      <c r="F5388" s="325">
        <v>6.5</v>
      </c>
      <c r="G5388" s="325">
        <v>72</v>
      </c>
      <c r="H5388" s="320">
        <v>3.1</v>
      </c>
      <c r="I5388" s="320">
        <v>22.5</v>
      </c>
    </row>
    <row r="5389" spans="3:9" x14ac:dyDescent="0.25">
      <c r="C5389" s="482" t="s">
        <v>5815</v>
      </c>
      <c r="D5389" s="325">
        <v>457.4</v>
      </c>
      <c r="E5389" s="325">
        <v>0</v>
      </c>
      <c r="F5389" s="325">
        <v>5.0999999999999996</v>
      </c>
      <c r="G5389" s="325">
        <v>79</v>
      </c>
      <c r="H5389" s="320">
        <v>2.2000000000000002</v>
      </c>
      <c r="I5389" s="320">
        <v>45</v>
      </c>
    </row>
    <row r="5390" spans="3:9" x14ac:dyDescent="0.25">
      <c r="C5390" s="482" t="s">
        <v>5816</v>
      </c>
      <c r="D5390" s="325">
        <v>457.9</v>
      </c>
      <c r="E5390" s="325">
        <v>0</v>
      </c>
      <c r="F5390" s="325">
        <v>4.7</v>
      </c>
      <c r="G5390" s="325">
        <v>80</v>
      </c>
      <c r="H5390" s="320">
        <v>2.2000000000000002</v>
      </c>
      <c r="I5390" s="320">
        <v>45</v>
      </c>
    </row>
    <row r="5391" spans="3:9" x14ac:dyDescent="0.25">
      <c r="C5391" s="482" t="s">
        <v>5817</v>
      </c>
      <c r="D5391" s="325">
        <v>458.1</v>
      </c>
      <c r="E5391" s="325">
        <v>0</v>
      </c>
      <c r="F5391" s="325">
        <v>4.0999999999999996</v>
      </c>
      <c r="G5391" s="325">
        <v>82</v>
      </c>
      <c r="H5391" s="320">
        <v>2.2000000000000002</v>
      </c>
      <c r="I5391" s="320">
        <v>22.5</v>
      </c>
    </row>
    <row r="5392" spans="3:9" x14ac:dyDescent="0.25">
      <c r="C5392" s="482" t="s">
        <v>5818</v>
      </c>
      <c r="D5392" s="325">
        <v>458.2</v>
      </c>
      <c r="E5392" s="325">
        <v>0</v>
      </c>
      <c r="F5392" s="325">
        <v>3.4</v>
      </c>
      <c r="G5392" s="325">
        <v>84</v>
      </c>
      <c r="H5392" s="320">
        <v>2.2000000000000002</v>
      </c>
      <c r="I5392" s="320">
        <v>22.5</v>
      </c>
    </row>
    <row r="5393" spans="3:9" x14ac:dyDescent="0.25">
      <c r="C5393" s="482" t="s">
        <v>5819</v>
      </c>
      <c r="D5393" s="325">
        <v>458.2</v>
      </c>
      <c r="E5393" s="325">
        <v>0</v>
      </c>
      <c r="F5393" s="325">
        <v>3.1</v>
      </c>
      <c r="G5393" s="325">
        <v>85</v>
      </c>
      <c r="H5393" s="320">
        <v>1.8</v>
      </c>
      <c r="I5393" s="320">
        <v>22.5</v>
      </c>
    </row>
    <row r="5394" spans="3:9" x14ac:dyDescent="0.25">
      <c r="C5394" s="482" t="s">
        <v>5820</v>
      </c>
      <c r="D5394" s="325">
        <v>458.1</v>
      </c>
      <c r="E5394" s="325">
        <v>0</v>
      </c>
      <c r="F5394" s="325">
        <v>2.8</v>
      </c>
      <c r="G5394" s="325">
        <v>86</v>
      </c>
      <c r="H5394" s="320">
        <v>1.3</v>
      </c>
      <c r="I5394" s="320">
        <v>22.5</v>
      </c>
    </row>
    <row r="5395" spans="3:9" x14ac:dyDescent="0.25">
      <c r="C5395" s="482" t="s">
        <v>5821</v>
      </c>
      <c r="D5395" s="325">
        <v>457.9</v>
      </c>
      <c r="E5395" s="325">
        <v>0</v>
      </c>
      <c r="F5395" s="325">
        <v>2.7</v>
      </c>
      <c r="G5395" s="325">
        <v>87</v>
      </c>
      <c r="H5395" s="320">
        <v>1.3</v>
      </c>
      <c r="I5395" s="320">
        <v>22.5</v>
      </c>
    </row>
    <row r="5396" spans="3:9" x14ac:dyDescent="0.25">
      <c r="C5396" s="482" t="s">
        <v>5822</v>
      </c>
      <c r="D5396" s="325">
        <v>457.7</v>
      </c>
      <c r="E5396" s="325">
        <v>0</v>
      </c>
      <c r="F5396" s="325">
        <v>2</v>
      </c>
      <c r="G5396" s="325">
        <v>86</v>
      </c>
      <c r="H5396" s="320">
        <v>1.3</v>
      </c>
      <c r="I5396" s="320">
        <v>22.5</v>
      </c>
    </row>
    <row r="5397" spans="3:9" x14ac:dyDescent="0.25">
      <c r="C5397" s="482" t="s">
        <v>5823</v>
      </c>
      <c r="D5397" s="325">
        <v>457.3</v>
      </c>
      <c r="E5397" s="325">
        <v>0</v>
      </c>
      <c r="F5397" s="325">
        <v>1.4</v>
      </c>
      <c r="G5397" s="325">
        <v>88</v>
      </c>
      <c r="H5397" s="320">
        <v>0.4</v>
      </c>
      <c r="I5397" s="320">
        <v>45</v>
      </c>
    </row>
    <row r="5398" spans="3:9" x14ac:dyDescent="0.25">
      <c r="C5398" s="482" t="s">
        <v>5824</v>
      </c>
      <c r="D5398" s="325">
        <v>457.2</v>
      </c>
      <c r="E5398" s="325">
        <v>0</v>
      </c>
      <c r="F5398" s="325">
        <v>1.4</v>
      </c>
      <c r="G5398" s="325">
        <v>86</v>
      </c>
      <c r="H5398" s="320">
        <v>0.4</v>
      </c>
      <c r="I5398" s="320">
        <v>45</v>
      </c>
    </row>
    <row r="5399" spans="3:9" x14ac:dyDescent="0.25">
      <c r="C5399" s="482" t="s">
        <v>5825</v>
      </c>
      <c r="D5399" s="325">
        <v>457.3</v>
      </c>
      <c r="E5399" s="325">
        <v>0</v>
      </c>
      <c r="F5399" s="325">
        <v>1.5</v>
      </c>
      <c r="G5399" s="325">
        <v>86</v>
      </c>
      <c r="H5399" s="320">
        <v>0.4</v>
      </c>
      <c r="I5399" s="320">
        <v>67.5</v>
      </c>
    </row>
    <row r="5400" spans="3:9" x14ac:dyDescent="0.25">
      <c r="C5400" s="482" t="s">
        <v>5826</v>
      </c>
      <c r="D5400" s="325">
        <v>457.6</v>
      </c>
      <c r="E5400" s="325">
        <v>0</v>
      </c>
      <c r="F5400" s="325">
        <v>1.2</v>
      </c>
      <c r="G5400" s="325">
        <v>88</v>
      </c>
      <c r="H5400" s="320">
        <v>0.4</v>
      </c>
      <c r="I5400" s="320">
        <v>67.5</v>
      </c>
    </row>
    <row r="5401" spans="3:9" x14ac:dyDescent="0.25">
      <c r="C5401" s="482" t="s">
        <v>5827</v>
      </c>
      <c r="D5401" s="325">
        <v>458</v>
      </c>
      <c r="E5401" s="325">
        <v>0</v>
      </c>
      <c r="F5401" s="325">
        <v>1.7</v>
      </c>
      <c r="G5401" s="325">
        <v>87</v>
      </c>
      <c r="H5401" s="320">
        <v>0</v>
      </c>
      <c r="I5401" s="320">
        <v>45</v>
      </c>
    </row>
    <row r="5402" spans="3:9" x14ac:dyDescent="0.25">
      <c r="C5402" s="482" t="s">
        <v>5828</v>
      </c>
      <c r="D5402" s="325">
        <v>458.3</v>
      </c>
      <c r="E5402" s="325">
        <v>0</v>
      </c>
      <c r="F5402" s="325">
        <v>5.7</v>
      </c>
      <c r="G5402" s="325">
        <v>72</v>
      </c>
      <c r="H5402" s="320">
        <v>0.9</v>
      </c>
      <c r="I5402" s="320">
        <v>67.5</v>
      </c>
    </row>
    <row r="5403" spans="3:9" x14ac:dyDescent="0.25">
      <c r="C5403" s="482" t="s">
        <v>5829</v>
      </c>
      <c r="D5403" s="325">
        <v>458.7</v>
      </c>
      <c r="E5403" s="325">
        <v>0</v>
      </c>
      <c r="F5403" s="325">
        <v>7</v>
      </c>
      <c r="G5403" s="325">
        <v>56</v>
      </c>
      <c r="H5403" s="320">
        <v>2.2000000000000002</v>
      </c>
      <c r="I5403" s="320">
        <v>0</v>
      </c>
    </row>
    <row r="5404" spans="3:9" x14ac:dyDescent="0.25">
      <c r="C5404" s="482" t="s">
        <v>5830</v>
      </c>
      <c r="D5404" s="325">
        <v>458.8</v>
      </c>
      <c r="E5404" s="325">
        <v>0</v>
      </c>
      <c r="F5404" s="325">
        <v>7.8</v>
      </c>
      <c r="G5404" s="325">
        <v>54</v>
      </c>
      <c r="H5404" s="320">
        <v>2.2000000000000002</v>
      </c>
      <c r="I5404" s="320">
        <v>0</v>
      </c>
    </row>
    <row r="5405" spans="3:9" x14ac:dyDescent="0.25">
      <c r="C5405" s="482" t="s">
        <v>5831</v>
      </c>
      <c r="D5405" s="325">
        <v>458.4</v>
      </c>
      <c r="E5405" s="325">
        <v>0</v>
      </c>
      <c r="F5405" s="325">
        <v>7.9</v>
      </c>
      <c r="G5405" s="325">
        <v>52</v>
      </c>
      <c r="H5405" s="320">
        <v>1.8</v>
      </c>
      <c r="I5405" s="320">
        <v>22.5</v>
      </c>
    </row>
    <row r="5406" spans="3:9" x14ac:dyDescent="0.25">
      <c r="C5406" s="482" t="s">
        <v>5832</v>
      </c>
      <c r="D5406" s="325">
        <v>458.2</v>
      </c>
      <c r="E5406" s="325">
        <v>0</v>
      </c>
      <c r="F5406" s="325">
        <v>10.199999999999999</v>
      </c>
      <c r="G5406" s="325">
        <v>48</v>
      </c>
      <c r="H5406" s="320">
        <v>1.8</v>
      </c>
      <c r="I5406" s="320">
        <v>67.5</v>
      </c>
    </row>
    <row r="5407" spans="3:9" x14ac:dyDescent="0.25">
      <c r="C5407" s="482" t="s">
        <v>5833</v>
      </c>
      <c r="D5407" s="325">
        <v>457.8</v>
      </c>
      <c r="E5407" s="325">
        <v>0</v>
      </c>
      <c r="F5407" s="325">
        <v>11.1</v>
      </c>
      <c r="G5407" s="325">
        <v>44</v>
      </c>
      <c r="H5407" s="320">
        <v>1.8</v>
      </c>
      <c r="I5407" s="320">
        <v>0</v>
      </c>
    </row>
    <row r="5408" spans="3:9" x14ac:dyDescent="0.25">
      <c r="C5408" s="482" t="s">
        <v>5834</v>
      </c>
      <c r="D5408" s="325">
        <v>457.2</v>
      </c>
      <c r="E5408" s="325">
        <v>0</v>
      </c>
      <c r="F5408" s="325">
        <v>11.4</v>
      </c>
      <c r="G5408" s="325">
        <v>44</v>
      </c>
      <c r="H5408" s="320">
        <v>2.2000000000000002</v>
      </c>
      <c r="I5408" s="320">
        <v>45</v>
      </c>
    </row>
    <row r="5409" spans="3:9" x14ac:dyDescent="0.25">
      <c r="C5409" s="482" t="s">
        <v>5835</v>
      </c>
      <c r="D5409" s="325">
        <v>456.6</v>
      </c>
      <c r="E5409" s="325">
        <v>0</v>
      </c>
      <c r="F5409" s="325">
        <v>12.2</v>
      </c>
      <c r="G5409" s="325">
        <v>43</v>
      </c>
      <c r="H5409" s="320">
        <v>1.8</v>
      </c>
      <c r="I5409" s="320">
        <v>45</v>
      </c>
    </row>
    <row r="5410" spans="3:9" x14ac:dyDescent="0.25">
      <c r="C5410" s="482" t="s">
        <v>5836</v>
      </c>
      <c r="D5410" s="325">
        <v>456.3</v>
      </c>
      <c r="E5410" s="325">
        <v>0</v>
      </c>
      <c r="F5410" s="325">
        <v>11.5</v>
      </c>
      <c r="G5410" s="325">
        <v>46</v>
      </c>
      <c r="H5410" s="320">
        <v>2.2000000000000002</v>
      </c>
      <c r="I5410" s="320">
        <v>45</v>
      </c>
    </row>
    <row r="5411" spans="3:9" x14ac:dyDescent="0.25">
      <c r="C5411" s="482" t="s">
        <v>5837</v>
      </c>
      <c r="D5411" s="325">
        <v>456.4</v>
      </c>
      <c r="E5411" s="325">
        <v>0</v>
      </c>
      <c r="F5411" s="325">
        <v>9.5</v>
      </c>
      <c r="G5411" s="325">
        <v>57</v>
      </c>
      <c r="H5411" s="320">
        <v>2.2000000000000002</v>
      </c>
      <c r="I5411" s="320">
        <v>45</v>
      </c>
    </row>
    <row r="5412" spans="3:9" x14ac:dyDescent="0.25">
      <c r="C5412" s="482" t="s">
        <v>5838</v>
      </c>
      <c r="D5412" s="325">
        <v>456.7</v>
      </c>
      <c r="E5412" s="325">
        <v>0</v>
      </c>
      <c r="F5412" s="325">
        <v>6.6</v>
      </c>
      <c r="G5412" s="325">
        <v>69</v>
      </c>
      <c r="H5412" s="320">
        <v>2.2000000000000002</v>
      </c>
      <c r="I5412" s="320">
        <v>22.5</v>
      </c>
    </row>
    <row r="5413" spans="3:9" x14ac:dyDescent="0.25">
      <c r="C5413" s="482" t="s">
        <v>5839</v>
      </c>
      <c r="D5413" s="325">
        <v>457.1</v>
      </c>
      <c r="E5413" s="325">
        <v>0</v>
      </c>
      <c r="F5413" s="325">
        <v>5.2</v>
      </c>
      <c r="G5413" s="325">
        <v>79</v>
      </c>
      <c r="H5413" s="320">
        <v>2.7</v>
      </c>
      <c r="I5413" s="320">
        <v>22.5</v>
      </c>
    </row>
    <row r="5414" spans="3:9" x14ac:dyDescent="0.25">
      <c r="C5414" s="482" t="s">
        <v>5840</v>
      </c>
      <c r="D5414" s="325">
        <v>457.6</v>
      </c>
      <c r="E5414" s="325">
        <v>0</v>
      </c>
      <c r="F5414" s="325">
        <v>4.5999999999999996</v>
      </c>
      <c r="G5414" s="325">
        <v>80</v>
      </c>
      <c r="H5414" s="320">
        <v>1.3</v>
      </c>
      <c r="I5414" s="320">
        <v>45</v>
      </c>
    </row>
    <row r="5415" spans="3:9" x14ac:dyDescent="0.25">
      <c r="C5415" s="482" t="s">
        <v>5841</v>
      </c>
      <c r="D5415" s="325">
        <v>458</v>
      </c>
      <c r="E5415" s="325">
        <v>0</v>
      </c>
      <c r="F5415" s="325">
        <v>4.3</v>
      </c>
      <c r="G5415" s="325">
        <v>81</v>
      </c>
      <c r="H5415" s="320">
        <v>0.9</v>
      </c>
      <c r="I5415" s="320">
        <v>45</v>
      </c>
    </row>
    <row r="5416" spans="3:9" x14ac:dyDescent="0.25">
      <c r="C5416" s="482" t="s">
        <v>5842</v>
      </c>
      <c r="D5416" s="325">
        <v>458.3</v>
      </c>
      <c r="E5416" s="325">
        <v>0</v>
      </c>
      <c r="F5416" s="325">
        <v>4</v>
      </c>
      <c r="G5416" s="325">
        <v>83</v>
      </c>
      <c r="H5416" s="320">
        <v>0.9</v>
      </c>
      <c r="I5416" s="320">
        <v>22.5</v>
      </c>
    </row>
    <row r="5417" spans="3:9" x14ac:dyDescent="0.25">
      <c r="C5417" s="482" t="s">
        <v>5843</v>
      </c>
      <c r="D5417" s="325">
        <v>458.2</v>
      </c>
      <c r="E5417" s="325">
        <v>0</v>
      </c>
      <c r="F5417" s="325">
        <v>4.0999999999999996</v>
      </c>
      <c r="G5417" s="325">
        <v>82</v>
      </c>
      <c r="H5417" s="320">
        <v>0.9</v>
      </c>
      <c r="I5417" s="320">
        <v>22.5</v>
      </c>
    </row>
    <row r="5418" spans="3:9" x14ac:dyDescent="0.25">
      <c r="C5418" s="482" t="s">
        <v>5844</v>
      </c>
      <c r="D5418" s="325">
        <v>458</v>
      </c>
      <c r="E5418" s="325">
        <v>0</v>
      </c>
      <c r="F5418" s="325">
        <v>4.0999999999999996</v>
      </c>
      <c r="G5418" s="325">
        <v>82</v>
      </c>
      <c r="H5418" s="320">
        <v>0.4</v>
      </c>
      <c r="I5418" s="320">
        <v>45</v>
      </c>
    </row>
    <row r="5419" spans="3:9" x14ac:dyDescent="0.25">
      <c r="C5419" s="482" t="s">
        <v>5845</v>
      </c>
      <c r="D5419" s="325">
        <v>457.7</v>
      </c>
      <c r="E5419" s="325">
        <v>0</v>
      </c>
      <c r="F5419" s="325">
        <v>4</v>
      </c>
      <c r="G5419" s="325">
        <v>79</v>
      </c>
      <c r="H5419" s="320">
        <v>0.4</v>
      </c>
      <c r="I5419" s="320">
        <v>337.5</v>
      </c>
    </row>
    <row r="5420" spans="3:9" x14ac:dyDescent="0.25">
      <c r="C5420" s="482" t="s">
        <v>5846</v>
      </c>
      <c r="D5420" s="325">
        <v>457.4</v>
      </c>
      <c r="E5420" s="325">
        <v>0</v>
      </c>
      <c r="F5420" s="325">
        <v>2.8</v>
      </c>
      <c r="G5420" s="325">
        <v>86</v>
      </c>
      <c r="H5420" s="320">
        <v>0.4</v>
      </c>
      <c r="I5420" s="320">
        <v>45</v>
      </c>
    </row>
    <row r="5421" spans="3:9" x14ac:dyDescent="0.25">
      <c r="C5421" s="482" t="s">
        <v>5847</v>
      </c>
      <c r="D5421" s="325">
        <v>457.1</v>
      </c>
      <c r="E5421" s="325">
        <v>0</v>
      </c>
      <c r="F5421" s="325">
        <v>2.2000000000000002</v>
      </c>
      <c r="G5421" s="325">
        <v>86</v>
      </c>
      <c r="H5421" s="320">
        <v>0.4</v>
      </c>
      <c r="I5421" s="320">
        <v>45</v>
      </c>
    </row>
    <row r="5422" spans="3:9" x14ac:dyDescent="0.25">
      <c r="C5422" s="482" t="s">
        <v>5848</v>
      </c>
      <c r="D5422" s="325">
        <v>457.3</v>
      </c>
      <c r="E5422" s="325">
        <v>0</v>
      </c>
      <c r="F5422" s="325">
        <v>1.2</v>
      </c>
      <c r="G5422" s="325">
        <v>90</v>
      </c>
      <c r="H5422" s="320">
        <v>0.4</v>
      </c>
      <c r="I5422" s="320">
        <v>270</v>
      </c>
    </row>
    <row r="5423" spans="3:9" x14ac:dyDescent="0.25">
      <c r="C5423" s="482" t="s">
        <v>5849</v>
      </c>
      <c r="D5423" s="325">
        <v>457.3</v>
      </c>
      <c r="E5423" s="325">
        <v>0</v>
      </c>
      <c r="F5423" s="325">
        <v>0.7</v>
      </c>
      <c r="G5423" s="325">
        <v>90</v>
      </c>
      <c r="H5423" s="320">
        <v>0.4</v>
      </c>
      <c r="I5423" s="320">
        <v>247.5</v>
      </c>
    </row>
    <row r="5424" spans="3:9" x14ac:dyDescent="0.25">
      <c r="C5424" s="482" t="s">
        <v>5850</v>
      </c>
      <c r="D5424" s="325">
        <v>457.7</v>
      </c>
      <c r="E5424" s="325">
        <v>0</v>
      </c>
      <c r="F5424" s="325">
        <v>0.1</v>
      </c>
      <c r="G5424" s="325">
        <v>92</v>
      </c>
      <c r="H5424" s="320">
        <v>0.4</v>
      </c>
      <c r="I5424" s="320">
        <v>337.5</v>
      </c>
    </row>
    <row r="5425" spans="3:9" x14ac:dyDescent="0.25">
      <c r="C5425" s="482" t="s">
        <v>5851</v>
      </c>
      <c r="D5425" s="325">
        <v>458</v>
      </c>
      <c r="E5425" s="325">
        <v>0</v>
      </c>
      <c r="F5425" s="325">
        <v>-0.3</v>
      </c>
      <c r="G5425" s="325">
        <v>92</v>
      </c>
      <c r="H5425" s="320">
        <v>0.4</v>
      </c>
      <c r="I5425" s="320">
        <v>292.5</v>
      </c>
    </row>
    <row r="5426" spans="3:9" x14ac:dyDescent="0.25">
      <c r="C5426" s="482" t="s">
        <v>5852</v>
      </c>
      <c r="D5426" s="325">
        <v>458.4</v>
      </c>
      <c r="E5426" s="325">
        <v>0</v>
      </c>
      <c r="F5426" s="325">
        <v>0</v>
      </c>
      <c r="G5426" s="325">
        <v>93</v>
      </c>
      <c r="H5426" s="320">
        <v>0.4</v>
      </c>
      <c r="I5426" s="320">
        <v>225</v>
      </c>
    </row>
    <row r="5427" spans="3:9" x14ac:dyDescent="0.25">
      <c r="C5427" s="482" t="s">
        <v>5853</v>
      </c>
      <c r="D5427" s="325">
        <v>458.8</v>
      </c>
      <c r="E5427" s="325">
        <v>0</v>
      </c>
      <c r="F5427" s="325">
        <v>3.3</v>
      </c>
      <c r="G5427" s="325">
        <v>82</v>
      </c>
      <c r="H5427" s="320">
        <v>0.4</v>
      </c>
      <c r="I5427" s="320">
        <v>202.5</v>
      </c>
    </row>
    <row r="5428" spans="3:9" x14ac:dyDescent="0.25">
      <c r="C5428" s="482" t="s">
        <v>5854</v>
      </c>
      <c r="D5428" s="325">
        <v>458.7</v>
      </c>
      <c r="E5428" s="325">
        <v>0</v>
      </c>
      <c r="F5428" s="325">
        <v>8.6999999999999993</v>
      </c>
      <c r="G5428" s="325">
        <v>53</v>
      </c>
      <c r="H5428" s="320">
        <v>0.9</v>
      </c>
      <c r="I5428" s="320">
        <v>247.5</v>
      </c>
    </row>
    <row r="5429" spans="3:9" x14ac:dyDescent="0.25">
      <c r="C5429" s="482" t="s">
        <v>5855</v>
      </c>
      <c r="D5429" s="325">
        <v>458.5</v>
      </c>
      <c r="E5429" s="325">
        <v>0</v>
      </c>
      <c r="F5429" s="325">
        <v>10.3</v>
      </c>
      <c r="G5429" s="325">
        <v>47</v>
      </c>
      <c r="H5429" s="320">
        <v>1.8</v>
      </c>
      <c r="I5429" s="320">
        <v>45</v>
      </c>
    </row>
    <row r="5430" spans="3:9" x14ac:dyDescent="0.25">
      <c r="C5430" s="482" t="s">
        <v>5856</v>
      </c>
      <c r="D5430" s="325">
        <v>458.1</v>
      </c>
      <c r="E5430" s="325">
        <v>0</v>
      </c>
      <c r="F5430" s="325">
        <v>12</v>
      </c>
      <c r="G5430" s="325">
        <v>42</v>
      </c>
      <c r="H5430" s="320">
        <v>1.3</v>
      </c>
      <c r="I5430" s="320">
        <v>67.5</v>
      </c>
    </row>
    <row r="5431" spans="3:9" x14ac:dyDescent="0.25">
      <c r="C5431" s="482" t="s">
        <v>5857</v>
      </c>
      <c r="D5431" s="325">
        <v>457.5</v>
      </c>
      <c r="E5431" s="325">
        <v>0</v>
      </c>
      <c r="F5431" s="325">
        <v>12.6</v>
      </c>
      <c r="G5431" s="325">
        <v>38</v>
      </c>
      <c r="H5431" s="320">
        <v>1.8</v>
      </c>
      <c r="I5431" s="320">
        <v>22.5</v>
      </c>
    </row>
    <row r="5432" spans="3:9" x14ac:dyDescent="0.25">
      <c r="C5432" s="482" t="s">
        <v>5858</v>
      </c>
      <c r="D5432" s="325">
        <v>456.8</v>
      </c>
      <c r="E5432" s="325">
        <v>0</v>
      </c>
      <c r="F5432" s="325">
        <v>12.9</v>
      </c>
      <c r="G5432" s="325">
        <v>37</v>
      </c>
      <c r="H5432" s="320">
        <v>2.2000000000000002</v>
      </c>
      <c r="I5432" s="320">
        <v>67.5</v>
      </c>
    </row>
    <row r="5433" spans="3:9" x14ac:dyDescent="0.25">
      <c r="C5433" s="482" t="s">
        <v>5859</v>
      </c>
      <c r="D5433" s="325">
        <v>456.3</v>
      </c>
      <c r="E5433" s="325">
        <v>0</v>
      </c>
      <c r="F5433" s="325">
        <v>11.8</v>
      </c>
      <c r="G5433" s="325">
        <v>43</v>
      </c>
      <c r="H5433" s="320">
        <v>1.8</v>
      </c>
      <c r="I5433" s="320">
        <v>45</v>
      </c>
    </row>
    <row r="5434" spans="3:9" x14ac:dyDescent="0.25">
      <c r="C5434" s="482" t="s">
        <v>5860</v>
      </c>
      <c r="D5434" s="325">
        <v>456.1</v>
      </c>
      <c r="E5434" s="325">
        <v>0</v>
      </c>
      <c r="F5434" s="325">
        <v>12.1</v>
      </c>
      <c r="G5434" s="325">
        <v>48</v>
      </c>
      <c r="H5434" s="320">
        <v>2.2000000000000002</v>
      </c>
      <c r="I5434" s="320">
        <v>22.5</v>
      </c>
    </row>
    <row r="5435" spans="3:9" x14ac:dyDescent="0.25">
      <c r="C5435" s="482" t="s">
        <v>5861</v>
      </c>
      <c r="D5435" s="325">
        <v>456.2</v>
      </c>
      <c r="E5435" s="325">
        <v>0</v>
      </c>
      <c r="F5435" s="325">
        <v>9.8000000000000007</v>
      </c>
      <c r="G5435" s="325">
        <v>57</v>
      </c>
      <c r="H5435" s="320">
        <v>2.2000000000000002</v>
      </c>
      <c r="I5435" s="320">
        <v>45</v>
      </c>
    </row>
    <row r="5436" spans="3:9" x14ac:dyDescent="0.25">
      <c r="C5436" s="482" t="s">
        <v>5862</v>
      </c>
      <c r="D5436" s="325">
        <v>456.6</v>
      </c>
      <c r="E5436" s="325">
        <v>0</v>
      </c>
      <c r="F5436" s="325">
        <v>7.3</v>
      </c>
      <c r="G5436" s="325">
        <v>70</v>
      </c>
      <c r="H5436" s="320">
        <v>2.2000000000000002</v>
      </c>
      <c r="I5436" s="320">
        <v>45</v>
      </c>
    </row>
    <row r="5437" spans="3:9" x14ac:dyDescent="0.25">
      <c r="C5437" s="482" t="s">
        <v>5863</v>
      </c>
      <c r="D5437" s="325">
        <v>457.1</v>
      </c>
      <c r="E5437" s="325">
        <v>0</v>
      </c>
      <c r="F5437" s="325">
        <v>6</v>
      </c>
      <c r="G5437" s="325">
        <v>76</v>
      </c>
      <c r="H5437" s="320">
        <v>1.8</v>
      </c>
      <c r="I5437" s="320">
        <v>45</v>
      </c>
    </row>
    <row r="5438" spans="3:9" x14ac:dyDescent="0.25">
      <c r="C5438" s="482" t="s">
        <v>5864</v>
      </c>
      <c r="D5438" s="325">
        <v>457.4</v>
      </c>
      <c r="E5438" s="325">
        <v>0</v>
      </c>
      <c r="F5438" s="325">
        <v>4.9000000000000004</v>
      </c>
      <c r="G5438" s="325">
        <v>81</v>
      </c>
      <c r="H5438" s="320">
        <v>1.3</v>
      </c>
      <c r="I5438" s="320">
        <v>45</v>
      </c>
    </row>
    <row r="5439" spans="3:9" x14ac:dyDescent="0.25">
      <c r="C5439" s="482" t="s">
        <v>5865</v>
      </c>
      <c r="D5439" s="325">
        <v>457.9</v>
      </c>
      <c r="E5439" s="325">
        <v>0</v>
      </c>
      <c r="F5439" s="325">
        <v>4.3</v>
      </c>
      <c r="G5439" s="325">
        <v>85</v>
      </c>
      <c r="H5439" s="320">
        <v>1.3</v>
      </c>
      <c r="I5439" s="320">
        <v>45</v>
      </c>
    </row>
    <row r="5440" spans="3:9" x14ac:dyDescent="0.25">
      <c r="C5440" s="482" t="s">
        <v>5866</v>
      </c>
      <c r="D5440" s="325">
        <v>458.1</v>
      </c>
      <c r="E5440" s="325">
        <v>0</v>
      </c>
      <c r="F5440" s="325">
        <v>4.7</v>
      </c>
      <c r="G5440" s="325">
        <v>86</v>
      </c>
      <c r="H5440" s="320">
        <v>0.9</v>
      </c>
      <c r="I5440" s="320">
        <v>22.5</v>
      </c>
    </row>
    <row r="5441" spans="3:9" x14ac:dyDescent="0.25">
      <c r="C5441" s="482" t="s">
        <v>5867</v>
      </c>
      <c r="D5441" s="325">
        <v>458</v>
      </c>
      <c r="E5441" s="325">
        <v>0</v>
      </c>
      <c r="F5441" s="325">
        <v>4.0999999999999996</v>
      </c>
      <c r="G5441" s="325">
        <v>86</v>
      </c>
      <c r="H5441" s="320">
        <v>1.3</v>
      </c>
      <c r="I5441" s="320">
        <v>22.5</v>
      </c>
    </row>
    <row r="5442" spans="3:9" x14ac:dyDescent="0.25">
      <c r="C5442" s="482" t="s">
        <v>5868</v>
      </c>
      <c r="D5442" s="325">
        <v>457.8</v>
      </c>
      <c r="E5442" s="325">
        <v>0</v>
      </c>
      <c r="F5442" s="325">
        <v>3.9</v>
      </c>
      <c r="G5442" s="325">
        <v>86</v>
      </c>
      <c r="H5442" s="320">
        <v>1.3</v>
      </c>
      <c r="I5442" s="320">
        <v>22.5</v>
      </c>
    </row>
    <row r="5443" spans="3:9" x14ac:dyDescent="0.25">
      <c r="C5443" s="482" t="s">
        <v>5869</v>
      </c>
      <c r="D5443" s="325">
        <v>457.4</v>
      </c>
      <c r="E5443" s="325">
        <v>0</v>
      </c>
      <c r="F5443" s="325">
        <v>3.5</v>
      </c>
      <c r="G5443" s="325">
        <v>84</v>
      </c>
      <c r="H5443" s="320">
        <v>0.4</v>
      </c>
      <c r="I5443" s="320">
        <v>45</v>
      </c>
    </row>
    <row r="5444" spans="3:9" x14ac:dyDescent="0.25">
      <c r="C5444" s="482" t="s">
        <v>5870</v>
      </c>
      <c r="D5444" s="325">
        <v>457.2</v>
      </c>
      <c r="E5444" s="325">
        <v>0</v>
      </c>
      <c r="F5444" s="325">
        <v>1.9</v>
      </c>
      <c r="G5444" s="325">
        <v>89</v>
      </c>
      <c r="H5444" s="320">
        <v>0.4</v>
      </c>
      <c r="I5444" s="320">
        <v>337.5</v>
      </c>
    </row>
    <row r="5445" spans="3:9" x14ac:dyDescent="0.25">
      <c r="C5445" s="482" t="s">
        <v>5871</v>
      </c>
      <c r="D5445" s="325">
        <v>457.1</v>
      </c>
      <c r="E5445" s="325">
        <v>0</v>
      </c>
      <c r="F5445" s="325">
        <v>2.2000000000000002</v>
      </c>
      <c r="G5445" s="325">
        <v>91</v>
      </c>
      <c r="H5445" s="320">
        <v>0.4</v>
      </c>
      <c r="I5445" s="320">
        <v>337.5</v>
      </c>
    </row>
    <row r="5446" spans="3:9" x14ac:dyDescent="0.25">
      <c r="C5446" s="482" t="s">
        <v>5872</v>
      </c>
      <c r="D5446" s="325">
        <v>456.8</v>
      </c>
      <c r="E5446" s="325">
        <v>0</v>
      </c>
      <c r="F5446" s="325">
        <v>2.2999999999999998</v>
      </c>
      <c r="G5446" s="325">
        <v>87</v>
      </c>
      <c r="H5446" s="320">
        <v>0.4</v>
      </c>
      <c r="I5446" s="320">
        <v>22.5</v>
      </c>
    </row>
    <row r="5447" spans="3:9" x14ac:dyDescent="0.25">
      <c r="C5447" s="482" t="s">
        <v>5873</v>
      </c>
      <c r="D5447" s="325">
        <v>457.1</v>
      </c>
      <c r="E5447" s="325">
        <v>0</v>
      </c>
      <c r="F5447" s="325">
        <v>1.2</v>
      </c>
      <c r="G5447" s="325">
        <v>88</v>
      </c>
      <c r="H5447" s="320">
        <v>0</v>
      </c>
      <c r="I5447" s="320">
        <v>22.5</v>
      </c>
    </row>
    <row r="5448" spans="3:9" x14ac:dyDescent="0.25">
      <c r="C5448" s="482" t="s">
        <v>5874</v>
      </c>
      <c r="D5448" s="325">
        <v>457.5</v>
      </c>
      <c r="E5448" s="325">
        <v>0</v>
      </c>
      <c r="F5448" s="325">
        <v>-0.8</v>
      </c>
      <c r="G5448" s="325">
        <v>92</v>
      </c>
      <c r="H5448" s="320">
        <v>0.9</v>
      </c>
      <c r="I5448" s="320">
        <v>315</v>
      </c>
    </row>
    <row r="5449" spans="3:9" x14ac:dyDescent="0.25">
      <c r="C5449" s="482" t="s">
        <v>5875</v>
      </c>
      <c r="D5449" s="325">
        <v>457.8</v>
      </c>
      <c r="E5449" s="325">
        <v>0</v>
      </c>
      <c r="F5449" s="325">
        <v>0.8</v>
      </c>
      <c r="G5449" s="325">
        <v>94</v>
      </c>
      <c r="H5449" s="320">
        <v>0</v>
      </c>
      <c r="I5449" s="320">
        <v>315</v>
      </c>
    </row>
    <row r="5450" spans="3:9" x14ac:dyDescent="0.25">
      <c r="C5450" s="482" t="s">
        <v>5876</v>
      </c>
      <c r="D5450" s="325">
        <v>458.3</v>
      </c>
      <c r="E5450" s="325">
        <v>0</v>
      </c>
      <c r="F5450" s="325">
        <v>3.2</v>
      </c>
      <c r="G5450" s="325">
        <v>81</v>
      </c>
      <c r="H5450" s="320">
        <v>0.4</v>
      </c>
      <c r="I5450" s="320">
        <v>22.5</v>
      </c>
    </row>
    <row r="5451" spans="3:9" x14ac:dyDescent="0.25">
      <c r="C5451" s="482" t="s">
        <v>5877</v>
      </c>
      <c r="D5451" s="325">
        <v>458.6</v>
      </c>
      <c r="E5451" s="325">
        <v>0</v>
      </c>
      <c r="F5451" s="325">
        <v>4.7</v>
      </c>
      <c r="G5451" s="325">
        <v>74</v>
      </c>
      <c r="H5451" s="320">
        <v>0.9</v>
      </c>
      <c r="I5451" s="320">
        <v>270</v>
      </c>
    </row>
    <row r="5452" spans="3:9" x14ac:dyDescent="0.25">
      <c r="C5452" s="482" t="s">
        <v>5878</v>
      </c>
      <c r="D5452" s="325">
        <v>458.9</v>
      </c>
      <c r="E5452" s="325">
        <v>0</v>
      </c>
      <c r="F5452" s="325">
        <v>8.9</v>
      </c>
      <c r="G5452" s="325">
        <v>54</v>
      </c>
      <c r="H5452" s="320">
        <v>0.9</v>
      </c>
      <c r="I5452" s="320">
        <v>337.5</v>
      </c>
    </row>
    <row r="5453" spans="3:9" x14ac:dyDescent="0.25">
      <c r="C5453" s="482" t="s">
        <v>5879</v>
      </c>
      <c r="D5453" s="325">
        <v>458.5</v>
      </c>
      <c r="E5453" s="325">
        <v>0</v>
      </c>
      <c r="F5453" s="325">
        <v>11</v>
      </c>
      <c r="G5453" s="325">
        <v>45</v>
      </c>
      <c r="H5453" s="320">
        <v>1.3</v>
      </c>
      <c r="I5453" s="320">
        <v>45</v>
      </c>
    </row>
    <row r="5454" spans="3:9" x14ac:dyDescent="0.25">
      <c r="C5454" s="482" t="s">
        <v>5880</v>
      </c>
      <c r="D5454" s="325">
        <v>458.2</v>
      </c>
      <c r="E5454" s="325">
        <v>0</v>
      </c>
      <c r="F5454" s="325">
        <v>11.6</v>
      </c>
      <c r="G5454" s="325">
        <v>40</v>
      </c>
      <c r="H5454" s="320">
        <v>1.8</v>
      </c>
      <c r="I5454" s="320">
        <v>0</v>
      </c>
    </row>
    <row r="5455" spans="3:9" x14ac:dyDescent="0.25">
      <c r="C5455" s="482" t="s">
        <v>5881</v>
      </c>
      <c r="D5455" s="325">
        <v>457.5</v>
      </c>
      <c r="E5455" s="325">
        <v>0</v>
      </c>
      <c r="F5455" s="325">
        <v>12.2</v>
      </c>
      <c r="G5455" s="325">
        <v>37</v>
      </c>
      <c r="H5455" s="320">
        <v>1.3</v>
      </c>
      <c r="I5455" s="320">
        <v>45</v>
      </c>
    </row>
    <row r="5456" spans="3:9" x14ac:dyDescent="0.25">
      <c r="C5456" s="482" t="s">
        <v>5882</v>
      </c>
      <c r="D5456" s="325">
        <v>456.9</v>
      </c>
      <c r="E5456" s="325">
        <v>0</v>
      </c>
      <c r="F5456" s="325">
        <v>13</v>
      </c>
      <c r="G5456" s="325">
        <v>37</v>
      </c>
      <c r="H5456" s="320">
        <v>1.8</v>
      </c>
      <c r="I5456" s="320">
        <v>22.5</v>
      </c>
    </row>
    <row r="5457" spans="3:9" x14ac:dyDescent="0.25">
      <c r="C5457" s="482" t="s">
        <v>5883</v>
      </c>
      <c r="D5457" s="325">
        <v>456.4</v>
      </c>
      <c r="E5457" s="325">
        <v>0</v>
      </c>
      <c r="F5457" s="325">
        <v>13.4</v>
      </c>
      <c r="G5457" s="325">
        <v>40</v>
      </c>
      <c r="H5457" s="320">
        <v>1.8</v>
      </c>
      <c r="I5457" s="320">
        <v>45</v>
      </c>
    </row>
    <row r="5458" spans="3:9" x14ac:dyDescent="0.25">
      <c r="C5458" s="482" t="s">
        <v>5884</v>
      </c>
      <c r="D5458" s="325">
        <v>456.2</v>
      </c>
      <c r="E5458" s="325">
        <v>0</v>
      </c>
      <c r="F5458" s="325">
        <v>12.7</v>
      </c>
      <c r="G5458" s="325">
        <v>43</v>
      </c>
      <c r="H5458" s="320">
        <v>2.2000000000000002</v>
      </c>
      <c r="I5458" s="320">
        <v>45</v>
      </c>
    </row>
    <row r="5459" spans="3:9" x14ac:dyDescent="0.25">
      <c r="C5459" s="482" t="s">
        <v>5885</v>
      </c>
      <c r="D5459" s="325">
        <v>456.3</v>
      </c>
      <c r="E5459" s="325">
        <v>0</v>
      </c>
      <c r="F5459" s="325">
        <v>10.6</v>
      </c>
      <c r="G5459" s="325">
        <v>54</v>
      </c>
      <c r="H5459" s="320">
        <v>2.2000000000000002</v>
      </c>
      <c r="I5459" s="320">
        <v>45</v>
      </c>
    </row>
    <row r="5460" spans="3:9" x14ac:dyDescent="0.25">
      <c r="C5460" s="482" t="s">
        <v>5886</v>
      </c>
      <c r="D5460" s="325">
        <v>456.8</v>
      </c>
      <c r="E5460" s="325">
        <v>0</v>
      </c>
      <c r="F5460" s="325">
        <v>8.1</v>
      </c>
      <c r="G5460" s="325">
        <v>67</v>
      </c>
      <c r="H5460" s="320">
        <v>1.8</v>
      </c>
      <c r="I5460" s="320">
        <v>22.5</v>
      </c>
    </row>
    <row r="5461" spans="3:9" x14ac:dyDescent="0.25">
      <c r="C5461" s="482" t="s">
        <v>5887</v>
      </c>
      <c r="D5461" s="325">
        <v>457.3</v>
      </c>
      <c r="E5461" s="325">
        <v>0</v>
      </c>
      <c r="F5461" s="325">
        <v>6.1</v>
      </c>
      <c r="G5461" s="325">
        <v>78</v>
      </c>
      <c r="H5461" s="320">
        <v>1.3</v>
      </c>
      <c r="I5461" s="320">
        <v>22.5</v>
      </c>
    </row>
    <row r="5462" spans="3:9" x14ac:dyDescent="0.25">
      <c r="C5462" s="482" t="s">
        <v>5888</v>
      </c>
      <c r="D5462" s="325">
        <v>457.6</v>
      </c>
      <c r="E5462" s="325">
        <v>0</v>
      </c>
      <c r="F5462" s="325">
        <v>5.6</v>
      </c>
      <c r="G5462" s="325">
        <v>82</v>
      </c>
      <c r="H5462" s="320">
        <v>0.4</v>
      </c>
      <c r="I5462" s="320">
        <v>67.5</v>
      </c>
    </row>
    <row r="5463" spans="3:9" x14ac:dyDescent="0.25">
      <c r="C5463" s="482" t="s">
        <v>5889</v>
      </c>
      <c r="D5463" s="325">
        <v>457.9</v>
      </c>
      <c r="E5463" s="325">
        <v>0</v>
      </c>
      <c r="F5463" s="325">
        <v>4.9000000000000004</v>
      </c>
      <c r="G5463" s="325">
        <v>84</v>
      </c>
      <c r="H5463" s="320">
        <v>0.9</v>
      </c>
      <c r="I5463" s="320">
        <v>22.5</v>
      </c>
    </row>
    <row r="5464" spans="3:9" x14ac:dyDescent="0.25">
      <c r="C5464" s="482" t="s">
        <v>5890</v>
      </c>
      <c r="D5464" s="325">
        <v>458.1</v>
      </c>
      <c r="E5464" s="325">
        <v>0</v>
      </c>
      <c r="F5464" s="325">
        <v>4.5</v>
      </c>
      <c r="G5464" s="325">
        <v>83</v>
      </c>
      <c r="H5464" s="320">
        <v>0.9</v>
      </c>
      <c r="I5464" s="320">
        <v>22.5</v>
      </c>
    </row>
    <row r="5465" spans="3:9" x14ac:dyDescent="0.25">
      <c r="C5465" s="482" t="s">
        <v>5891</v>
      </c>
      <c r="D5465" s="325">
        <v>458.1</v>
      </c>
      <c r="E5465" s="325">
        <v>0</v>
      </c>
      <c r="F5465" s="325">
        <v>3.9</v>
      </c>
      <c r="G5465" s="325">
        <v>87</v>
      </c>
      <c r="H5465" s="320">
        <v>0.9</v>
      </c>
      <c r="I5465" s="320">
        <v>45</v>
      </c>
    </row>
    <row r="5466" spans="3:9" x14ac:dyDescent="0.25">
      <c r="C5466" s="482" t="s">
        <v>5892</v>
      </c>
      <c r="D5466" s="325">
        <v>457.9</v>
      </c>
      <c r="E5466" s="325">
        <v>0</v>
      </c>
      <c r="F5466" s="325">
        <v>4.3</v>
      </c>
      <c r="G5466" s="325">
        <v>86</v>
      </c>
      <c r="H5466" s="320">
        <v>0.4</v>
      </c>
      <c r="I5466" s="320">
        <v>22.5</v>
      </c>
    </row>
    <row r="5467" spans="3:9" x14ac:dyDescent="0.25">
      <c r="C5467" s="482" t="s">
        <v>5893</v>
      </c>
      <c r="D5467" s="325">
        <v>457.5</v>
      </c>
      <c r="E5467" s="325">
        <v>0</v>
      </c>
      <c r="F5467" s="325">
        <v>2.8</v>
      </c>
      <c r="G5467" s="325">
        <v>85</v>
      </c>
      <c r="H5467" s="320">
        <v>0.4</v>
      </c>
      <c r="I5467" s="320">
        <v>45</v>
      </c>
    </row>
    <row r="5468" spans="3:9" x14ac:dyDescent="0.25">
      <c r="C5468" s="482" t="s">
        <v>5894</v>
      </c>
      <c r="D5468" s="325">
        <v>457</v>
      </c>
      <c r="E5468" s="325">
        <v>0</v>
      </c>
      <c r="F5468" s="325">
        <v>3</v>
      </c>
      <c r="G5468" s="325">
        <v>86</v>
      </c>
      <c r="H5468" s="320">
        <v>0.4</v>
      </c>
      <c r="I5468" s="320">
        <v>337.5</v>
      </c>
    </row>
    <row r="5469" spans="3:9" x14ac:dyDescent="0.25">
      <c r="C5469" s="482" t="s">
        <v>5895</v>
      </c>
      <c r="D5469" s="325">
        <v>456.9</v>
      </c>
      <c r="E5469" s="325">
        <v>0</v>
      </c>
      <c r="F5469" s="325">
        <v>1.7</v>
      </c>
      <c r="G5469" s="325">
        <v>88</v>
      </c>
      <c r="H5469" s="320">
        <v>0.4</v>
      </c>
      <c r="I5469" s="320">
        <v>247.5</v>
      </c>
    </row>
    <row r="5470" spans="3:9" x14ac:dyDescent="0.25">
      <c r="C5470" s="482" t="s">
        <v>5896</v>
      </c>
      <c r="D5470" s="325">
        <v>456.8</v>
      </c>
      <c r="E5470" s="325">
        <v>0</v>
      </c>
      <c r="F5470" s="325">
        <v>0.6</v>
      </c>
      <c r="G5470" s="325">
        <v>92</v>
      </c>
      <c r="H5470" s="320">
        <v>0.4</v>
      </c>
      <c r="I5470" s="320">
        <v>247.5</v>
      </c>
    </row>
    <row r="5471" spans="3:9" x14ac:dyDescent="0.25">
      <c r="C5471" s="482" t="s">
        <v>5897</v>
      </c>
      <c r="D5471" s="325">
        <v>457</v>
      </c>
      <c r="E5471" s="325">
        <v>0</v>
      </c>
      <c r="F5471" s="325">
        <v>1.1000000000000001</v>
      </c>
      <c r="G5471" s="325">
        <v>92</v>
      </c>
      <c r="H5471" s="320">
        <v>0.4</v>
      </c>
      <c r="I5471" s="320">
        <v>292.5</v>
      </c>
    </row>
    <row r="5472" spans="3:9" x14ac:dyDescent="0.25">
      <c r="C5472" s="482" t="s">
        <v>5898</v>
      </c>
      <c r="D5472" s="325">
        <v>457.2</v>
      </c>
      <c r="E5472" s="325">
        <v>0</v>
      </c>
      <c r="F5472" s="325">
        <v>2.2999999999999998</v>
      </c>
      <c r="G5472" s="325">
        <v>88</v>
      </c>
      <c r="H5472" s="320">
        <v>0.4</v>
      </c>
      <c r="I5472" s="320">
        <v>67.5</v>
      </c>
    </row>
    <row r="5473" spans="3:9" x14ac:dyDescent="0.25">
      <c r="C5473" s="482" t="s">
        <v>5899</v>
      </c>
      <c r="D5473" s="325">
        <v>457.6</v>
      </c>
      <c r="E5473" s="325">
        <v>0</v>
      </c>
      <c r="F5473" s="325">
        <v>2.1</v>
      </c>
      <c r="G5473" s="325">
        <v>87</v>
      </c>
      <c r="H5473" s="320">
        <v>0.4</v>
      </c>
      <c r="I5473" s="320">
        <v>0</v>
      </c>
    </row>
    <row r="5474" spans="3:9" x14ac:dyDescent="0.25">
      <c r="C5474" s="482" t="s">
        <v>5900</v>
      </c>
      <c r="D5474" s="325">
        <v>458.1</v>
      </c>
      <c r="E5474" s="325">
        <v>0</v>
      </c>
      <c r="F5474" s="325">
        <v>2.8</v>
      </c>
      <c r="G5474" s="325">
        <v>88</v>
      </c>
      <c r="H5474" s="320">
        <v>0.9</v>
      </c>
      <c r="I5474" s="320">
        <v>247.5</v>
      </c>
    </row>
    <row r="5475" spans="3:9" x14ac:dyDescent="0.25">
      <c r="C5475" s="482" t="s">
        <v>5901</v>
      </c>
      <c r="D5475" s="325">
        <v>458.4</v>
      </c>
      <c r="E5475" s="325">
        <v>0</v>
      </c>
      <c r="F5475" s="325">
        <v>5.9</v>
      </c>
      <c r="G5475" s="325">
        <v>75</v>
      </c>
      <c r="H5475" s="320">
        <v>1.3</v>
      </c>
      <c r="I5475" s="320">
        <v>0</v>
      </c>
    </row>
    <row r="5476" spans="3:9" x14ac:dyDescent="0.25">
      <c r="C5476" s="482" t="s">
        <v>5902</v>
      </c>
      <c r="D5476" s="325">
        <v>458.6</v>
      </c>
      <c r="E5476" s="325">
        <v>0</v>
      </c>
      <c r="F5476" s="325">
        <v>8.9</v>
      </c>
      <c r="G5476" s="325">
        <v>57</v>
      </c>
      <c r="H5476" s="320">
        <v>1.3</v>
      </c>
      <c r="I5476" s="320">
        <v>337.5</v>
      </c>
    </row>
    <row r="5477" spans="3:9" x14ac:dyDescent="0.25">
      <c r="C5477" s="482" t="s">
        <v>5903</v>
      </c>
      <c r="D5477" s="325">
        <v>458.6</v>
      </c>
      <c r="E5477" s="325">
        <v>0</v>
      </c>
      <c r="F5477" s="325">
        <v>11.7</v>
      </c>
      <c r="G5477" s="325">
        <v>48</v>
      </c>
      <c r="H5477" s="320">
        <v>1.8</v>
      </c>
      <c r="I5477" s="320">
        <v>67.5</v>
      </c>
    </row>
    <row r="5478" spans="3:9" x14ac:dyDescent="0.25">
      <c r="C5478" s="482" t="s">
        <v>5904</v>
      </c>
      <c r="D5478" s="325">
        <v>458.1</v>
      </c>
      <c r="E5478" s="325">
        <v>0</v>
      </c>
      <c r="F5478" s="325">
        <v>12.1</v>
      </c>
      <c r="G5478" s="325">
        <v>43</v>
      </c>
      <c r="H5478" s="320">
        <v>2.2000000000000002</v>
      </c>
      <c r="I5478" s="320">
        <v>45</v>
      </c>
    </row>
    <row r="5479" spans="3:9" x14ac:dyDescent="0.25">
      <c r="C5479" s="482" t="s">
        <v>5905</v>
      </c>
      <c r="D5479" s="325">
        <v>457.6</v>
      </c>
      <c r="E5479" s="325">
        <v>0</v>
      </c>
      <c r="F5479" s="325">
        <v>12.1</v>
      </c>
      <c r="G5479" s="325">
        <v>49</v>
      </c>
      <c r="H5479" s="320">
        <v>2.7</v>
      </c>
      <c r="I5479" s="320">
        <v>0</v>
      </c>
    </row>
    <row r="5480" spans="3:9" x14ac:dyDescent="0.25">
      <c r="C5480" s="482" t="s">
        <v>5906</v>
      </c>
      <c r="D5480" s="325">
        <v>457.1</v>
      </c>
      <c r="E5480" s="325">
        <v>0</v>
      </c>
      <c r="F5480" s="325">
        <v>11.4</v>
      </c>
      <c r="G5480" s="325">
        <v>50</v>
      </c>
      <c r="H5480" s="320">
        <v>2.2000000000000002</v>
      </c>
      <c r="I5480" s="320">
        <v>67.5</v>
      </c>
    </row>
    <row r="5481" spans="3:9" x14ac:dyDescent="0.25">
      <c r="C5481" s="482" t="s">
        <v>5907</v>
      </c>
      <c r="D5481" s="325">
        <v>456.5</v>
      </c>
      <c r="E5481" s="325">
        <v>0</v>
      </c>
      <c r="F5481" s="325">
        <v>12.2</v>
      </c>
      <c r="G5481" s="325">
        <v>46</v>
      </c>
      <c r="H5481" s="320">
        <v>2.2000000000000002</v>
      </c>
      <c r="I5481" s="320">
        <v>45</v>
      </c>
    </row>
    <row r="5482" spans="3:9" x14ac:dyDescent="0.25">
      <c r="C5482" s="482" t="s">
        <v>5908</v>
      </c>
      <c r="D5482" s="325">
        <v>456.3</v>
      </c>
      <c r="E5482" s="325">
        <v>0</v>
      </c>
      <c r="F5482" s="325">
        <v>12.5</v>
      </c>
      <c r="G5482" s="325">
        <v>43</v>
      </c>
      <c r="H5482" s="320">
        <v>2.2000000000000002</v>
      </c>
      <c r="I5482" s="320">
        <v>45</v>
      </c>
    </row>
    <row r="5483" spans="3:9" x14ac:dyDescent="0.25">
      <c r="C5483" s="482" t="s">
        <v>5909</v>
      </c>
      <c r="D5483" s="325">
        <v>456.4</v>
      </c>
      <c r="E5483" s="325">
        <v>0</v>
      </c>
      <c r="F5483" s="325">
        <v>9.9</v>
      </c>
      <c r="G5483" s="325">
        <v>55</v>
      </c>
      <c r="H5483" s="320">
        <v>2.2000000000000002</v>
      </c>
      <c r="I5483" s="320">
        <v>45</v>
      </c>
    </row>
    <row r="5484" spans="3:9" x14ac:dyDescent="0.25">
      <c r="C5484" s="482" t="s">
        <v>5910</v>
      </c>
      <c r="D5484" s="325">
        <v>456.9</v>
      </c>
      <c r="E5484" s="325">
        <v>0</v>
      </c>
      <c r="F5484" s="325">
        <v>7.6</v>
      </c>
      <c r="G5484" s="325">
        <v>69</v>
      </c>
      <c r="H5484" s="320">
        <v>2.2000000000000002</v>
      </c>
      <c r="I5484" s="320">
        <v>22.5</v>
      </c>
    </row>
    <row r="5485" spans="3:9" x14ac:dyDescent="0.25">
      <c r="C5485" s="482" t="s">
        <v>5911</v>
      </c>
      <c r="D5485" s="325">
        <v>457.3</v>
      </c>
      <c r="E5485" s="325">
        <v>0</v>
      </c>
      <c r="F5485" s="325">
        <v>5.9</v>
      </c>
      <c r="G5485" s="325">
        <v>79</v>
      </c>
      <c r="H5485" s="320">
        <v>1.8</v>
      </c>
      <c r="I5485" s="320">
        <v>45</v>
      </c>
    </row>
    <row r="5486" spans="3:9" x14ac:dyDescent="0.25">
      <c r="C5486" s="482" t="s">
        <v>5912</v>
      </c>
      <c r="D5486" s="325">
        <v>457.9</v>
      </c>
      <c r="E5486" s="325">
        <v>0</v>
      </c>
      <c r="F5486" s="325">
        <v>5.3</v>
      </c>
      <c r="G5486" s="325">
        <v>81</v>
      </c>
      <c r="H5486" s="320">
        <v>1.8</v>
      </c>
      <c r="I5486" s="320">
        <v>22.5</v>
      </c>
    </row>
    <row r="5487" spans="3:9" x14ac:dyDescent="0.25">
      <c r="C5487" s="482" t="s">
        <v>5913</v>
      </c>
      <c r="D5487" s="325">
        <v>458.3</v>
      </c>
      <c r="E5487" s="325">
        <v>0</v>
      </c>
      <c r="F5487" s="325">
        <v>4.8</v>
      </c>
      <c r="G5487" s="325">
        <v>82</v>
      </c>
      <c r="H5487" s="320">
        <v>1.8</v>
      </c>
      <c r="I5487" s="320">
        <v>22.5</v>
      </c>
    </row>
    <row r="5488" spans="3:9" x14ac:dyDescent="0.25">
      <c r="C5488" s="482" t="s">
        <v>5914</v>
      </c>
      <c r="D5488" s="325">
        <v>458.3</v>
      </c>
      <c r="E5488" s="325">
        <v>0</v>
      </c>
      <c r="F5488" s="325">
        <v>4.3</v>
      </c>
      <c r="G5488" s="325">
        <v>84</v>
      </c>
      <c r="H5488" s="320">
        <v>1.8</v>
      </c>
      <c r="I5488" s="320">
        <v>22.5</v>
      </c>
    </row>
    <row r="5489" spans="3:9" x14ac:dyDescent="0.25">
      <c r="C5489" s="482" t="s">
        <v>5915</v>
      </c>
      <c r="D5489" s="325">
        <v>458.5</v>
      </c>
      <c r="E5489" s="325">
        <v>0</v>
      </c>
      <c r="F5489" s="325">
        <v>4.2</v>
      </c>
      <c r="G5489" s="325">
        <v>87</v>
      </c>
      <c r="H5489" s="320">
        <v>1.3</v>
      </c>
      <c r="I5489" s="320">
        <v>22.5</v>
      </c>
    </row>
    <row r="5490" spans="3:9" x14ac:dyDescent="0.25">
      <c r="C5490" s="482" t="s">
        <v>5916</v>
      </c>
      <c r="D5490" s="325">
        <v>458.3</v>
      </c>
      <c r="E5490" s="325">
        <v>0.25</v>
      </c>
      <c r="F5490" s="325">
        <v>3.6</v>
      </c>
      <c r="G5490" s="325">
        <v>89</v>
      </c>
      <c r="H5490" s="320">
        <v>1.3</v>
      </c>
      <c r="I5490" s="320">
        <v>22.5</v>
      </c>
    </row>
    <row r="5491" spans="3:9" x14ac:dyDescent="0.25">
      <c r="C5491" s="482" t="s">
        <v>5917</v>
      </c>
      <c r="D5491" s="325">
        <v>457.9</v>
      </c>
      <c r="E5491" s="325">
        <v>0</v>
      </c>
      <c r="F5491" s="325">
        <v>3.6</v>
      </c>
      <c r="G5491" s="325">
        <v>88</v>
      </c>
      <c r="H5491" s="320">
        <v>0.9</v>
      </c>
      <c r="I5491" s="320">
        <v>45</v>
      </c>
    </row>
    <row r="5492" spans="3:9" x14ac:dyDescent="0.25">
      <c r="C5492" s="482" t="s">
        <v>5918</v>
      </c>
      <c r="D5492" s="325">
        <v>457.7</v>
      </c>
      <c r="E5492" s="325">
        <v>0</v>
      </c>
      <c r="F5492" s="325">
        <v>3.6</v>
      </c>
      <c r="G5492" s="325">
        <v>88</v>
      </c>
      <c r="H5492" s="320">
        <v>0.9</v>
      </c>
      <c r="I5492" s="320">
        <v>22.5</v>
      </c>
    </row>
    <row r="5493" spans="3:9" x14ac:dyDescent="0.25">
      <c r="C5493" s="482" t="s">
        <v>5919</v>
      </c>
      <c r="D5493" s="325">
        <v>457.7</v>
      </c>
      <c r="E5493" s="325">
        <v>0.51</v>
      </c>
      <c r="F5493" s="325">
        <v>2.7</v>
      </c>
      <c r="G5493" s="325">
        <v>91</v>
      </c>
      <c r="H5493" s="320">
        <v>0.9</v>
      </c>
      <c r="I5493" s="320">
        <v>22.5</v>
      </c>
    </row>
    <row r="5494" spans="3:9" x14ac:dyDescent="0.25">
      <c r="C5494" s="482" t="s">
        <v>5920</v>
      </c>
      <c r="D5494" s="325">
        <v>457.7</v>
      </c>
      <c r="E5494" s="325">
        <v>0.51</v>
      </c>
      <c r="F5494" s="325">
        <v>2.7</v>
      </c>
      <c r="G5494" s="325">
        <v>90</v>
      </c>
      <c r="H5494" s="320">
        <v>0.9</v>
      </c>
      <c r="I5494" s="320">
        <v>45</v>
      </c>
    </row>
    <row r="5495" spans="3:9" x14ac:dyDescent="0.25">
      <c r="C5495" s="482" t="s">
        <v>5921</v>
      </c>
      <c r="D5495" s="325">
        <v>457.9</v>
      </c>
      <c r="E5495" s="325">
        <v>1.27</v>
      </c>
      <c r="F5495" s="325">
        <v>2.2999999999999998</v>
      </c>
      <c r="G5495" s="325">
        <v>91</v>
      </c>
      <c r="H5495" s="320">
        <v>0.4</v>
      </c>
      <c r="I5495" s="320">
        <v>67.5</v>
      </c>
    </row>
    <row r="5496" spans="3:9" x14ac:dyDescent="0.25">
      <c r="C5496" s="482" t="s">
        <v>5922</v>
      </c>
      <c r="D5496" s="325">
        <v>457.9</v>
      </c>
      <c r="E5496" s="325">
        <v>0.25</v>
      </c>
      <c r="F5496" s="325">
        <v>2</v>
      </c>
      <c r="G5496" s="325">
        <v>90</v>
      </c>
      <c r="H5496" s="320">
        <v>0.9</v>
      </c>
      <c r="I5496" s="320">
        <v>22.5</v>
      </c>
    </row>
    <row r="5497" spans="3:9" x14ac:dyDescent="0.25">
      <c r="C5497" s="482" t="s">
        <v>5923</v>
      </c>
      <c r="D5497" s="325">
        <v>458.1</v>
      </c>
      <c r="E5497" s="325">
        <v>0</v>
      </c>
      <c r="F5497" s="325">
        <v>1.9</v>
      </c>
      <c r="G5497" s="325">
        <v>91</v>
      </c>
      <c r="H5497" s="320">
        <v>0</v>
      </c>
      <c r="I5497" s="320">
        <v>22.5</v>
      </c>
    </row>
    <row r="5498" spans="3:9" x14ac:dyDescent="0.25">
      <c r="C5498" s="482" t="s">
        <v>5924</v>
      </c>
      <c r="D5498" s="325">
        <v>458.4</v>
      </c>
      <c r="E5498" s="325">
        <v>0</v>
      </c>
      <c r="F5498" s="325">
        <v>5.5</v>
      </c>
      <c r="G5498" s="325">
        <v>80</v>
      </c>
      <c r="H5498" s="320">
        <v>0.4</v>
      </c>
      <c r="I5498" s="320">
        <v>0</v>
      </c>
    </row>
    <row r="5499" spans="3:9" x14ac:dyDescent="0.25">
      <c r="C5499" s="482" t="s">
        <v>5925</v>
      </c>
      <c r="D5499" s="325">
        <v>458.8</v>
      </c>
      <c r="E5499" s="325">
        <v>0</v>
      </c>
      <c r="F5499" s="325">
        <v>7.5</v>
      </c>
      <c r="G5499" s="325">
        <v>73</v>
      </c>
      <c r="H5499" s="320">
        <v>0.9</v>
      </c>
      <c r="I5499" s="320">
        <v>67.5</v>
      </c>
    </row>
    <row r="5500" spans="3:9" x14ac:dyDescent="0.25">
      <c r="C5500" s="482" t="s">
        <v>5926</v>
      </c>
      <c r="D5500" s="325">
        <v>458.9</v>
      </c>
      <c r="E5500" s="325">
        <v>0</v>
      </c>
      <c r="F5500" s="325">
        <v>10.3</v>
      </c>
      <c r="G5500" s="325">
        <v>62</v>
      </c>
      <c r="H5500" s="320">
        <v>1.3</v>
      </c>
      <c r="I5500" s="320">
        <v>67.5</v>
      </c>
    </row>
    <row r="5501" spans="3:9" x14ac:dyDescent="0.25">
      <c r="C5501" s="482" t="s">
        <v>5927</v>
      </c>
      <c r="D5501" s="325">
        <v>458.9</v>
      </c>
      <c r="E5501" s="325">
        <v>0</v>
      </c>
      <c r="F5501" s="325">
        <v>10.199999999999999</v>
      </c>
      <c r="G5501" s="325">
        <v>60</v>
      </c>
      <c r="H5501" s="320">
        <v>1.8</v>
      </c>
      <c r="I5501" s="320">
        <v>0</v>
      </c>
    </row>
    <row r="5502" spans="3:9" x14ac:dyDescent="0.25">
      <c r="C5502" s="482" t="s">
        <v>5928</v>
      </c>
      <c r="D5502" s="325">
        <v>458.5</v>
      </c>
      <c r="E5502" s="325">
        <v>0</v>
      </c>
      <c r="F5502" s="325">
        <v>11.3</v>
      </c>
      <c r="G5502" s="325">
        <v>51</v>
      </c>
      <c r="H5502" s="320">
        <v>2.2000000000000002</v>
      </c>
      <c r="I5502" s="320">
        <v>45</v>
      </c>
    </row>
    <row r="5503" spans="3:9" x14ac:dyDescent="0.25">
      <c r="C5503" s="482" t="s">
        <v>5929</v>
      </c>
      <c r="D5503" s="325">
        <v>457.9</v>
      </c>
      <c r="E5503" s="325">
        <v>0</v>
      </c>
      <c r="F5503" s="325">
        <v>11.7</v>
      </c>
      <c r="G5503" s="325">
        <v>51</v>
      </c>
      <c r="H5503" s="320">
        <v>2.2000000000000002</v>
      </c>
      <c r="I5503" s="320">
        <v>0</v>
      </c>
    </row>
    <row r="5504" spans="3:9" x14ac:dyDescent="0.25">
      <c r="C5504" s="482" t="s">
        <v>5930</v>
      </c>
      <c r="D5504" s="325">
        <v>457.4</v>
      </c>
      <c r="E5504" s="325">
        <v>0</v>
      </c>
      <c r="F5504" s="325">
        <v>13.2</v>
      </c>
      <c r="G5504" s="325">
        <v>43</v>
      </c>
      <c r="H5504" s="320">
        <v>2.7</v>
      </c>
      <c r="I5504" s="320">
        <v>45</v>
      </c>
    </row>
    <row r="5505" spans="3:9" x14ac:dyDescent="0.25">
      <c r="C5505" s="482" t="s">
        <v>5931</v>
      </c>
      <c r="D5505" s="325">
        <v>457.1</v>
      </c>
      <c r="E5505" s="325">
        <v>0</v>
      </c>
      <c r="F5505" s="325">
        <v>12.9</v>
      </c>
      <c r="G5505" s="325">
        <v>45</v>
      </c>
      <c r="H5505" s="320">
        <v>2.7</v>
      </c>
      <c r="I5505" s="320">
        <v>67.5</v>
      </c>
    </row>
    <row r="5506" spans="3:9" x14ac:dyDescent="0.25">
      <c r="C5506" s="482" t="s">
        <v>5932</v>
      </c>
      <c r="D5506" s="325">
        <v>457</v>
      </c>
      <c r="E5506" s="325">
        <v>0</v>
      </c>
      <c r="F5506" s="325">
        <v>11.5</v>
      </c>
      <c r="G5506" s="325">
        <v>49</v>
      </c>
      <c r="H5506" s="320">
        <v>3.1</v>
      </c>
      <c r="I5506" s="320">
        <v>22.5</v>
      </c>
    </row>
    <row r="5507" spans="3:9" x14ac:dyDescent="0.25">
      <c r="C5507" s="482" t="s">
        <v>5933</v>
      </c>
      <c r="D5507" s="325">
        <v>457.1</v>
      </c>
      <c r="E5507" s="325">
        <v>0</v>
      </c>
      <c r="F5507" s="325">
        <v>9</v>
      </c>
      <c r="G5507" s="325">
        <v>63</v>
      </c>
      <c r="H5507" s="320">
        <v>2.7</v>
      </c>
      <c r="I5507" s="320">
        <v>45</v>
      </c>
    </row>
    <row r="5508" spans="3:9" x14ac:dyDescent="0.25">
      <c r="C5508" s="482" t="s">
        <v>5934</v>
      </c>
      <c r="D5508" s="325">
        <v>457.4</v>
      </c>
      <c r="E5508" s="325">
        <v>0</v>
      </c>
      <c r="F5508" s="325">
        <v>6.7</v>
      </c>
      <c r="G5508" s="325">
        <v>70</v>
      </c>
      <c r="H5508" s="320">
        <v>2.7</v>
      </c>
      <c r="I5508" s="320">
        <v>45</v>
      </c>
    </row>
    <row r="5509" spans="3:9" x14ac:dyDescent="0.25">
      <c r="C5509" s="482" t="s">
        <v>5935</v>
      </c>
      <c r="D5509" s="325">
        <v>457.9</v>
      </c>
      <c r="E5509" s="325">
        <v>0</v>
      </c>
      <c r="F5509" s="325">
        <v>5.6</v>
      </c>
      <c r="G5509" s="325">
        <v>73</v>
      </c>
      <c r="H5509" s="320">
        <v>2.2000000000000002</v>
      </c>
      <c r="I5509" s="320">
        <v>22.5</v>
      </c>
    </row>
    <row r="5510" spans="3:9" x14ac:dyDescent="0.25">
      <c r="C5510" s="482" t="s">
        <v>5936</v>
      </c>
      <c r="D5510" s="325">
        <v>458.2</v>
      </c>
      <c r="E5510" s="325">
        <v>0</v>
      </c>
      <c r="F5510" s="325">
        <v>4.3</v>
      </c>
      <c r="G5510" s="325">
        <v>80</v>
      </c>
      <c r="H5510" s="320">
        <v>1.8</v>
      </c>
      <c r="I5510" s="320">
        <v>22.5</v>
      </c>
    </row>
    <row r="5511" spans="3:9" x14ac:dyDescent="0.25">
      <c r="C5511" s="482" t="s">
        <v>5937</v>
      </c>
      <c r="D5511" s="325">
        <v>458.5</v>
      </c>
      <c r="E5511" s="325">
        <v>0</v>
      </c>
      <c r="F5511" s="325">
        <v>3.6</v>
      </c>
      <c r="G5511" s="325">
        <v>85</v>
      </c>
      <c r="H5511" s="320">
        <v>1.8</v>
      </c>
      <c r="I5511" s="320">
        <v>22.5</v>
      </c>
    </row>
    <row r="5512" spans="3:9" x14ac:dyDescent="0.25">
      <c r="C5512" s="482" t="s">
        <v>5938</v>
      </c>
      <c r="D5512" s="325">
        <v>458.6</v>
      </c>
      <c r="E5512" s="325">
        <v>0</v>
      </c>
      <c r="F5512" s="325">
        <v>3</v>
      </c>
      <c r="G5512" s="325">
        <v>86</v>
      </c>
      <c r="H5512" s="320">
        <v>0.9</v>
      </c>
      <c r="I5512" s="320">
        <v>45</v>
      </c>
    </row>
    <row r="5513" spans="3:9" x14ac:dyDescent="0.25">
      <c r="C5513" s="482" t="s">
        <v>5939</v>
      </c>
      <c r="D5513" s="325">
        <v>458.6</v>
      </c>
      <c r="E5513" s="325">
        <v>0</v>
      </c>
      <c r="F5513" s="325">
        <v>3</v>
      </c>
      <c r="G5513" s="325">
        <v>88</v>
      </c>
      <c r="H5513" s="320">
        <v>0.4</v>
      </c>
      <c r="I5513" s="320">
        <v>22.5</v>
      </c>
    </row>
    <row r="5514" spans="3:9" x14ac:dyDescent="0.25">
      <c r="C5514" s="482" t="s">
        <v>5940</v>
      </c>
      <c r="D5514" s="325">
        <v>458.5</v>
      </c>
      <c r="E5514" s="325">
        <v>0</v>
      </c>
      <c r="F5514" s="325">
        <v>3.7</v>
      </c>
      <c r="G5514" s="325">
        <v>83</v>
      </c>
      <c r="H5514" s="320">
        <v>0.9</v>
      </c>
      <c r="I5514" s="320">
        <v>22.5</v>
      </c>
    </row>
    <row r="5515" spans="3:9" x14ac:dyDescent="0.25">
      <c r="C5515" s="482" t="s">
        <v>5941</v>
      </c>
      <c r="D5515" s="325">
        <v>458.2</v>
      </c>
      <c r="E5515" s="325">
        <v>0</v>
      </c>
      <c r="F5515" s="325">
        <v>2.8</v>
      </c>
      <c r="G5515" s="325">
        <v>85</v>
      </c>
      <c r="H5515" s="320">
        <v>0.4</v>
      </c>
      <c r="I5515" s="320">
        <v>67.5</v>
      </c>
    </row>
    <row r="5516" spans="3:9" x14ac:dyDescent="0.25">
      <c r="C5516" s="482" t="s">
        <v>5942</v>
      </c>
      <c r="D5516" s="325">
        <v>457.7</v>
      </c>
      <c r="E5516" s="325">
        <v>0</v>
      </c>
      <c r="F5516" s="325">
        <v>2.6</v>
      </c>
      <c r="G5516" s="325">
        <v>85</v>
      </c>
      <c r="H5516" s="320">
        <v>0.4</v>
      </c>
      <c r="I5516" s="320">
        <v>22.5</v>
      </c>
    </row>
    <row r="5517" spans="3:9" x14ac:dyDescent="0.25">
      <c r="C5517" s="482" t="s">
        <v>5943</v>
      </c>
      <c r="D5517" s="325">
        <v>457.5</v>
      </c>
      <c r="E5517" s="325">
        <v>0</v>
      </c>
      <c r="F5517" s="325">
        <v>1.7</v>
      </c>
      <c r="G5517" s="325">
        <v>87</v>
      </c>
      <c r="H5517" s="320">
        <v>0</v>
      </c>
      <c r="I5517" s="320">
        <v>0</v>
      </c>
    </row>
    <row r="5518" spans="3:9" x14ac:dyDescent="0.25">
      <c r="C5518" s="482" t="s">
        <v>5944</v>
      </c>
      <c r="D5518" s="325">
        <v>457.4</v>
      </c>
      <c r="E5518" s="325">
        <v>0</v>
      </c>
      <c r="F5518" s="325">
        <v>1.6</v>
      </c>
      <c r="G5518" s="325">
        <v>90</v>
      </c>
      <c r="H5518" s="320">
        <v>0.4</v>
      </c>
      <c r="I5518" s="320">
        <v>0</v>
      </c>
    </row>
    <row r="5519" spans="3:9" x14ac:dyDescent="0.25">
      <c r="C5519" s="482" t="s">
        <v>5945</v>
      </c>
      <c r="D5519" s="325">
        <v>457.5</v>
      </c>
      <c r="E5519" s="325">
        <v>0</v>
      </c>
      <c r="F5519" s="325">
        <v>0.7</v>
      </c>
      <c r="G5519" s="325">
        <v>92</v>
      </c>
      <c r="H5519" s="320">
        <v>0.4</v>
      </c>
      <c r="I5519" s="320">
        <v>0</v>
      </c>
    </row>
    <row r="5520" spans="3:9" x14ac:dyDescent="0.25">
      <c r="C5520" s="482" t="s">
        <v>5946</v>
      </c>
      <c r="D5520" s="325">
        <v>457.7</v>
      </c>
      <c r="E5520" s="325">
        <v>0</v>
      </c>
      <c r="F5520" s="325">
        <v>0</v>
      </c>
      <c r="G5520" s="325">
        <v>93</v>
      </c>
      <c r="H5520" s="320">
        <v>0</v>
      </c>
      <c r="I5520" s="320">
        <v>337.5</v>
      </c>
    </row>
    <row r="5521" spans="3:9" x14ac:dyDescent="0.25">
      <c r="C5521" s="482" t="s">
        <v>5947</v>
      </c>
      <c r="D5521" s="325">
        <v>458.2</v>
      </c>
      <c r="E5521" s="325">
        <v>0</v>
      </c>
      <c r="F5521" s="325">
        <v>-0.9</v>
      </c>
      <c r="G5521" s="325">
        <v>93</v>
      </c>
      <c r="H5521" s="320">
        <v>0.4</v>
      </c>
      <c r="I5521" s="320">
        <v>180</v>
      </c>
    </row>
    <row r="5522" spans="3:9" x14ac:dyDescent="0.25">
      <c r="C5522" s="482" t="s">
        <v>5948</v>
      </c>
      <c r="D5522" s="325">
        <v>458.7</v>
      </c>
      <c r="E5522" s="325">
        <v>0</v>
      </c>
      <c r="F5522" s="325">
        <v>-0.2</v>
      </c>
      <c r="G5522" s="325">
        <v>94</v>
      </c>
      <c r="H5522" s="320">
        <v>0.4</v>
      </c>
      <c r="I5522" s="320">
        <v>202.5</v>
      </c>
    </row>
    <row r="5523" spans="3:9" x14ac:dyDescent="0.25">
      <c r="C5523" s="482" t="s">
        <v>5949</v>
      </c>
      <c r="D5523" s="325">
        <v>459</v>
      </c>
      <c r="E5523" s="325">
        <v>0</v>
      </c>
      <c r="F5523" s="325">
        <v>4.5999999999999996</v>
      </c>
      <c r="G5523" s="325">
        <v>80</v>
      </c>
      <c r="H5523" s="320">
        <v>0.9</v>
      </c>
      <c r="I5523" s="320">
        <v>202.5</v>
      </c>
    </row>
    <row r="5524" spans="3:9" x14ac:dyDescent="0.25">
      <c r="C5524" s="482" t="s">
        <v>5950</v>
      </c>
      <c r="D5524" s="325">
        <v>459.1</v>
      </c>
      <c r="E5524" s="325">
        <v>0</v>
      </c>
      <c r="F5524" s="325">
        <v>10.3</v>
      </c>
      <c r="G5524" s="325">
        <v>42</v>
      </c>
      <c r="H5524" s="320">
        <v>1.3</v>
      </c>
      <c r="I5524" s="320">
        <v>0</v>
      </c>
    </row>
    <row r="5525" spans="3:9" x14ac:dyDescent="0.25">
      <c r="C5525" s="482" t="s">
        <v>5951</v>
      </c>
      <c r="D5525" s="325">
        <v>459.1</v>
      </c>
      <c r="E5525" s="325">
        <v>0</v>
      </c>
      <c r="F5525" s="325">
        <v>10.9</v>
      </c>
      <c r="G5525" s="325">
        <v>39</v>
      </c>
      <c r="H5525" s="320">
        <v>1.8</v>
      </c>
      <c r="I5525" s="320">
        <v>45</v>
      </c>
    </row>
    <row r="5526" spans="3:9" x14ac:dyDescent="0.25">
      <c r="C5526" s="482" t="s">
        <v>5952</v>
      </c>
      <c r="D5526" s="325">
        <v>458.8</v>
      </c>
      <c r="E5526" s="325">
        <v>0</v>
      </c>
      <c r="F5526" s="325">
        <v>12.1</v>
      </c>
      <c r="G5526" s="325">
        <v>34</v>
      </c>
      <c r="H5526" s="320">
        <v>1.8</v>
      </c>
      <c r="I5526" s="320">
        <v>0</v>
      </c>
    </row>
    <row r="5527" spans="3:9" x14ac:dyDescent="0.25">
      <c r="C5527" s="482" t="s">
        <v>5953</v>
      </c>
      <c r="D5527" s="325">
        <v>458.4</v>
      </c>
      <c r="E5527" s="325">
        <v>0</v>
      </c>
      <c r="F5527" s="325">
        <v>12.8</v>
      </c>
      <c r="G5527" s="325">
        <v>34</v>
      </c>
      <c r="H5527" s="320">
        <v>2.2000000000000002</v>
      </c>
      <c r="I5527" s="320">
        <v>45</v>
      </c>
    </row>
    <row r="5528" spans="3:9" x14ac:dyDescent="0.25">
      <c r="C5528" s="482" t="s">
        <v>5954</v>
      </c>
      <c r="D5528" s="325">
        <v>458</v>
      </c>
      <c r="E5528" s="325">
        <v>0</v>
      </c>
      <c r="F5528" s="325">
        <v>13.1</v>
      </c>
      <c r="G5528" s="325">
        <v>27</v>
      </c>
      <c r="H5528" s="320">
        <v>2.2000000000000002</v>
      </c>
      <c r="I5528" s="320">
        <v>45</v>
      </c>
    </row>
    <row r="5529" spans="3:9" x14ac:dyDescent="0.25">
      <c r="C5529" s="482" t="s">
        <v>5955</v>
      </c>
      <c r="D5529" s="325">
        <v>457.4</v>
      </c>
      <c r="E5529" s="325">
        <v>0</v>
      </c>
      <c r="F5529" s="325">
        <v>13.1</v>
      </c>
      <c r="G5529" s="325">
        <v>31</v>
      </c>
      <c r="H5529" s="320">
        <v>2.2000000000000002</v>
      </c>
      <c r="I5529" s="320">
        <v>45</v>
      </c>
    </row>
    <row r="5530" spans="3:9" x14ac:dyDescent="0.25">
      <c r="C5530" s="482" t="s">
        <v>5956</v>
      </c>
      <c r="D5530" s="325">
        <v>457.3</v>
      </c>
      <c r="E5530" s="325">
        <v>0</v>
      </c>
      <c r="F5530" s="325">
        <v>12.9</v>
      </c>
      <c r="G5530" s="325">
        <v>35</v>
      </c>
      <c r="H5530" s="320">
        <v>2.2000000000000002</v>
      </c>
      <c r="I5530" s="320">
        <v>22.5</v>
      </c>
    </row>
    <row r="5531" spans="3:9" x14ac:dyDescent="0.25">
      <c r="C5531" s="482" t="s">
        <v>5957</v>
      </c>
      <c r="D5531" s="325">
        <v>457.2</v>
      </c>
      <c r="E5531" s="325">
        <v>0</v>
      </c>
      <c r="F5531" s="325">
        <v>11.1</v>
      </c>
      <c r="G5531" s="325">
        <v>45</v>
      </c>
      <c r="H5531" s="320">
        <v>2.2000000000000002</v>
      </c>
      <c r="I5531" s="320">
        <v>45</v>
      </c>
    </row>
    <row r="5532" spans="3:9" x14ac:dyDescent="0.25">
      <c r="C5532" s="482" t="s">
        <v>5958</v>
      </c>
      <c r="D5532" s="325">
        <v>457.2</v>
      </c>
      <c r="E5532" s="325">
        <v>0</v>
      </c>
      <c r="F5532" s="325">
        <v>8.1</v>
      </c>
      <c r="G5532" s="325">
        <v>59</v>
      </c>
      <c r="H5532" s="320">
        <v>2.7</v>
      </c>
      <c r="I5532" s="320">
        <v>22.5</v>
      </c>
    </row>
    <row r="5533" spans="3:9" x14ac:dyDescent="0.25">
      <c r="C5533" s="482" t="s">
        <v>5959</v>
      </c>
      <c r="D5533" s="325">
        <v>457.5</v>
      </c>
      <c r="E5533" s="325">
        <v>0</v>
      </c>
      <c r="F5533" s="325">
        <v>6.4</v>
      </c>
      <c r="G5533" s="325">
        <v>67</v>
      </c>
      <c r="H5533" s="320">
        <v>2.2000000000000002</v>
      </c>
      <c r="I5533" s="320">
        <v>22.5</v>
      </c>
    </row>
    <row r="5534" spans="3:9" x14ac:dyDescent="0.25">
      <c r="C5534" s="482" t="s">
        <v>5960</v>
      </c>
      <c r="D5534" s="325">
        <v>457.9</v>
      </c>
      <c r="E5534" s="325">
        <v>0</v>
      </c>
      <c r="F5534" s="325">
        <v>5.2</v>
      </c>
      <c r="G5534" s="325">
        <v>71</v>
      </c>
      <c r="H5534" s="320">
        <v>1.8</v>
      </c>
      <c r="I5534" s="320">
        <v>22.5</v>
      </c>
    </row>
    <row r="5535" spans="3:9" x14ac:dyDescent="0.25">
      <c r="C5535" s="482" t="s">
        <v>5961</v>
      </c>
      <c r="D5535" s="325">
        <v>458.3</v>
      </c>
      <c r="E5535" s="325">
        <v>0</v>
      </c>
      <c r="F5535" s="325">
        <v>4.5</v>
      </c>
      <c r="G5535" s="325">
        <v>75</v>
      </c>
      <c r="H5535" s="320">
        <v>0.9</v>
      </c>
      <c r="I5535" s="320">
        <v>22.5</v>
      </c>
    </row>
    <row r="5536" spans="3:9" x14ac:dyDescent="0.25">
      <c r="C5536" s="482" t="s">
        <v>5962</v>
      </c>
      <c r="D5536" s="325">
        <v>458.6</v>
      </c>
      <c r="E5536" s="325">
        <v>0</v>
      </c>
      <c r="F5536" s="325">
        <v>3.8</v>
      </c>
      <c r="G5536" s="325">
        <v>80</v>
      </c>
      <c r="H5536" s="320">
        <v>0.4</v>
      </c>
      <c r="I5536" s="320">
        <v>22.5</v>
      </c>
    </row>
    <row r="5537" spans="3:9" x14ac:dyDescent="0.25">
      <c r="C5537" s="482" t="s">
        <v>5963</v>
      </c>
      <c r="D5537" s="325">
        <v>458.5</v>
      </c>
      <c r="E5537" s="325">
        <v>0</v>
      </c>
      <c r="F5537" s="325">
        <v>3.1</v>
      </c>
      <c r="G5537" s="325">
        <v>83</v>
      </c>
      <c r="H5537" s="320">
        <v>0.4</v>
      </c>
      <c r="I5537" s="320">
        <v>67.5</v>
      </c>
    </row>
    <row r="5538" spans="3:9" x14ac:dyDescent="0.25">
      <c r="C5538" s="482" t="s">
        <v>5964</v>
      </c>
      <c r="D5538" s="325">
        <v>458.3</v>
      </c>
      <c r="E5538" s="325">
        <v>0</v>
      </c>
      <c r="F5538" s="325">
        <v>2.7</v>
      </c>
      <c r="G5538" s="325">
        <v>87</v>
      </c>
      <c r="H5538" s="320">
        <v>0.4</v>
      </c>
      <c r="I5538" s="320">
        <v>22.5</v>
      </c>
    </row>
    <row r="5539" spans="3:9" x14ac:dyDescent="0.25">
      <c r="C5539" s="482" t="s">
        <v>5965</v>
      </c>
      <c r="D5539" s="325">
        <v>457.9</v>
      </c>
      <c r="E5539" s="325">
        <v>0</v>
      </c>
      <c r="F5539" s="325">
        <v>2.2000000000000002</v>
      </c>
      <c r="G5539" s="325">
        <v>89</v>
      </c>
      <c r="H5539" s="320">
        <v>0.4</v>
      </c>
      <c r="I5539" s="320">
        <v>45</v>
      </c>
    </row>
    <row r="5540" spans="3:9" x14ac:dyDescent="0.25">
      <c r="C5540" s="482" t="s">
        <v>5966</v>
      </c>
      <c r="D5540" s="325">
        <v>457.8</v>
      </c>
      <c r="E5540" s="325">
        <v>0</v>
      </c>
      <c r="F5540" s="325">
        <v>0.9</v>
      </c>
      <c r="G5540" s="325">
        <v>91</v>
      </c>
      <c r="H5540" s="320">
        <v>0.9</v>
      </c>
      <c r="I5540" s="320">
        <v>337.5</v>
      </c>
    </row>
    <row r="5541" spans="3:9" x14ac:dyDescent="0.25">
      <c r="C5541" s="482" t="s">
        <v>5967</v>
      </c>
      <c r="D5541" s="325">
        <v>457.5</v>
      </c>
      <c r="E5541" s="325">
        <v>0</v>
      </c>
      <c r="F5541" s="325">
        <v>0.6</v>
      </c>
      <c r="G5541" s="325">
        <v>93</v>
      </c>
      <c r="H5541" s="320">
        <v>0.4</v>
      </c>
      <c r="I5541" s="320">
        <v>315</v>
      </c>
    </row>
    <row r="5542" spans="3:9" x14ac:dyDescent="0.25">
      <c r="C5542" s="482" t="s">
        <v>5968</v>
      </c>
      <c r="D5542" s="325">
        <v>457.3</v>
      </c>
      <c r="E5542" s="325">
        <v>0</v>
      </c>
      <c r="F5542" s="325">
        <v>0</v>
      </c>
      <c r="G5542" s="325">
        <v>93</v>
      </c>
      <c r="H5542" s="320">
        <v>0.4</v>
      </c>
      <c r="I5542" s="320">
        <v>292.5</v>
      </c>
    </row>
    <row r="5543" spans="3:9" x14ac:dyDescent="0.25">
      <c r="C5543" s="482" t="s">
        <v>5969</v>
      </c>
      <c r="D5543" s="325">
        <v>457.4</v>
      </c>
      <c r="E5543" s="325">
        <v>0</v>
      </c>
      <c r="F5543" s="325">
        <v>0.1</v>
      </c>
      <c r="G5543" s="325">
        <v>93</v>
      </c>
      <c r="H5543" s="320">
        <v>0.4</v>
      </c>
      <c r="I5543" s="320">
        <v>0</v>
      </c>
    </row>
    <row r="5544" spans="3:9" x14ac:dyDescent="0.25">
      <c r="C5544" s="482" t="s">
        <v>5970</v>
      </c>
      <c r="D5544" s="325">
        <v>457.6</v>
      </c>
      <c r="E5544" s="325">
        <v>0</v>
      </c>
      <c r="F5544" s="325">
        <v>-0.3</v>
      </c>
      <c r="G5544" s="325">
        <v>93</v>
      </c>
      <c r="H5544" s="320">
        <v>0</v>
      </c>
      <c r="I5544" s="320">
        <v>247.5</v>
      </c>
    </row>
    <row r="5545" spans="3:9" x14ac:dyDescent="0.25">
      <c r="C5545" s="482" t="s">
        <v>5971</v>
      </c>
      <c r="D5545" s="325">
        <v>457.9</v>
      </c>
      <c r="E5545" s="325">
        <v>0</v>
      </c>
      <c r="F5545" s="325">
        <v>-0.9</v>
      </c>
      <c r="G5545" s="325">
        <v>93</v>
      </c>
      <c r="H5545" s="320">
        <v>0.4</v>
      </c>
      <c r="I5545" s="320">
        <v>202.5</v>
      </c>
    </row>
    <row r="5546" spans="3:9" x14ac:dyDescent="0.25">
      <c r="C5546" s="482" t="s">
        <v>5972</v>
      </c>
      <c r="D5546" s="325">
        <v>458.3</v>
      </c>
      <c r="E5546" s="325">
        <v>0</v>
      </c>
      <c r="F5546" s="325">
        <v>2.5</v>
      </c>
      <c r="G5546" s="325">
        <v>74</v>
      </c>
      <c r="H5546" s="320">
        <v>0.9</v>
      </c>
      <c r="I5546" s="320">
        <v>202.5</v>
      </c>
    </row>
    <row r="5547" spans="3:9" x14ac:dyDescent="0.25">
      <c r="C5547" s="482" t="s">
        <v>5973</v>
      </c>
      <c r="D5547" s="325">
        <v>458.6</v>
      </c>
      <c r="E5547" s="325">
        <v>0</v>
      </c>
      <c r="F5547" s="325">
        <v>5.4</v>
      </c>
      <c r="G5547" s="325">
        <v>59</v>
      </c>
      <c r="H5547" s="320">
        <v>0.9</v>
      </c>
      <c r="I5547" s="320">
        <v>225</v>
      </c>
    </row>
    <row r="5548" spans="3:9" x14ac:dyDescent="0.25">
      <c r="C5548" s="482" t="s">
        <v>5974</v>
      </c>
      <c r="D5548" s="325">
        <v>458.6</v>
      </c>
      <c r="E5548" s="325">
        <v>0</v>
      </c>
      <c r="F5548" s="325">
        <v>9.9</v>
      </c>
      <c r="G5548" s="325">
        <v>47</v>
      </c>
      <c r="H5548" s="320">
        <v>0.9</v>
      </c>
      <c r="I5548" s="320">
        <v>225</v>
      </c>
    </row>
    <row r="5549" spans="3:9" x14ac:dyDescent="0.25">
      <c r="C5549" s="482" t="s">
        <v>5975</v>
      </c>
      <c r="D5549" s="325">
        <v>458.5</v>
      </c>
      <c r="E5549" s="325">
        <v>0</v>
      </c>
      <c r="F5549" s="325">
        <v>12.8</v>
      </c>
      <c r="G5549" s="325">
        <v>41</v>
      </c>
      <c r="H5549" s="320">
        <v>1.3</v>
      </c>
      <c r="I5549" s="320">
        <v>67.5</v>
      </c>
    </row>
    <row r="5550" spans="3:9" x14ac:dyDescent="0.25">
      <c r="C5550" s="482" t="s">
        <v>5976</v>
      </c>
      <c r="D5550" s="325">
        <v>457.6</v>
      </c>
      <c r="E5550" s="325">
        <v>0</v>
      </c>
      <c r="F5550" s="325">
        <v>14.4</v>
      </c>
      <c r="G5550" s="325">
        <v>34</v>
      </c>
      <c r="H5550" s="320">
        <v>1.8</v>
      </c>
      <c r="I5550" s="320">
        <v>22.5</v>
      </c>
    </row>
    <row r="5551" spans="3:9" x14ac:dyDescent="0.25">
      <c r="C5551" s="482" t="s">
        <v>5977</v>
      </c>
      <c r="D5551" s="325">
        <v>457.2</v>
      </c>
      <c r="E5551" s="325">
        <v>0</v>
      </c>
      <c r="F5551" s="325">
        <v>15.3</v>
      </c>
      <c r="G5551" s="325">
        <v>33</v>
      </c>
      <c r="H5551" s="320">
        <v>1.8</v>
      </c>
      <c r="I5551" s="320">
        <v>45</v>
      </c>
    </row>
    <row r="5552" spans="3:9" x14ac:dyDescent="0.25">
      <c r="C5552" s="482" t="s">
        <v>5978</v>
      </c>
      <c r="D5552" s="325">
        <v>456.6</v>
      </c>
      <c r="E5552" s="325">
        <v>0</v>
      </c>
      <c r="F5552" s="325">
        <v>14.7</v>
      </c>
      <c r="G5552" s="325">
        <v>31</v>
      </c>
      <c r="H5552" s="320">
        <v>2.2000000000000002</v>
      </c>
      <c r="I5552" s="320">
        <v>22.5</v>
      </c>
    </row>
    <row r="5553" spans="3:9" x14ac:dyDescent="0.25">
      <c r="C5553" s="482" t="s">
        <v>5979</v>
      </c>
      <c r="D5553" s="325">
        <v>456.6</v>
      </c>
      <c r="E5553" s="325">
        <v>0</v>
      </c>
      <c r="F5553" s="325">
        <v>13.8</v>
      </c>
      <c r="G5553" s="325">
        <v>38</v>
      </c>
      <c r="H5553" s="320">
        <v>2.2000000000000002</v>
      </c>
      <c r="I5553" s="320">
        <v>45</v>
      </c>
    </row>
    <row r="5554" spans="3:9" x14ac:dyDescent="0.25">
      <c r="C5554" s="482" t="s">
        <v>5980</v>
      </c>
      <c r="D5554" s="325">
        <v>456.9</v>
      </c>
      <c r="E5554" s="325">
        <v>0</v>
      </c>
      <c r="F5554" s="325">
        <v>10.8</v>
      </c>
      <c r="G5554" s="325">
        <v>62</v>
      </c>
      <c r="H5554" s="320">
        <v>2.7</v>
      </c>
      <c r="I5554" s="320">
        <v>22.5</v>
      </c>
    </row>
    <row r="5555" spans="3:9" x14ac:dyDescent="0.25">
      <c r="C5555" s="482" t="s">
        <v>5981</v>
      </c>
      <c r="D5555" s="325">
        <v>457.3</v>
      </c>
      <c r="E5555" s="325">
        <v>0</v>
      </c>
      <c r="F5555" s="325">
        <v>8.1999999999999993</v>
      </c>
      <c r="G5555" s="325">
        <v>72</v>
      </c>
      <c r="H5555" s="320">
        <v>2.2000000000000002</v>
      </c>
      <c r="I5555" s="320">
        <v>45</v>
      </c>
    </row>
    <row r="5556" spans="3:9" x14ac:dyDescent="0.25">
      <c r="C5556" s="482" t="s">
        <v>5982</v>
      </c>
      <c r="D5556" s="325">
        <v>457.6</v>
      </c>
      <c r="E5556" s="325">
        <v>0</v>
      </c>
      <c r="F5556" s="325">
        <v>6.8</v>
      </c>
      <c r="G5556" s="325">
        <v>78</v>
      </c>
      <c r="H5556" s="320">
        <v>1.8</v>
      </c>
      <c r="I5556" s="320">
        <v>45</v>
      </c>
    </row>
    <row r="5557" spans="3:9" x14ac:dyDescent="0.25">
      <c r="C5557" s="482" t="s">
        <v>5983</v>
      </c>
      <c r="D5557" s="325">
        <v>457.9</v>
      </c>
      <c r="E5557" s="325">
        <v>0</v>
      </c>
      <c r="F5557" s="325">
        <v>5.9</v>
      </c>
      <c r="G5557" s="325">
        <v>81</v>
      </c>
      <c r="H5557" s="320">
        <v>1.3</v>
      </c>
      <c r="I5557" s="320">
        <v>45</v>
      </c>
    </row>
    <row r="5558" spans="3:9" x14ac:dyDescent="0.25">
      <c r="C5558" s="482" t="s">
        <v>5984</v>
      </c>
      <c r="D5558" s="325">
        <v>458.3</v>
      </c>
      <c r="E5558" s="325">
        <v>0</v>
      </c>
      <c r="F5558" s="325">
        <v>5.2</v>
      </c>
      <c r="G5558" s="325">
        <v>84</v>
      </c>
      <c r="H5558" s="320">
        <v>0.9</v>
      </c>
      <c r="I5558" s="320">
        <v>22.5</v>
      </c>
    </row>
    <row r="5559" spans="3:9" x14ac:dyDescent="0.25">
      <c r="C5559" s="482" t="s">
        <v>5985</v>
      </c>
      <c r="D5559" s="325">
        <v>458.2</v>
      </c>
      <c r="E5559" s="325">
        <v>0</v>
      </c>
      <c r="F5559" s="325">
        <v>5</v>
      </c>
      <c r="G5559" s="325">
        <v>86</v>
      </c>
      <c r="H5559" s="320">
        <v>0.9</v>
      </c>
      <c r="I5559" s="320">
        <v>45</v>
      </c>
    </row>
    <row r="5560" spans="3:9" x14ac:dyDescent="0.25">
      <c r="C5560" s="482" t="s">
        <v>5986</v>
      </c>
      <c r="D5560" s="325">
        <v>458.2</v>
      </c>
      <c r="E5560" s="325">
        <v>0</v>
      </c>
      <c r="F5560" s="325">
        <v>5.2</v>
      </c>
      <c r="G5560" s="325">
        <v>85</v>
      </c>
      <c r="H5560" s="320">
        <v>0.4</v>
      </c>
      <c r="I5560" s="320">
        <v>45</v>
      </c>
    </row>
    <row r="5561" spans="3:9" x14ac:dyDescent="0.25">
      <c r="C5561" s="482" t="s">
        <v>5987</v>
      </c>
      <c r="D5561" s="325">
        <v>457.9</v>
      </c>
      <c r="E5561" s="325">
        <v>0</v>
      </c>
      <c r="F5561" s="325">
        <v>4.4000000000000004</v>
      </c>
      <c r="G5561" s="325">
        <v>86</v>
      </c>
      <c r="H5561" s="320">
        <v>0.4</v>
      </c>
      <c r="I5561" s="320">
        <v>337.5</v>
      </c>
    </row>
    <row r="5562" spans="3:9" x14ac:dyDescent="0.25">
      <c r="C5562" s="482" t="s">
        <v>5988</v>
      </c>
      <c r="D5562" s="325">
        <v>457.7</v>
      </c>
      <c r="E5562" s="325">
        <v>0</v>
      </c>
      <c r="F5562" s="325">
        <v>4</v>
      </c>
      <c r="G5562" s="325">
        <v>87</v>
      </c>
      <c r="H5562" s="320">
        <v>0.4</v>
      </c>
      <c r="I5562" s="320">
        <v>337.5</v>
      </c>
    </row>
    <row r="5563" spans="3:9" x14ac:dyDescent="0.25">
      <c r="C5563" s="482" t="s">
        <v>5989</v>
      </c>
      <c r="D5563" s="325">
        <v>457.5</v>
      </c>
      <c r="E5563" s="325">
        <v>0</v>
      </c>
      <c r="F5563" s="325">
        <v>3.4</v>
      </c>
      <c r="G5563" s="325">
        <v>87</v>
      </c>
      <c r="H5563" s="320">
        <v>0.9</v>
      </c>
      <c r="I5563" s="320">
        <v>22.5</v>
      </c>
    </row>
    <row r="5564" spans="3:9" x14ac:dyDescent="0.25">
      <c r="C5564" s="482" t="s">
        <v>5990</v>
      </c>
      <c r="D5564" s="325">
        <v>457.1</v>
      </c>
      <c r="E5564" s="325">
        <v>0</v>
      </c>
      <c r="F5564" s="325">
        <v>2.7</v>
      </c>
      <c r="G5564" s="325">
        <v>88</v>
      </c>
      <c r="H5564" s="320">
        <v>0.9</v>
      </c>
      <c r="I5564" s="320">
        <v>22.5</v>
      </c>
    </row>
    <row r="5565" spans="3:9" x14ac:dyDescent="0.25">
      <c r="C5565" s="482" t="s">
        <v>5991</v>
      </c>
      <c r="D5565" s="325">
        <v>457.2</v>
      </c>
      <c r="E5565" s="325">
        <v>0</v>
      </c>
      <c r="F5565" s="325">
        <v>1.4</v>
      </c>
      <c r="G5565" s="325">
        <v>90</v>
      </c>
      <c r="H5565" s="320">
        <v>0.4</v>
      </c>
      <c r="I5565" s="320">
        <v>337.5</v>
      </c>
    </row>
    <row r="5566" spans="3:9" x14ac:dyDescent="0.25">
      <c r="C5566" s="482" t="s">
        <v>5992</v>
      </c>
      <c r="D5566" s="325">
        <v>457.2</v>
      </c>
      <c r="E5566" s="325">
        <v>0</v>
      </c>
      <c r="F5566" s="325">
        <v>1.6</v>
      </c>
      <c r="G5566" s="325">
        <v>91</v>
      </c>
      <c r="H5566" s="320">
        <v>0.4</v>
      </c>
      <c r="I5566" s="320">
        <v>337.5</v>
      </c>
    </row>
    <row r="5567" spans="3:9" x14ac:dyDescent="0.25">
      <c r="C5567" s="482" t="s">
        <v>5993</v>
      </c>
      <c r="D5567" s="325">
        <v>457.4</v>
      </c>
      <c r="E5567" s="325">
        <v>0</v>
      </c>
      <c r="F5567" s="325">
        <v>1.2</v>
      </c>
      <c r="G5567" s="325">
        <v>89</v>
      </c>
      <c r="H5567" s="320">
        <v>0</v>
      </c>
      <c r="I5567" s="320">
        <v>45</v>
      </c>
    </row>
    <row r="5568" spans="3:9" x14ac:dyDescent="0.25">
      <c r="C5568" s="482" t="s">
        <v>5994</v>
      </c>
      <c r="D5568" s="325">
        <v>457.5</v>
      </c>
      <c r="E5568" s="325">
        <v>0</v>
      </c>
      <c r="F5568" s="325">
        <v>0.3</v>
      </c>
      <c r="G5568" s="325">
        <v>93</v>
      </c>
      <c r="H5568" s="320">
        <v>0.9</v>
      </c>
      <c r="I5568" s="320">
        <v>247.5</v>
      </c>
    </row>
    <row r="5569" spans="3:9" x14ac:dyDescent="0.25">
      <c r="C5569" s="482" t="s">
        <v>5995</v>
      </c>
      <c r="D5569" s="325">
        <v>458.1</v>
      </c>
      <c r="E5569" s="325">
        <v>0</v>
      </c>
      <c r="F5569" s="325">
        <v>0.1</v>
      </c>
      <c r="G5569" s="325">
        <v>94</v>
      </c>
      <c r="H5569" s="320">
        <v>0.4</v>
      </c>
      <c r="I5569" s="320">
        <v>180</v>
      </c>
    </row>
    <row r="5570" spans="3:9" x14ac:dyDescent="0.25">
      <c r="C5570" s="482" t="s">
        <v>5996</v>
      </c>
      <c r="D5570" s="325">
        <v>458.6</v>
      </c>
      <c r="E5570" s="325">
        <v>0</v>
      </c>
      <c r="F5570" s="325">
        <v>2.2999999999999998</v>
      </c>
      <c r="G5570" s="325">
        <v>90</v>
      </c>
      <c r="H5570" s="320">
        <v>0.4</v>
      </c>
      <c r="I5570" s="320">
        <v>180</v>
      </c>
    </row>
    <row r="5571" spans="3:9" x14ac:dyDescent="0.25">
      <c r="C5571" s="482" t="s">
        <v>5997</v>
      </c>
      <c r="D5571" s="325">
        <v>458.9</v>
      </c>
      <c r="E5571" s="325">
        <v>0</v>
      </c>
      <c r="F5571" s="325">
        <v>5.4</v>
      </c>
      <c r="G5571" s="325">
        <v>79</v>
      </c>
      <c r="H5571" s="320">
        <v>0.9</v>
      </c>
      <c r="I5571" s="320">
        <v>247.5</v>
      </c>
    </row>
    <row r="5572" spans="3:9" x14ac:dyDescent="0.25">
      <c r="C5572" s="482" t="s">
        <v>5998</v>
      </c>
      <c r="D5572" s="325">
        <v>458.6</v>
      </c>
      <c r="E5572" s="325">
        <v>0</v>
      </c>
      <c r="F5572" s="325">
        <v>9</v>
      </c>
      <c r="G5572" s="325">
        <v>60</v>
      </c>
      <c r="H5572" s="320">
        <v>1.3</v>
      </c>
      <c r="I5572" s="320">
        <v>67.5</v>
      </c>
    </row>
    <row r="5573" spans="3:9" x14ac:dyDescent="0.25">
      <c r="C5573" s="482" t="s">
        <v>5999</v>
      </c>
      <c r="D5573" s="325">
        <v>458.2</v>
      </c>
      <c r="E5573" s="325">
        <v>0</v>
      </c>
      <c r="F5573" s="325">
        <v>10.4</v>
      </c>
      <c r="G5573" s="325">
        <v>54</v>
      </c>
      <c r="H5573" s="320">
        <v>1.8</v>
      </c>
      <c r="I5573" s="320">
        <v>22.5</v>
      </c>
    </row>
    <row r="5574" spans="3:9" x14ac:dyDescent="0.25">
      <c r="C5574" s="482" t="s">
        <v>6000</v>
      </c>
      <c r="D5574" s="325">
        <v>457.8</v>
      </c>
      <c r="E5574" s="325">
        <v>0</v>
      </c>
      <c r="F5574" s="325">
        <v>12.2</v>
      </c>
      <c r="G5574" s="325">
        <v>50</v>
      </c>
      <c r="H5574" s="320">
        <v>1.8</v>
      </c>
      <c r="I5574" s="320">
        <v>22.5</v>
      </c>
    </row>
    <row r="5575" spans="3:9" x14ac:dyDescent="0.25">
      <c r="C5575" s="482" t="s">
        <v>6001</v>
      </c>
      <c r="D5575" s="325">
        <v>457.4</v>
      </c>
      <c r="E5575" s="325">
        <v>0</v>
      </c>
      <c r="F5575" s="325">
        <v>12.4</v>
      </c>
      <c r="G5575" s="325">
        <v>51</v>
      </c>
      <c r="H5575" s="320">
        <v>2.2000000000000002</v>
      </c>
      <c r="I5575" s="320">
        <v>45</v>
      </c>
    </row>
    <row r="5576" spans="3:9" x14ac:dyDescent="0.25">
      <c r="C5576" s="482" t="s">
        <v>6002</v>
      </c>
      <c r="D5576" s="325">
        <v>457</v>
      </c>
      <c r="E5576" s="325">
        <v>0</v>
      </c>
      <c r="F5576" s="325">
        <v>12.6</v>
      </c>
      <c r="G5576" s="325">
        <v>49</v>
      </c>
      <c r="H5576" s="320">
        <v>2.2000000000000002</v>
      </c>
      <c r="I5576" s="320">
        <v>67.5</v>
      </c>
    </row>
    <row r="5577" spans="3:9" x14ac:dyDescent="0.25">
      <c r="C5577" s="482" t="s">
        <v>6003</v>
      </c>
      <c r="D5577" s="325">
        <v>456.7</v>
      </c>
      <c r="E5577" s="325">
        <v>0</v>
      </c>
      <c r="F5577" s="325">
        <v>11.9</v>
      </c>
      <c r="G5577" s="325">
        <v>55</v>
      </c>
      <c r="H5577" s="320">
        <v>2.2000000000000002</v>
      </c>
      <c r="I5577" s="320">
        <v>45</v>
      </c>
    </row>
    <row r="5578" spans="3:9" x14ac:dyDescent="0.25">
      <c r="C5578" s="482" t="s">
        <v>6004</v>
      </c>
      <c r="D5578" s="325">
        <v>457.1</v>
      </c>
      <c r="E5578" s="325">
        <v>0</v>
      </c>
      <c r="F5578" s="325">
        <v>9.5</v>
      </c>
      <c r="G5578" s="325">
        <v>65</v>
      </c>
      <c r="H5578" s="320">
        <v>2.2000000000000002</v>
      </c>
      <c r="I5578" s="320">
        <v>45</v>
      </c>
    </row>
    <row r="5579" spans="3:9" x14ac:dyDescent="0.25">
      <c r="C5579" s="482" t="s">
        <v>6005</v>
      </c>
      <c r="D5579" s="325">
        <v>457.5</v>
      </c>
      <c r="E5579" s="325">
        <v>0</v>
      </c>
      <c r="F5579" s="325">
        <v>7.6</v>
      </c>
      <c r="G5579" s="325">
        <v>69</v>
      </c>
      <c r="H5579" s="320">
        <v>2.7</v>
      </c>
      <c r="I5579" s="320">
        <v>45</v>
      </c>
    </row>
    <row r="5580" spans="3:9" x14ac:dyDescent="0.25">
      <c r="C5580" s="482" t="s">
        <v>6006</v>
      </c>
      <c r="D5580" s="325">
        <v>458</v>
      </c>
      <c r="E5580" s="325">
        <v>0</v>
      </c>
      <c r="F5580" s="325">
        <v>5.9</v>
      </c>
      <c r="G5580" s="325">
        <v>80</v>
      </c>
      <c r="H5580" s="320">
        <v>1.8</v>
      </c>
      <c r="I5580" s="320">
        <v>22.5</v>
      </c>
    </row>
    <row r="5581" spans="3:9" x14ac:dyDescent="0.25">
      <c r="C5581" s="482" t="s">
        <v>6007</v>
      </c>
      <c r="D5581" s="325">
        <v>458.5</v>
      </c>
      <c r="E5581" s="325">
        <v>0</v>
      </c>
      <c r="F5581" s="325">
        <v>5.3</v>
      </c>
      <c r="G5581" s="325">
        <v>84</v>
      </c>
      <c r="H5581" s="320">
        <v>1.8</v>
      </c>
      <c r="I5581" s="320">
        <v>22.5</v>
      </c>
    </row>
    <row r="5582" spans="3:9" x14ac:dyDescent="0.25">
      <c r="C5582" s="482" t="s">
        <v>6008</v>
      </c>
      <c r="D5582" s="325">
        <v>459</v>
      </c>
      <c r="E5582" s="325">
        <v>0</v>
      </c>
      <c r="F5582" s="325">
        <v>4.8</v>
      </c>
      <c r="G5582" s="325">
        <v>83</v>
      </c>
      <c r="H5582" s="320">
        <v>1.8</v>
      </c>
      <c r="I5582" s="320">
        <v>45</v>
      </c>
    </row>
    <row r="5583" spans="3:9" x14ac:dyDescent="0.25">
      <c r="C5583" s="482" t="s">
        <v>6009</v>
      </c>
      <c r="D5583" s="325">
        <v>458.9</v>
      </c>
      <c r="E5583" s="325">
        <v>0</v>
      </c>
      <c r="F5583" s="325">
        <v>4.5999999999999996</v>
      </c>
      <c r="G5583" s="325">
        <v>84</v>
      </c>
      <c r="H5583" s="320">
        <v>2.2000000000000002</v>
      </c>
      <c r="I5583" s="320">
        <v>22.5</v>
      </c>
    </row>
    <row r="5584" spans="3:9" x14ac:dyDescent="0.25">
      <c r="C5584" s="482" t="s">
        <v>6010</v>
      </c>
      <c r="D5584" s="325">
        <v>458.9</v>
      </c>
      <c r="E5584" s="325">
        <v>0</v>
      </c>
      <c r="F5584" s="325">
        <v>4.3</v>
      </c>
      <c r="G5584" s="325">
        <v>87</v>
      </c>
      <c r="H5584" s="320">
        <v>0.9</v>
      </c>
      <c r="I5584" s="320">
        <v>22.5</v>
      </c>
    </row>
    <row r="5585" spans="3:9" x14ac:dyDescent="0.25">
      <c r="C5585" s="482" t="s">
        <v>6011</v>
      </c>
      <c r="D5585" s="325">
        <v>458.9</v>
      </c>
      <c r="E5585" s="325">
        <v>0</v>
      </c>
      <c r="F5585" s="325">
        <v>4.0999999999999996</v>
      </c>
      <c r="G5585" s="325">
        <v>87</v>
      </c>
      <c r="H5585" s="320">
        <v>0.4</v>
      </c>
      <c r="I5585" s="320">
        <v>45</v>
      </c>
    </row>
    <row r="5586" spans="3:9" x14ac:dyDescent="0.25">
      <c r="C5586" s="482" t="s">
        <v>6012</v>
      </c>
      <c r="D5586" s="325">
        <v>458.6</v>
      </c>
      <c r="E5586" s="325">
        <v>0</v>
      </c>
      <c r="F5586" s="325">
        <v>3.5</v>
      </c>
      <c r="G5586" s="325">
        <v>88</v>
      </c>
      <c r="H5586" s="320">
        <v>0.4</v>
      </c>
      <c r="I5586" s="320">
        <v>45</v>
      </c>
    </row>
    <row r="5587" spans="3:9" x14ac:dyDescent="0.25">
      <c r="C5587" s="482" t="s">
        <v>6013</v>
      </c>
      <c r="D5587" s="325">
        <v>458.4</v>
      </c>
      <c r="E5587" s="325">
        <v>0</v>
      </c>
      <c r="F5587" s="325">
        <v>2.6</v>
      </c>
      <c r="G5587" s="325">
        <v>90</v>
      </c>
      <c r="H5587" s="320">
        <v>0.4</v>
      </c>
      <c r="I5587" s="320">
        <v>0</v>
      </c>
    </row>
    <row r="5588" spans="3:9" x14ac:dyDescent="0.25">
      <c r="C5588" s="482" t="s">
        <v>6014</v>
      </c>
      <c r="D5588" s="325">
        <v>458.2</v>
      </c>
      <c r="E5588" s="325">
        <v>0</v>
      </c>
      <c r="F5588" s="325">
        <v>2.1</v>
      </c>
      <c r="G5588" s="325">
        <v>93</v>
      </c>
      <c r="H5588" s="320">
        <v>0.4</v>
      </c>
      <c r="I5588" s="320">
        <v>0</v>
      </c>
    </row>
    <row r="5589" spans="3:9" x14ac:dyDescent="0.25">
      <c r="C5589" s="482" t="s">
        <v>6015</v>
      </c>
      <c r="D5589" s="325">
        <v>457.9</v>
      </c>
      <c r="E5589" s="325">
        <v>0</v>
      </c>
      <c r="F5589" s="325">
        <v>2.9</v>
      </c>
      <c r="G5589" s="325">
        <v>93</v>
      </c>
      <c r="H5589" s="320">
        <v>0.4</v>
      </c>
      <c r="I5589" s="320">
        <v>45</v>
      </c>
    </row>
    <row r="5590" spans="3:9" x14ac:dyDescent="0.25">
      <c r="C5590" s="482" t="s">
        <v>6016</v>
      </c>
      <c r="D5590" s="325">
        <v>458.2</v>
      </c>
      <c r="E5590" s="325">
        <v>0</v>
      </c>
      <c r="F5590" s="325">
        <v>3.2</v>
      </c>
      <c r="G5590" s="325">
        <v>83</v>
      </c>
      <c r="H5590" s="320">
        <v>0</v>
      </c>
      <c r="I5590" s="320">
        <v>135</v>
      </c>
    </row>
    <row r="5591" spans="3:9" x14ac:dyDescent="0.25">
      <c r="C5591" s="482" t="s">
        <v>6017</v>
      </c>
      <c r="D5591" s="325">
        <v>458.4</v>
      </c>
      <c r="E5591" s="325">
        <v>0</v>
      </c>
      <c r="F5591" s="325">
        <v>2.8</v>
      </c>
      <c r="G5591" s="325">
        <v>86</v>
      </c>
      <c r="H5591" s="320">
        <v>0.4</v>
      </c>
      <c r="I5591" s="320">
        <v>337.5</v>
      </c>
    </row>
    <row r="5592" spans="3:9" x14ac:dyDescent="0.25">
      <c r="C5592" s="482" t="s">
        <v>6018</v>
      </c>
      <c r="D5592" s="325">
        <v>458.4</v>
      </c>
      <c r="E5592" s="325">
        <v>0</v>
      </c>
      <c r="F5592" s="325">
        <v>3.7</v>
      </c>
      <c r="G5592" s="325">
        <v>84</v>
      </c>
      <c r="H5592" s="320">
        <v>0</v>
      </c>
      <c r="I5592" s="320">
        <v>337.5</v>
      </c>
    </row>
    <row r="5593" spans="3:9" x14ac:dyDescent="0.25">
      <c r="C5593" s="482" t="s">
        <v>6019</v>
      </c>
      <c r="D5593" s="325">
        <v>459.1</v>
      </c>
      <c r="E5593" s="325">
        <v>0</v>
      </c>
      <c r="F5593" s="325">
        <v>4.5</v>
      </c>
      <c r="G5593" s="325">
        <v>83</v>
      </c>
      <c r="H5593" s="320">
        <v>0.9</v>
      </c>
      <c r="I5593" s="320">
        <v>67.5</v>
      </c>
    </row>
    <row r="5594" spans="3:9" x14ac:dyDescent="0.25">
      <c r="C5594" s="482" t="s">
        <v>6020</v>
      </c>
      <c r="D5594" s="325">
        <v>459.5</v>
      </c>
      <c r="E5594" s="325">
        <v>0</v>
      </c>
      <c r="F5594" s="325">
        <v>8.3000000000000007</v>
      </c>
      <c r="G5594" s="325">
        <v>68</v>
      </c>
      <c r="H5594" s="320">
        <v>0.4</v>
      </c>
      <c r="I5594" s="320">
        <v>90</v>
      </c>
    </row>
    <row r="5595" spans="3:9" x14ac:dyDescent="0.25">
      <c r="C5595" s="482" t="s">
        <v>6021</v>
      </c>
      <c r="D5595" s="325">
        <v>459.7</v>
      </c>
      <c r="E5595" s="325">
        <v>0</v>
      </c>
      <c r="F5595" s="325">
        <v>7.2</v>
      </c>
      <c r="G5595" s="325">
        <v>70</v>
      </c>
      <c r="H5595" s="320">
        <v>1.3</v>
      </c>
      <c r="I5595" s="320">
        <v>67.5</v>
      </c>
    </row>
    <row r="5596" spans="3:9" x14ac:dyDescent="0.25">
      <c r="C5596" s="482" t="s">
        <v>6022</v>
      </c>
      <c r="D5596" s="325">
        <v>459.5</v>
      </c>
      <c r="E5596" s="325">
        <v>0</v>
      </c>
      <c r="F5596" s="325">
        <v>7.8</v>
      </c>
      <c r="G5596" s="325">
        <v>69</v>
      </c>
      <c r="H5596" s="320">
        <v>1.3</v>
      </c>
      <c r="I5596" s="320">
        <v>45</v>
      </c>
    </row>
    <row r="5597" spans="3:9" x14ac:dyDescent="0.25">
      <c r="C5597" s="482" t="s">
        <v>6023</v>
      </c>
      <c r="D5597" s="325">
        <v>459.2</v>
      </c>
      <c r="E5597" s="325">
        <v>0</v>
      </c>
      <c r="F5597" s="325">
        <v>9.8000000000000007</v>
      </c>
      <c r="G5597" s="325">
        <v>62</v>
      </c>
      <c r="H5597" s="320">
        <v>0.9</v>
      </c>
      <c r="I5597" s="320">
        <v>67.5</v>
      </c>
    </row>
    <row r="5598" spans="3:9" x14ac:dyDescent="0.25">
      <c r="C5598" s="482" t="s">
        <v>6024</v>
      </c>
      <c r="D5598" s="325">
        <v>458.8</v>
      </c>
      <c r="E5598" s="325">
        <v>0</v>
      </c>
      <c r="F5598" s="325">
        <v>10.199999999999999</v>
      </c>
      <c r="G5598" s="325">
        <v>63</v>
      </c>
      <c r="H5598" s="320">
        <v>1.8</v>
      </c>
      <c r="I5598" s="320">
        <v>45</v>
      </c>
    </row>
    <row r="5599" spans="3:9" x14ac:dyDescent="0.25">
      <c r="C5599" s="482" t="s">
        <v>6025</v>
      </c>
      <c r="D5599" s="325">
        <v>458.1</v>
      </c>
      <c r="E5599" s="325">
        <v>0</v>
      </c>
      <c r="F5599" s="325">
        <v>10.6</v>
      </c>
      <c r="G5599" s="325">
        <v>60</v>
      </c>
      <c r="H5599" s="320">
        <v>1.8</v>
      </c>
      <c r="I5599" s="320">
        <v>45</v>
      </c>
    </row>
    <row r="5600" spans="3:9" x14ac:dyDescent="0.25">
      <c r="C5600" s="482" t="s">
        <v>6026</v>
      </c>
      <c r="D5600" s="325">
        <v>457.6</v>
      </c>
      <c r="E5600" s="325">
        <v>0</v>
      </c>
      <c r="F5600" s="325">
        <v>12.4</v>
      </c>
      <c r="G5600" s="325">
        <v>51</v>
      </c>
      <c r="H5600" s="320">
        <v>1.3</v>
      </c>
      <c r="I5600" s="320">
        <v>45</v>
      </c>
    </row>
    <row r="5601" spans="3:9" x14ac:dyDescent="0.25">
      <c r="C5601" s="482" t="s">
        <v>6027</v>
      </c>
      <c r="D5601" s="325">
        <v>457.5</v>
      </c>
      <c r="E5601" s="325">
        <v>0</v>
      </c>
      <c r="F5601" s="325">
        <v>10.6</v>
      </c>
      <c r="G5601" s="325">
        <v>60</v>
      </c>
      <c r="H5601" s="320">
        <v>2.2000000000000002</v>
      </c>
      <c r="I5601" s="320">
        <v>22.5</v>
      </c>
    </row>
    <row r="5602" spans="3:9" x14ac:dyDescent="0.25">
      <c r="C5602" s="482" t="s">
        <v>6028</v>
      </c>
      <c r="D5602" s="325">
        <v>457.4</v>
      </c>
      <c r="E5602" s="325">
        <v>0</v>
      </c>
      <c r="F5602" s="325">
        <v>9.8000000000000007</v>
      </c>
      <c r="G5602" s="325">
        <v>64</v>
      </c>
      <c r="H5602" s="320">
        <v>2.2000000000000002</v>
      </c>
      <c r="I5602" s="320">
        <v>22.5</v>
      </c>
    </row>
    <row r="5603" spans="3:9" x14ac:dyDescent="0.25">
      <c r="C5603" s="482" t="s">
        <v>6029</v>
      </c>
      <c r="D5603" s="325">
        <v>458</v>
      </c>
      <c r="E5603" s="325">
        <v>0</v>
      </c>
      <c r="F5603" s="325">
        <v>7.4</v>
      </c>
      <c r="G5603" s="325">
        <v>73</v>
      </c>
      <c r="H5603" s="320">
        <v>2.2000000000000002</v>
      </c>
      <c r="I5603" s="320">
        <v>22.5</v>
      </c>
    </row>
    <row r="5604" spans="3:9" x14ac:dyDescent="0.25">
      <c r="C5604" s="482" t="s">
        <v>6030</v>
      </c>
      <c r="D5604" s="325">
        <v>458.5</v>
      </c>
      <c r="E5604" s="325">
        <v>0</v>
      </c>
      <c r="F5604" s="325">
        <v>5.7</v>
      </c>
      <c r="G5604" s="325">
        <v>79</v>
      </c>
      <c r="H5604" s="320">
        <v>1.8</v>
      </c>
      <c r="I5604" s="320">
        <v>22.5</v>
      </c>
    </row>
    <row r="5605" spans="3:9" x14ac:dyDescent="0.25">
      <c r="C5605" s="482" t="s">
        <v>6031</v>
      </c>
      <c r="D5605" s="325">
        <v>458.7</v>
      </c>
      <c r="E5605" s="325">
        <v>0</v>
      </c>
      <c r="F5605" s="325">
        <v>4.8</v>
      </c>
      <c r="G5605" s="325">
        <v>85</v>
      </c>
      <c r="H5605" s="320">
        <v>1.8</v>
      </c>
      <c r="I5605" s="320">
        <v>22.5</v>
      </c>
    </row>
    <row r="5606" spans="3:9" x14ac:dyDescent="0.25">
      <c r="C5606" s="482" t="s">
        <v>6032</v>
      </c>
      <c r="D5606" s="325">
        <v>459.4</v>
      </c>
      <c r="E5606" s="325">
        <v>0</v>
      </c>
      <c r="F5606" s="325">
        <v>4.8</v>
      </c>
      <c r="G5606" s="325">
        <v>86</v>
      </c>
      <c r="H5606" s="320">
        <v>1.3</v>
      </c>
      <c r="I5606" s="320">
        <v>22.5</v>
      </c>
    </row>
    <row r="5607" spans="3:9" x14ac:dyDescent="0.25">
      <c r="C5607" s="482" t="s">
        <v>6033</v>
      </c>
      <c r="D5607" s="325">
        <v>459.3</v>
      </c>
      <c r="E5607" s="325">
        <v>0</v>
      </c>
      <c r="F5607" s="325">
        <v>4.5999999999999996</v>
      </c>
      <c r="G5607" s="325">
        <v>85</v>
      </c>
      <c r="H5607" s="320">
        <v>0.9</v>
      </c>
      <c r="I5607" s="320">
        <v>67.5</v>
      </c>
    </row>
    <row r="5608" spans="3:9" x14ac:dyDescent="0.25">
      <c r="C5608" s="482" t="s">
        <v>6034</v>
      </c>
      <c r="D5608" s="325">
        <v>459.4</v>
      </c>
      <c r="E5608" s="325">
        <v>0</v>
      </c>
      <c r="F5608" s="325">
        <v>4.0999999999999996</v>
      </c>
      <c r="G5608" s="325">
        <v>83</v>
      </c>
      <c r="H5608" s="320">
        <v>0.9</v>
      </c>
      <c r="I5608" s="320">
        <v>202.5</v>
      </c>
    </row>
    <row r="5609" spans="3:9" x14ac:dyDescent="0.25">
      <c r="C5609" s="482" t="s">
        <v>6035</v>
      </c>
      <c r="D5609" s="325">
        <v>459.1</v>
      </c>
      <c r="E5609" s="325">
        <v>0</v>
      </c>
      <c r="F5609" s="325">
        <v>4.3</v>
      </c>
      <c r="G5609" s="325">
        <v>82</v>
      </c>
      <c r="H5609" s="320">
        <v>0.4</v>
      </c>
      <c r="I5609" s="320">
        <v>202.5</v>
      </c>
    </row>
    <row r="5610" spans="3:9" x14ac:dyDescent="0.25">
      <c r="C5610" s="482" t="s">
        <v>6036</v>
      </c>
      <c r="D5610" s="325">
        <v>458.9</v>
      </c>
      <c r="E5610" s="325">
        <v>0</v>
      </c>
      <c r="F5610" s="325">
        <v>4.3</v>
      </c>
      <c r="G5610" s="325">
        <v>85</v>
      </c>
      <c r="H5610" s="320">
        <v>0.9</v>
      </c>
      <c r="I5610" s="320">
        <v>0</v>
      </c>
    </row>
    <row r="5611" spans="3:9" x14ac:dyDescent="0.25">
      <c r="C5611" s="482" t="s">
        <v>6037</v>
      </c>
      <c r="D5611" s="325">
        <v>458.5</v>
      </c>
      <c r="E5611" s="325">
        <v>0</v>
      </c>
      <c r="F5611" s="325">
        <v>3.9</v>
      </c>
      <c r="G5611" s="325">
        <v>86</v>
      </c>
      <c r="H5611" s="320">
        <v>0.9</v>
      </c>
      <c r="I5611" s="320">
        <v>45</v>
      </c>
    </row>
    <row r="5612" spans="3:9" x14ac:dyDescent="0.25">
      <c r="C5612" s="482" t="s">
        <v>6038</v>
      </c>
      <c r="D5612" s="325">
        <v>458.4</v>
      </c>
      <c r="E5612" s="325">
        <v>0</v>
      </c>
      <c r="F5612" s="325">
        <v>3.8</v>
      </c>
      <c r="G5612" s="325">
        <v>86</v>
      </c>
      <c r="H5612" s="320">
        <v>0.9</v>
      </c>
      <c r="I5612" s="320">
        <v>45</v>
      </c>
    </row>
    <row r="5613" spans="3:9" x14ac:dyDescent="0.25">
      <c r="C5613" s="482" t="s">
        <v>6039</v>
      </c>
      <c r="D5613" s="325">
        <v>458.3</v>
      </c>
      <c r="E5613" s="325">
        <v>0</v>
      </c>
      <c r="F5613" s="325">
        <v>3.6</v>
      </c>
      <c r="G5613" s="325">
        <v>85</v>
      </c>
      <c r="H5613" s="320">
        <v>1.3</v>
      </c>
      <c r="I5613" s="320">
        <v>22.5</v>
      </c>
    </row>
    <row r="5614" spans="3:9" x14ac:dyDescent="0.25">
      <c r="C5614" s="482" t="s">
        <v>6040</v>
      </c>
      <c r="D5614" s="325">
        <v>458.3</v>
      </c>
      <c r="E5614" s="325">
        <v>0</v>
      </c>
      <c r="F5614" s="325">
        <v>3.6</v>
      </c>
      <c r="G5614" s="325">
        <v>85</v>
      </c>
      <c r="H5614" s="320">
        <v>0.9</v>
      </c>
      <c r="I5614" s="320">
        <v>22.5</v>
      </c>
    </row>
    <row r="5615" spans="3:9" x14ac:dyDescent="0.25">
      <c r="C5615" s="482" t="s">
        <v>6041</v>
      </c>
      <c r="D5615" s="325">
        <v>458.4</v>
      </c>
      <c r="E5615" s="325">
        <v>0</v>
      </c>
      <c r="F5615" s="325">
        <v>3.1</v>
      </c>
      <c r="G5615" s="325">
        <v>86</v>
      </c>
      <c r="H5615" s="320">
        <v>0.9</v>
      </c>
      <c r="I5615" s="320">
        <v>22.5</v>
      </c>
    </row>
    <row r="5616" spans="3:9" x14ac:dyDescent="0.25">
      <c r="C5616" s="482" t="s">
        <v>6042</v>
      </c>
      <c r="D5616" s="325">
        <v>458.9</v>
      </c>
      <c r="E5616" s="325">
        <v>0</v>
      </c>
      <c r="F5616" s="325">
        <v>3.4</v>
      </c>
      <c r="G5616" s="325">
        <v>85</v>
      </c>
      <c r="H5616" s="320">
        <v>0.4</v>
      </c>
      <c r="I5616" s="320">
        <v>45</v>
      </c>
    </row>
    <row r="5617" spans="3:9" x14ac:dyDescent="0.25">
      <c r="C5617" s="482" t="s">
        <v>6043</v>
      </c>
      <c r="D5617" s="325">
        <v>459.2</v>
      </c>
      <c r="E5617" s="325">
        <v>0</v>
      </c>
      <c r="F5617" s="325">
        <v>4.5999999999999996</v>
      </c>
      <c r="G5617" s="325">
        <v>77</v>
      </c>
      <c r="H5617" s="320">
        <v>0.4</v>
      </c>
      <c r="I5617" s="320">
        <v>67.5</v>
      </c>
    </row>
    <row r="5618" spans="3:9" x14ac:dyDescent="0.25">
      <c r="C5618" s="482" t="s">
        <v>6044</v>
      </c>
      <c r="D5618" s="325">
        <v>459.4</v>
      </c>
      <c r="E5618" s="325">
        <v>0</v>
      </c>
      <c r="F5618" s="325">
        <v>5.7</v>
      </c>
      <c r="G5618" s="325">
        <v>71</v>
      </c>
      <c r="H5618" s="320">
        <v>0.4</v>
      </c>
      <c r="I5618" s="320">
        <v>45</v>
      </c>
    </row>
    <row r="5619" spans="3:9" x14ac:dyDescent="0.25">
      <c r="C5619" s="482" t="s">
        <v>6045</v>
      </c>
      <c r="D5619" s="325">
        <v>459.5</v>
      </c>
      <c r="E5619" s="325">
        <v>0</v>
      </c>
      <c r="F5619" s="325">
        <v>7.7</v>
      </c>
      <c r="G5619" s="325">
        <v>64</v>
      </c>
      <c r="H5619" s="320">
        <v>0.4</v>
      </c>
      <c r="I5619" s="320">
        <v>157.5</v>
      </c>
    </row>
    <row r="5620" spans="3:9" x14ac:dyDescent="0.25">
      <c r="C5620" s="482" t="s">
        <v>6046</v>
      </c>
      <c r="D5620" s="325">
        <v>459.1</v>
      </c>
      <c r="E5620" s="325">
        <v>0</v>
      </c>
      <c r="F5620" s="325">
        <v>9.9</v>
      </c>
      <c r="G5620" s="325">
        <v>56</v>
      </c>
      <c r="H5620" s="320">
        <v>0.9</v>
      </c>
      <c r="I5620" s="320">
        <v>337.5</v>
      </c>
    </row>
    <row r="5621" spans="3:9" x14ac:dyDescent="0.25">
      <c r="C5621" s="482" t="s">
        <v>6047</v>
      </c>
      <c r="D5621" s="325">
        <v>458.7</v>
      </c>
      <c r="E5621" s="325">
        <v>0</v>
      </c>
      <c r="F5621" s="325">
        <v>10.4</v>
      </c>
      <c r="G5621" s="325">
        <v>54</v>
      </c>
      <c r="H5621" s="320">
        <v>0.9</v>
      </c>
      <c r="I5621" s="320">
        <v>247.5</v>
      </c>
    </row>
    <row r="5622" spans="3:9" x14ac:dyDescent="0.25">
      <c r="C5622" s="482" t="s">
        <v>6048</v>
      </c>
      <c r="D5622" s="325">
        <v>458.1</v>
      </c>
      <c r="E5622" s="325">
        <v>0</v>
      </c>
      <c r="F5622" s="325">
        <v>11.3</v>
      </c>
      <c r="G5622" s="325">
        <v>51</v>
      </c>
      <c r="H5622" s="320">
        <v>0.9</v>
      </c>
      <c r="I5622" s="320">
        <v>247.5</v>
      </c>
    </row>
    <row r="5623" spans="3:9" x14ac:dyDescent="0.25">
      <c r="C5623" s="482" t="s">
        <v>6049</v>
      </c>
      <c r="D5623" s="325">
        <v>457.5</v>
      </c>
      <c r="E5623" s="325">
        <v>0</v>
      </c>
      <c r="F5623" s="325">
        <v>12.7</v>
      </c>
      <c r="G5623" s="325">
        <v>45</v>
      </c>
      <c r="H5623" s="320">
        <v>0.9</v>
      </c>
      <c r="I5623" s="320">
        <v>0</v>
      </c>
    </row>
    <row r="5624" spans="3:9" x14ac:dyDescent="0.25">
      <c r="C5624" s="482" t="s">
        <v>6050</v>
      </c>
      <c r="D5624" s="325">
        <v>457.1</v>
      </c>
      <c r="E5624" s="325">
        <v>0</v>
      </c>
      <c r="F5624" s="325">
        <v>8.6999999999999993</v>
      </c>
      <c r="G5624" s="325">
        <v>63</v>
      </c>
      <c r="H5624" s="320">
        <v>1.8</v>
      </c>
      <c r="I5624" s="320">
        <v>247.5</v>
      </c>
    </row>
    <row r="5625" spans="3:9" x14ac:dyDescent="0.25">
      <c r="C5625" s="482" t="s">
        <v>6051</v>
      </c>
      <c r="D5625" s="325">
        <v>457.5</v>
      </c>
      <c r="E5625" s="325">
        <v>2.29</v>
      </c>
      <c r="F5625" s="325">
        <v>5.9</v>
      </c>
      <c r="G5625" s="325">
        <v>82</v>
      </c>
      <c r="H5625" s="320">
        <v>1.8</v>
      </c>
      <c r="I5625" s="320">
        <v>45</v>
      </c>
    </row>
    <row r="5626" spans="3:9" x14ac:dyDescent="0.25">
      <c r="C5626" s="482" t="s">
        <v>6052</v>
      </c>
      <c r="D5626" s="325">
        <v>457.6</v>
      </c>
      <c r="E5626" s="325">
        <v>0</v>
      </c>
      <c r="F5626" s="325">
        <v>6.6</v>
      </c>
      <c r="G5626" s="325">
        <v>82</v>
      </c>
      <c r="H5626" s="320">
        <v>2.2000000000000002</v>
      </c>
      <c r="I5626" s="320">
        <v>45</v>
      </c>
    </row>
    <row r="5627" spans="3:9" x14ac:dyDescent="0.25">
      <c r="C5627" s="482" t="s">
        <v>6053</v>
      </c>
      <c r="D5627" s="325">
        <v>457.8</v>
      </c>
      <c r="E5627" s="325">
        <v>0</v>
      </c>
      <c r="F5627" s="325">
        <v>6.2</v>
      </c>
      <c r="G5627" s="325">
        <v>84</v>
      </c>
      <c r="H5627" s="320">
        <v>1.3</v>
      </c>
      <c r="I5627" s="320">
        <v>22.5</v>
      </c>
    </row>
    <row r="5628" spans="3:9" x14ac:dyDescent="0.25">
      <c r="C5628" s="482" t="s">
        <v>6054</v>
      </c>
      <c r="D5628" s="325">
        <v>458.3</v>
      </c>
      <c r="E5628" s="325">
        <v>0</v>
      </c>
      <c r="F5628" s="325">
        <v>5.4</v>
      </c>
      <c r="G5628" s="325">
        <v>85</v>
      </c>
      <c r="H5628" s="320">
        <v>1.8</v>
      </c>
      <c r="I5628" s="320">
        <v>22.5</v>
      </c>
    </row>
    <row r="5629" spans="3:9" x14ac:dyDescent="0.25">
      <c r="C5629" s="482" t="s">
        <v>6055</v>
      </c>
      <c r="D5629" s="325">
        <v>458.6</v>
      </c>
      <c r="E5629" s="325">
        <v>0</v>
      </c>
      <c r="F5629" s="325">
        <v>4.9000000000000004</v>
      </c>
      <c r="G5629" s="325">
        <v>87</v>
      </c>
      <c r="H5629" s="320">
        <v>0.9</v>
      </c>
      <c r="I5629" s="320">
        <v>22.5</v>
      </c>
    </row>
    <row r="5630" spans="3:9" x14ac:dyDescent="0.25">
      <c r="C5630" s="482" t="s">
        <v>6056</v>
      </c>
      <c r="D5630" s="325">
        <v>458.7</v>
      </c>
      <c r="E5630" s="325">
        <v>0</v>
      </c>
      <c r="F5630" s="325">
        <v>4.5999999999999996</v>
      </c>
      <c r="G5630" s="325">
        <v>86</v>
      </c>
      <c r="H5630" s="320">
        <v>0.4</v>
      </c>
      <c r="I5630" s="320">
        <v>45</v>
      </c>
    </row>
    <row r="5631" spans="3:9" x14ac:dyDescent="0.25">
      <c r="C5631" s="482" t="s">
        <v>6057</v>
      </c>
      <c r="D5631" s="325">
        <v>459</v>
      </c>
      <c r="E5631" s="325">
        <v>0</v>
      </c>
      <c r="F5631" s="325">
        <v>4.8</v>
      </c>
      <c r="G5631" s="325">
        <v>88</v>
      </c>
      <c r="H5631" s="320">
        <v>0.4</v>
      </c>
      <c r="I5631" s="320">
        <v>45</v>
      </c>
    </row>
    <row r="5632" spans="3:9" x14ac:dyDescent="0.25">
      <c r="C5632" s="482" t="s">
        <v>6058</v>
      </c>
      <c r="D5632" s="325">
        <v>458.8</v>
      </c>
      <c r="E5632" s="325">
        <v>0</v>
      </c>
      <c r="F5632" s="325">
        <v>4.5999999999999996</v>
      </c>
      <c r="G5632" s="325">
        <v>88</v>
      </c>
      <c r="H5632" s="320">
        <v>0.4</v>
      </c>
      <c r="I5632" s="320">
        <v>45</v>
      </c>
    </row>
    <row r="5633" spans="3:9" x14ac:dyDescent="0.25">
      <c r="C5633" s="482" t="s">
        <v>6059</v>
      </c>
      <c r="D5633" s="325">
        <v>458.8</v>
      </c>
      <c r="E5633" s="325">
        <v>0</v>
      </c>
      <c r="F5633" s="325">
        <v>4.3</v>
      </c>
      <c r="G5633" s="325">
        <v>89</v>
      </c>
      <c r="H5633" s="320">
        <v>0.4</v>
      </c>
      <c r="I5633" s="320">
        <v>45</v>
      </c>
    </row>
    <row r="5634" spans="3:9" x14ac:dyDescent="0.25">
      <c r="C5634" s="482" t="s">
        <v>6060</v>
      </c>
      <c r="D5634" s="325">
        <v>458.4</v>
      </c>
      <c r="E5634" s="325">
        <v>0</v>
      </c>
      <c r="F5634" s="325">
        <v>4</v>
      </c>
      <c r="G5634" s="325">
        <v>89</v>
      </c>
      <c r="H5634" s="320">
        <v>0.4</v>
      </c>
      <c r="I5634" s="320">
        <v>45</v>
      </c>
    </row>
    <row r="5635" spans="3:9" x14ac:dyDescent="0.25">
      <c r="C5635" s="482" t="s">
        <v>6061</v>
      </c>
      <c r="D5635" s="325">
        <v>458.1</v>
      </c>
      <c r="E5635" s="325">
        <v>0</v>
      </c>
      <c r="F5635" s="325">
        <v>3.7</v>
      </c>
      <c r="G5635" s="325">
        <v>90</v>
      </c>
      <c r="H5635" s="320">
        <v>0.4</v>
      </c>
      <c r="I5635" s="320">
        <v>45</v>
      </c>
    </row>
    <row r="5636" spans="3:9" x14ac:dyDescent="0.25">
      <c r="C5636" s="482" t="s">
        <v>6062</v>
      </c>
      <c r="D5636" s="325">
        <v>457.9</v>
      </c>
      <c r="E5636" s="325">
        <v>0</v>
      </c>
      <c r="F5636" s="325">
        <v>3.6</v>
      </c>
      <c r="G5636" s="325">
        <v>89</v>
      </c>
      <c r="H5636" s="320">
        <v>0.9</v>
      </c>
      <c r="I5636" s="320">
        <v>22.5</v>
      </c>
    </row>
    <row r="5637" spans="3:9" x14ac:dyDescent="0.25">
      <c r="C5637" s="482" t="s">
        <v>6063</v>
      </c>
      <c r="D5637" s="325">
        <v>457.8</v>
      </c>
      <c r="E5637" s="325">
        <v>0</v>
      </c>
      <c r="F5637" s="325">
        <v>3.3</v>
      </c>
      <c r="G5637" s="325">
        <v>89</v>
      </c>
      <c r="H5637" s="320">
        <v>0.9</v>
      </c>
      <c r="I5637" s="320">
        <v>22.5</v>
      </c>
    </row>
    <row r="5638" spans="3:9" x14ac:dyDescent="0.25">
      <c r="C5638" s="482" t="s">
        <v>6064</v>
      </c>
      <c r="D5638" s="325">
        <v>457.9</v>
      </c>
      <c r="E5638" s="325">
        <v>0</v>
      </c>
      <c r="F5638" s="325">
        <v>3.1</v>
      </c>
      <c r="G5638" s="325">
        <v>90</v>
      </c>
      <c r="H5638" s="320">
        <v>0.4</v>
      </c>
      <c r="I5638" s="320">
        <v>67.5</v>
      </c>
    </row>
    <row r="5639" spans="3:9" x14ac:dyDescent="0.25">
      <c r="C5639" s="482" t="s">
        <v>6065</v>
      </c>
      <c r="D5639" s="325">
        <v>458.3</v>
      </c>
      <c r="E5639" s="325">
        <v>0</v>
      </c>
      <c r="F5639" s="325">
        <v>2.9</v>
      </c>
      <c r="G5639" s="325">
        <v>88</v>
      </c>
      <c r="H5639" s="320">
        <v>0.4</v>
      </c>
      <c r="I5639" s="320">
        <v>45</v>
      </c>
    </row>
    <row r="5640" spans="3:9" x14ac:dyDescent="0.25">
      <c r="C5640" s="482" t="s">
        <v>6066</v>
      </c>
      <c r="D5640" s="325">
        <v>458.6</v>
      </c>
      <c r="E5640" s="325">
        <v>0</v>
      </c>
      <c r="F5640" s="325">
        <v>2.8</v>
      </c>
      <c r="G5640" s="325">
        <v>88</v>
      </c>
      <c r="H5640" s="320">
        <v>0.4</v>
      </c>
      <c r="I5640" s="320">
        <v>45</v>
      </c>
    </row>
    <row r="5641" spans="3:9" x14ac:dyDescent="0.25">
      <c r="C5641" s="482" t="s">
        <v>6067</v>
      </c>
      <c r="D5641" s="325">
        <v>458.9</v>
      </c>
      <c r="E5641" s="325">
        <v>0</v>
      </c>
      <c r="F5641" s="325">
        <v>4.7</v>
      </c>
      <c r="G5641" s="325">
        <v>81</v>
      </c>
      <c r="H5641" s="320">
        <v>0.4</v>
      </c>
      <c r="I5641" s="320">
        <v>67.5</v>
      </c>
    </row>
    <row r="5642" spans="3:9" x14ac:dyDescent="0.25">
      <c r="C5642" s="482" t="s">
        <v>6068</v>
      </c>
      <c r="D5642" s="325">
        <v>459.2</v>
      </c>
      <c r="E5642" s="325">
        <v>0</v>
      </c>
      <c r="F5642" s="325">
        <v>5.4</v>
      </c>
      <c r="G5642" s="325">
        <v>78</v>
      </c>
      <c r="H5642" s="320">
        <v>0.9</v>
      </c>
      <c r="I5642" s="320">
        <v>45</v>
      </c>
    </row>
    <row r="5643" spans="3:9" x14ac:dyDescent="0.25">
      <c r="C5643" s="482" t="s">
        <v>6069</v>
      </c>
      <c r="D5643" s="325">
        <v>459.1</v>
      </c>
      <c r="E5643" s="325">
        <v>0</v>
      </c>
      <c r="F5643" s="325">
        <v>7.8</v>
      </c>
      <c r="G5643" s="325">
        <v>66</v>
      </c>
      <c r="H5643" s="320">
        <v>1.3</v>
      </c>
      <c r="I5643" s="320">
        <v>45</v>
      </c>
    </row>
    <row r="5644" spans="3:9" x14ac:dyDescent="0.25">
      <c r="C5644" s="482" t="s">
        <v>6070</v>
      </c>
      <c r="D5644" s="325">
        <v>458.9</v>
      </c>
      <c r="E5644" s="325">
        <v>0</v>
      </c>
      <c r="F5644" s="325">
        <v>10.7</v>
      </c>
      <c r="G5644" s="325">
        <v>57</v>
      </c>
      <c r="H5644" s="320">
        <v>1.3</v>
      </c>
      <c r="I5644" s="320">
        <v>45</v>
      </c>
    </row>
    <row r="5645" spans="3:9" x14ac:dyDescent="0.25">
      <c r="C5645" s="482" t="s">
        <v>6071</v>
      </c>
      <c r="D5645" s="325">
        <v>458.6</v>
      </c>
      <c r="E5645" s="325">
        <v>0</v>
      </c>
      <c r="F5645" s="325">
        <v>9.9</v>
      </c>
      <c r="G5645" s="325">
        <v>59</v>
      </c>
      <c r="H5645" s="320">
        <v>2.2000000000000002</v>
      </c>
      <c r="I5645" s="320">
        <v>0</v>
      </c>
    </row>
    <row r="5646" spans="3:9" x14ac:dyDescent="0.25">
      <c r="C5646" s="482" t="s">
        <v>6072</v>
      </c>
      <c r="D5646" s="325">
        <v>458.2</v>
      </c>
      <c r="E5646" s="325">
        <v>0</v>
      </c>
      <c r="F5646" s="325">
        <v>11.3</v>
      </c>
      <c r="G5646" s="325">
        <v>57</v>
      </c>
      <c r="H5646" s="320">
        <v>2.7</v>
      </c>
      <c r="I5646" s="320">
        <v>0</v>
      </c>
    </row>
    <row r="5647" spans="3:9" x14ac:dyDescent="0.25">
      <c r="C5647" s="482" t="s">
        <v>6073</v>
      </c>
      <c r="D5647" s="325">
        <v>457.7</v>
      </c>
      <c r="E5647" s="325">
        <v>0</v>
      </c>
      <c r="F5647" s="325">
        <v>12</v>
      </c>
      <c r="G5647" s="325">
        <v>50</v>
      </c>
      <c r="H5647" s="320">
        <v>2.7</v>
      </c>
      <c r="I5647" s="320">
        <v>22.5</v>
      </c>
    </row>
    <row r="5648" spans="3:9" x14ac:dyDescent="0.25">
      <c r="C5648" s="482" t="s">
        <v>6074</v>
      </c>
      <c r="D5648" s="325">
        <v>457.2</v>
      </c>
      <c r="E5648" s="325">
        <v>0</v>
      </c>
      <c r="F5648" s="325">
        <v>11.9</v>
      </c>
      <c r="G5648" s="325">
        <v>52</v>
      </c>
      <c r="H5648" s="320">
        <v>2.2000000000000002</v>
      </c>
      <c r="I5648" s="320">
        <v>22.5</v>
      </c>
    </row>
    <row r="5649" spans="3:9" x14ac:dyDescent="0.25">
      <c r="C5649" s="482" t="s">
        <v>6075</v>
      </c>
      <c r="D5649" s="325">
        <v>457.2</v>
      </c>
      <c r="E5649" s="325">
        <v>0</v>
      </c>
      <c r="F5649" s="325">
        <v>11.6</v>
      </c>
      <c r="G5649" s="325">
        <v>56</v>
      </c>
      <c r="H5649" s="320">
        <v>2.2000000000000002</v>
      </c>
      <c r="I5649" s="320">
        <v>22.5</v>
      </c>
    </row>
    <row r="5650" spans="3:9" x14ac:dyDescent="0.25">
      <c r="C5650" s="482" t="s">
        <v>6076</v>
      </c>
      <c r="D5650" s="325">
        <v>457.4</v>
      </c>
      <c r="E5650" s="325">
        <v>0</v>
      </c>
      <c r="F5650" s="325">
        <v>10.3</v>
      </c>
      <c r="G5650" s="325">
        <v>59</v>
      </c>
      <c r="H5650" s="320">
        <v>1.8</v>
      </c>
      <c r="I5650" s="320">
        <v>45</v>
      </c>
    </row>
    <row r="5651" spans="3:9" x14ac:dyDescent="0.25">
      <c r="C5651" s="482" t="s">
        <v>6077</v>
      </c>
      <c r="D5651" s="325">
        <v>457.5</v>
      </c>
      <c r="E5651" s="325">
        <v>0</v>
      </c>
      <c r="F5651" s="325">
        <v>7.5</v>
      </c>
      <c r="G5651" s="325">
        <v>71</v>
      </c>
      <c r="H5651" s="320">
        <v>2.2000000000000002</v>
      </c>
      <c r="I5651" s="320">
        <v>45</v>
      </c>
    </row>
    <row r="5652" spans="3:9" x14ac:dyDescent="0.25">
      <c r="C5652" s="482" t="s">
        <v>6078</v>
      </c>
      <c r="D5652" s="325">
        <v>457.8</v>
      </c>
      <c r="E5652" s="325">
        <v>0</v>
      </c>
      <c r="F5652" s="325">
        <v>5.6</v>
      </c>
      <c r="G5652" s="325">
        <v>81</v>
      </c>
      <c r="H5652" s="320">
        <v>1.8</v>
      </c>
      <c r="I5652" s="320">
        <v>45</v>
      </c>
    </row>
    <row r="5653" spans="3:9" x14ac:dyDescent="0.25">
      <c r="C5653" s="482" t="s">
        <v>6079</v>
      </c>
      <c r="D5653" s="325">
        <v>458.2</v>
      </c>
      <c r="E5653" s="325">
        <v>0</v>
      </c>
      <c r="F5653" s="325">
        <v>4.8</v>
      </c>
      <c r="G5653" s="325">
        <v>85</v>
      </c>
      <c r="H5653" s="320">
        <v>1.8</v>
      </c>
      <c r="I5653" s="320">
        <v>22.5</v>
      </c>
    </row>
    <row r="5654" spans="3:9" x14ac:dyDescent="0.25">
      <c r="C5654" s="482" t="s">
        <v>6080</v>
      </c>
      <c r="D5654" s="325">
        <v>458.5</v>
      </c>
      <c r="E5654" s="325">
        <v>0</v>
      </c>
      <c r="F5654" s="325">
        <v>4.5</v>
      </c>
      <c r="G5654" s="325">
        <v>85</v>
      </c>
      <c r="H5654" s="320">
        <v>0.9</v>
      </c>
      <c r="I5654" s="320">
        <v>45</v>
      </c>
    </row>
    <row r="5655" spans="3:9" x14ac:dyDescent="0.25">
      <c r="C5655" s="482" t="s">
        <v>6081</v>
      </c>
      <c r="D5655" s="325">
        <v>458.7</v>
      </c>
      <c r="E5655" s="325">
        <v>0</v>
      </c>
      <c r="F5655" s="325">
        <v>4.4000000000000004</v>
      </c>
      <c r="G5655" s="325">
        <v>85</v>
      </c>
      <c r="H5655" s="320">
        <v>1.3</v>
      </c>
      <c r="I5655" s="320">
        <v>22.5</v>
      </c>
    </row>
    <row r="5656" spans="3:9" x14ac:dyDescent="0.25">
      <c r="C5656" s="482" t="s">
        <v>6082</v>
      </c>
      <c r="D5656" s="325">
        <v>458.7</v>
      </c>
      <c r="E5656" s="325">
        <v>0</v>
      </c>
      <c r="F5656" s="325">
        <v>4.4000000000000004</v>
      </c>
      <c r="G5656" s="325">
        <v>85</v>
      </c>
      <c r="H5656" s="320">
        <v>0.9</v>
      </c>
      <c r="I5656" s="320">
        <v>45</v>
      </c>
    </row>
    <row r="5657" spans="3:9" x14ac:dyDescent="0.25">
      <c r="C5657" s="482" t="s">
        <v>6083</v>
      </c>
      <c r="D5657" s="325">
        <v>458.5</v>
      </c>
      <c r="E5657" s="325">
        <v>0</v>
      </c>
      <c r="F5657" s="325">
        <v>4.3</v>
      </c>
      <c r="G5657" s="325">
        <v>86</v>
      </c>
      <c r="H5657" s="320">
        <v>0.9</v>
      </c>
      <c r="I5657" s="320">
        <v>45</v>
      </c>
    </row>
    <row r="5658" spans="3:9" x14ac:dyDescent="0.25">
      <c r="C5658" s="482" t="s">
        <v>6084</v>
      </c>
      <c r="D5658" s="325">
        <v>458.1</v>
      </c>
      <c r="E5658" s="325">
        <v>0</v>
      </c>
      <c r="F5658" s="325">
        <v>4.4000000000000004</v>
      </c>
      <c r="G5658" s="325">
        <v>84</v>
      </c>
      <c r="H5658" s="320">
        <v>0.4</v>
      </c>
      <c r="I5658" s="320">
        <v>67.5</v>
      </c>
    </row>
    <row r="5659" spans="3:9" x14ac:dyDescent="0.25">
      <c r="C5659" s="482" t="s">
        <v>6085</v>
      </c>
      <c r="D5659" s="325">
        <v>457.8</v>
      </c>
      <c r="E5659" s="325">
        <v>0</v>
      </c>
      <c r="F5659" s="325">
        <v>4.5999999999999996</v>
      </c>
      <c r="G5659" s="325">
        <v>77</v>
      </c>
      <c r="H5659" s="320">
        <v>0.4</v>
      </c>
      <c r="I5659" s="320">
        <v>0</v>
      </c>
    </row>
    <row r="5660" spans="3:9" x14ac:dyDescent="0.25">
      <c r="C5660" s="482" t="s">
        <v>6086</v>
      </c>
      <c r="D5660" s="325">
        <v>457.6</v>
      </c>
      <c r="E5660" s="325">
        <v>0</v>
      </c>
      <c r="F5660" s="325">
        <v>4</v>
      </c>
      <c r="G5660" s="325">
        <v>78</v>
      </c>
      <c r="H5660" s="320">
        <v>0</v>
      </c>
      <c r="I5660" s="320">
        <v>135</v>
      </c>
    </row>
    <row r="5661" spans="3:9" x14ac:dyDescent="0.25">
      <c r="C5661" s="482" t="s">
        <v>6087</v>
      </c>
      <c r="D5661" s="325">
        <v>457.9</v>
      </c>
      <c r="E5661" s="325">
        <v>0</v>
      </c>
      <c r="F5661" s="325">
        <v>1.6</v>
      </c>
      <c r="G5661" s="325">
        <v>90</v>
      </c>
      <c r="H5661" s="320">
        <v>0.9</v>
      </c>
      <c r="I5661" s="320">
        <v>0</v>
      </c>
    </row>
    <row r="5662" spans="3:9" x14ac:dyDescent="0.25">
      <c r="C5662" s="482" t="s">
        <v>6088</v>
      </c>
      <c r="D5662" s="325">
        <v>457.8</v>
      </c>
      <c r="E5662" s="325">
        <v>0</v>
      </c>
      <c r="F5662" s="325">
        <v>1.9</v>
      </c>
      <c r="G5662" s="325">
        <v>90</v>
      </c>
      <c r="H5662" s="320">
        <v>1.3</v>
      </c>
      <c r="I5662" s="320">
        <v>0</v>
      </c>
    </row>
    <row r="5663" spans="3:9" x14ac:dyDescent="0.25">
      <c r="C5663" s="482" t="s">
        <v>6089</v>
      </c>
      <c r="D5663" s="325">
        <v>458</v>
      </c>
      <c r="E5663" s="325">
        <v>0</v>
      </c>
      <c r="F5663" s="325">
        <v>2.2000000000000002</v>
      </c>
      <c r="G5663" s="325">
        <v>86</v>
      </c>
      <c r="H5663" s="320">
        <v>0.9</v>
      </c>
      <c r="I5663" s="320">
        <v>22.5</v>
      </c>
    </row>
    <row r="5664" spans="3:9" x14ac:dyDescent="0.25">
      <c r="C5664" s="482" t="s">
        <v>6090</v>
      </c>
      <c r="D5664" s="325">
        <v>458.3</v>
      </c>
      <c r="E5664" s="325">
        <v>0</v>
      </c>
      <c r="F5664" s="325">
        <v>2.2999999999999998</v>
      </c>
      <c r="G5664" s="325">
        <v>84</v>
      </c>
      <c r="H5664" s="320">
        <v>0.4</v>
      </c>
      <c r="I5664" s="320">
        <v>337.5</v>
      </c>
    </row>
    <row r="5665" spans="3:9" x14ac:dyDescent="0.25">
      <c r="C5665" s="482" t="s">
        <v>6091</v>
      </c>
      <c r="D5665" s="325">
        <v>458.6</v>
      </c>
      <c r="E5665" s="325">
        <v>0</v>
      </c>
      <c r="F5665" s="325">
        <v>4.8</v>
      </c>
      <c r="G5665" s="325">
        <v>75</v>
      </c>
      <c r="H5665" s="320">
        <v>0.4</v>
      </c>
      <c r="I5665" s="320">
        <v>180</v>
      </c>
    </row>
    <row r="5666" spans="3:9" x14ac:dyDescent="0.25">
      <c r="C5666" s="482" t="s">
        <v>6092</v>
      </c>
      <c r="D5666" s="325">
        <v>458.8</v>
      </c>
      <c r="E5666" s="325">
        <v>0</v>
      </c>
      <c r="F5666" s="325">
        <v>5.2</v>
      </c>
      <c r="G5666" s="325">
        <v>73</v>
      </c>
      <c r="H5666" s="320">
        <v>0.9</v>
      </c>
      <c r="I5666" s="320">
        <v>247.5</v>
      </c>
    </row>
    <row r="5667" spans="3:9" x14ac:dyDescent="0.25">
      <c r="C5667" s="482" t="s">
        <v>6093</v>
      </c>
      <c r="D5667" s="325">
        <v>458.8</v>
      </c>
      <c r="E5667" s="325">
        <v>0</v>
      </c>
      <c r="F5667" s="325">
        <v>7.5</v>
      </c>
      <c r="G5667" s="325">
        <v>65</v>
      </c>
      <c r="H5667" s="320">
        <v>0.9</v>
      </c>
      <c r="I5667" s="320">
        <v>247.5</v>
      </c>
    </row>
    <row r="5668" spans="3:9" x14ac:dyDescent="0.25">
      <c r="C5668" s="482" t="s">
        <v>6094</v>
      </c>
      <c r="D5668" s="325">
        <v>458.4</v>
      </c>
      <c r="E5668" s="325">
        <v>0</v>
      </c>
      <c r="F5668" s="325">
        <v>11.1</v>
      </c>
      <c r="G5668" s="325">
        <v>49</v>
      </c>
      <c r="H5668" s="320">
        <v>1.3</v>
      </c>
      <c r="I5668" s="320">
        <v>22.5</v>
      </c>
    </row>
    <row r="5669" spans="3:9" x14ac:dyDescent="0.25">
      <c r="C5669" s="482" t="s">
        <v>6095</v>
      </c>
      <c r="D5669" s="325">
        <v>458.2</v>
      </c>
      <c r="E5669" s="325">
        <v>0</v>
      </c>
      <c r="F5669" s="325">
        <v>13.7</v>
      </c>
      <c r="G5669" s="325">
        <v>40</v>
      </c>
      <c r="H5669" s="320">
        <v>1.3</v>
      </c>
      <c r="I5669" s="320">
        <v>67.5</v>
      </c>
    </row>
    <row r="5670" spans="3:9" x14ac:dyDescent="0.25">
      <c r="C5670" s="482" t="s">
        <v>6096</v>
      </c>
      <c r="D5670" s="325">
        <v>457.8</v>
      </c>
      <c r="E5670" s="325">
        <v>0</v>
      </c>
      <c r="F5670" s="325">
        <v>12.4</v>
      </c>
      <c r="G5670" s="325">
        <v>47</v>
      </c>
      <c r="H5670" s="320">
        <v>2.7</v>
      </c>
      <c r="I5670" s="320">
        <v>0</v>
      </c>
    </row>
    <row r="5671" spans="3:9" x14ac:dyDescent="0.25">
      <c r="C5671" s="482" t="s">
        <v>6097</v>
      </c>
      <c r="D5671" s="325">
        <v>457.5</v>
      </c>
      <c r="E5671" s="325">
        <v>0</v>
      </c>
      <c r="F5671" s="325">
        <v>12.8</v>
      </c>
      <c r="G5671" s="325">
        <v>39</v>
      </c>
      <c r="H5671" s="320">
        <v>2.2000000000000002</v>
      </c>
      <c r="I5671" s="320">
        <v>0</v>
      </c>
    </row>
    <row r="5672" spans="3:9" x14ac:dyDescent="0.25">
      <c r="C5672" s="482" t="s">
        <v>6098</v>
      </c>
      <c r="D5672" s="325">
        <v>457.2</v>
      </c>
      <c r="E5672" s="325">
        <v>0</v>
      </c>
      <c r="F5672" s="325">
        <v>12.1</v>
      </c>
      <c r="G5672" s="325">
        <v>45</v>
      </c>
      <c r="H5672" s="320">
        <v>2.2000000000000002</v>
      </c>
      <c r="I5672" s="320">
        <v>22.5</v>
      </c>
    </row>
    <row r="5673" spans="3:9" x14ac:dyDescent="0.25">
      <c r="C5673" s="482" t="s">
        <v>6099</v>
      </c>
      <c r="D5673" s="325">
        <v>457.1</v>
      </c>
      <c r="E5673" s="325">
        <v>0</v>
      </c>
      <c r="F5673" s="325">
        <v>12.2</v>
      </c>
      <c r="G5673" s="325">
        <v>39</v>
      </c>
      <c r="H5673" s="320">
        <v>2.7</v>
      </c>
      <c r="I5673" s="320">
        <v>22.5</v>
      </c>
    </row>
    <row r="5674" spans="3:9" x14ac:dyDescent="0.25">
      <c r="C5674" s="482" t="s">
        <v>6100</v>
      </c>
      <c r="D5674" s="325">
        <v>457.1</v>
      </c>
      <c r="E5674" s="325">
        <v>0</v>
      </c>
      <c r="F5674" s="325">
        <v>10.7</v>
      </c>
      <c r="G5674" s="325">
        <v>36</v>
      </c>
      <c r="H5674" s="320">
        <v>1.8</v>
      </c>
      <c r="I5674" s="320">
        <v>22.5</v>
      </c>
    </row>
    <row r="5675" spans="3:9" x14ac:dyDescent="0.25">
      <c r="C5675" s="482" t="s">
        <v>6101</v>
      </c>
      <c r="D5675" s="325">
        <v>457.5</v>
      </c>
      <c r="E5675" s="325">
        <v>0</v>
      </c>
      <c r="F5675" s="325">
        <v>7.3</v>
      </c>
      <c r="G5675" s="325">
        <v>65</v>
      </c>
      <c r="H5675" s="320">
        <v>2.7</v>
      </c>
      <c r="I5675" s="320">
        <v>22.5</v>
      </c>
    </row>
    <row r="5676" spans="3:9" x14ac:dyDescent="0.25">
      <c r="C5676" s="482" t="s">
        <v>6102</v>
      </c>
      <c r="D5676" s="325">
        <v>457.8</v>
      </c>
      <c r="E5676" s="325">
        <v>0</v>
      </c>
      <c r="F5676" s="325">
        <v>5.7</v>
      </c>
      <c r="G5676" s="325">
        <v>75</v>
      </c>
      <c r="H5676" s="320">
        <v>2.7</v>
      </c>
      <c r="I5676" s="320">
        <v>22.5</v>
      </c>
    </row>
    <row r="5677" spans="3:9" x14ac:dyDescent="0.25">
      <c r="C5677" s="482" t="s">
        <v>6103</v>
      </c>
      <c r="D5677" s="325">
        <v>458.1</v>
      </c>
      <c r="E5677" s="325">
        <v>0</v>
      </c>
      <c r="F5677" s="325">
        <v>4.4000000000000004</v>
      </c>
      <c r="G5677" s="325">
        <v>81</v>
      </c>
      <c r="H5677" s="320">
        <v>2.2000000000000002</v>
      </c>
      <c r="I5677" s="320">
        <v>22.5</v>
      </c>
    </row>
    <row r="5678" spans="3:9" x14ac:dyDescent="0.25">
      <c r="C5678" s="482" t="s">
        <v>6104</v>
      </c>
      <c r="D5678" s="325">
        <v>458.5</v>
      </c>
      <c r="E5678" s="325">
        <v>0</v>
      </c>
      <c r="F5678" s="325">
        <v>3.8</v>
      </c>
      <c r="G5678" s="325">
        <v>84</v>
      </c>
      <c r="H5678" s="320">
        <v>0.9</v>
      </c>
      <c r="I5678" s="320">
        <v>22.5</v>
      </c>
    </row>
    <row r="5679" spans="3:9" x14ac:dyDescent="0.25">
      <c r="C5679" s="482" t="s">
        <v>6105</v>
      </c>
      <c r="D5679" s="325">
        <v>458.5</v>
      </c>
      <c r="E5679" s="325">
        <v>0</v>
      </c>
      <c r="F5679" s="325">
        <v>3.4</v>
      </c>
      <c r="G5679" s="325">
        <v>83</v>
      </c>
      <c r="H5679" s="320">
        <v>0.9</v>
      </c>
      <c r="I5679" s="320">
        <v>0</v>
      </c>
    </row>
    <row r="5680" spans="3:9" x14ac:dyDescent="0.25">
      <c r="C5680" s="482" t="s">
        <v>6106</v>
      </c>
      <c r="D5680" s="325">
        <v>458.6</v>
      </c>
      <c r="E5680" s="325">
        <v>0</v>
      </c>
      <c r="F5680" s="325">
        <v>3.1</v>
      </c>
      <c r="G5680" s="325">
        <v>84</v>
      </c>
      <c r="H5680" s="320">
        <v>0.9</v>
      </c>
      <c r="I5680" s="320">
        <v>22.5</v>
      </c>
    </row>
    <row r="5681" spans="3:9" x14ac:dyDescent="0.25">
      <c r="C5681" s="482" t="s">
        <v>6107</v>
      </c>
      <c r="D5681" s="325">
        <v>459.8</v>
      </c>
      <c r="E5681" s="325">
        <v>0</v>
      </c>
      <c r="F5681" s="325">
        <v>0.9</v>
      </c>
      <c r="G5681" s="325">
        <v>89</v>
      </c>
      <c r="H5681" s="320">
        <v>0.4</v>
      </c>
      <c r="I5681" s="320">
        <v>67.5</v>
      </c>
    </row>
    <row r="5682" spans="3:9" x14ac:dyDescent="0.25">
      <c r="C5682" s="482" t="s">
        <v>6108</v>
      </c>
      <c r="D5682" s="325">
        <v>459.6</v>
      </c>
      <c r="E5682" s="325">
        <v>0</v>
      </c>
      <c r="F5682" s="325">
        <v>-0.6</v>
      </c>
      <c r="G5682" s="325">
        <v>92</v>
      </c>
      <c r="H5682" s="320">
        <v>0.4</v>
      </c>
      <c r="I5682" s="320">
        <v>225</v>
      </c>
    </row>
    <row r="5683" spans="3:9" x14ac:dyDescent="0.25">
      <c r="C5683" s="482" t="s">
        <v>6109</v>
      </c>
      <c r="D5683" s="325">
        <v>459.3</v>
      </c>
      <c r="E5683" s="325">
        <v>0</v>
      </c>
      <c r="F5683" s="325">
        <v>-0.7</v>
      </c>
      <c r="G5683" s="325">
        <v>93</v>
      </c>
      <c r="H5683" s="320">
        <v>0.4</v>
      </c>
      <c r="I5683" s="320">
        <v>225</v>
      </c>
    </row>
    <row r="5684" spans="3:9" x14ac:dyDescent="0.25">
      <c r="C5684" s="482" t="s">
        <v>6110</v>
      </c>
      <c r="D5684" s="325">
        <v>459.2</v>
      </c>
      <c r="E5684" s="325">
        <v>0</v>
      </c>
      <c r="F5684" s="325">
        <v>-1.4</v>
      </c>
      <c r="G5684" s="325">
        <v>93</v>
      </c>
      <c r="H5684" s="320">
        <v>0.4</v>
      </c>
      <c r="I5684" s="320">
        <v>225</v>
      </c>
    </row>
    <row r="5685" spans="3:9" x14ac:dyDescent="0.25">
      <c r="C5685" s="482" t="s">
        <v>6111</v>
      </c>
      <c r="D5685" s="325">
        <v>459.1</v>
      </c>
      <c r="E5685" s="325">
        <v>0</v>
      </c>
      <c r="F5685" s="325">
        <v>-2.1</v>
      </c>
      <c r="G5685" s="325">
        <v>93</v>
      </c>
      <c r="H5685" s="320">
        <v>0.4</v>
      </c>
      <c r="I5685" s="320">
        <v>225</v>
      </c>
    </row>
    <row r="5686" spans="3:9" x14ac:dyDescent="0.25">
      <c r="C5686" s="482" t="s">
        <v>6112</v>
      </c>
      <c r="D5686" s="325">
        <v>459.1</v>
      </c>
      <c r="E5686" s="325">
        <v>0</v>
      </c>
      <c r="F5686" s="325">
        <v>-3.1</v>
      </c>
      <c r="G5686" s="325">
        <v>92</v>
      </c>
      <c r="H5686" s="320">
        <v>0.4</v>
      </c>
      <c r="I5686" s="320">
        <v>225</v>
      </c>
    </row>
    <row r="5687" spans="3:9" x14ac:dyDescent="0.25">
      <c r="C5687" s="482" t="s">
        <v>6113</v>
      </c>
      <c r="D5687" s="325">
        <v>459.3</v>
      </c>
      <c r="E5687" s="325">
        <v>0</v>
      </c>
      <c r="F5687" s="325">
        <v>-3</v>
      </c>
      <c r="G5687" s="325">
        <v>91</v>
      </c>
      <c r="H5687" s="320">
        <v>0.4</v>
      </c>
      <c r="I5687" s="320">
        <v>225</v>
      </c>
    </row>
    <row r="5688" spans="3:9" x14ac:dyDescent="0.25">
      <c r="C5688" s="482" t="s">
        <v>6114</v>
      </c>
      <c r="D5688" s="325">
        <v>459.5</v>
      </c>
      <c r="E5688" s="325">
        <v>0</v>
      </c>
      <c r="F5688" s="325">
        <v>-4.3</v>
      </c>
      <c r="G5688" s="325">
        <v>91</v>
      </c>
      <c r="H5688" s="320">
        <v>0.4</v>
      </c>
      <c r="I5688" s="320">
        <v>225</v>
      </c>
    </row>
    <row r="5689" spans="3:9" x14ac:dyDescent="0.25">
      <c r="C5689" s="482" t="s">
        <v>6115</v>
      </c>
      <c r="D5689" s="325">
        <v>459.8</v>
      </c>
      <c r="E5689" s="325">
        <v>0</v>
      </c>
      <c r="F5689" s="325">
        <v>-1.9</v>
      </c>
      <c r="G5689" s="325">
        <v>89</v>
      </c>
      <c r="H5689" s="320">
        <v>0.4</v>
      </c>
      <c r="I5689" s="320">
        <v>157.5</v>
      </c>
    </row>
    <row r="5690" spans="3:9" x14ac:dyDescent="0.25">
      <c r="C5690" s="482" t="s">
        <v>6116</v>
      </c>
      <c r="D5690" s="325">
        <v>460.2</v>
      </c>
      <c r="E5690" s="325">
        <v>0</v>
      </c>
      <c r="F5690" s="325">
        <v>2.1</v>
      </c>
      <c r="G5690" s="325">
        <v>77</v>
      </c>
      <c r="H5690" s="320">
        <v>0.9</v>
      </c>
      <c r="I5690" s="320">
        <v>247.5</v>
      </c>
    </row>
    <row r="5691" spans="3:9" x14ac:dyDescent="0.25">
      <c r="C5691" s="482" t="s">
        <v>6117</v>
      </c>
      <c r="D5691" s="325">
        <v>460.1</v>
      </c>
      <c r="E5691" s="325">
        <v>0</v>
      </c>
      <c r="F5691" s="325">
        <v>6.4</v>
      </c>
      <c r="G5691" s="325">
        <v>58</v>
      </c>
      <c r="H5691" s="320">
        <v>0.9</v>
      </c>
      <c r="I5691" s="320">
        <v>270</v>
      </c>
    </row>
    <row r="5692" spans="3:9" x14ac:dyDescent="0.25">
      <c r="C5692" s="482" t="s">
        <v>6118</v>
      </c>
      <c r="D5692" s="325">
        <v>460</v>
      </c>
      <c r="E5692" s="325">
        <v>0</v>
      </c>
      <c r="F5692" s="325">
        <v>10.5</v>
      </c>
      <c r="G5692" s="325">
        <v>27</v>
      </c>
      <c r="H5692" s="320">
        <v>1.3</v>
      </c>
      <c r="I5692" s="320">
        <v>247.5</v>
      </c>
    </row>
    <row r="5693" spans="3:9" x14ac:dyDescent="0.25">
      <c r="C5693" s="482" t="s">
        <v>6119</v>
      </c>
      <c r="D5693" s="325">
        <v>459.7</v>
      </c>
      <c r="E5693" s="325">
        <v>0</v>
      </c>
      <c r="F5693" s="325">
        <v>13.1</v>
      </c>
      <c r="G5693" s="325">
        <v>16</v>
      </c>
      <c r="H5693" s="320">
        <v>1.3</v>
      </c>
      <c r="I5693" s="320">
        <v>67.5</v>
      </c>
    </row>
    <row r="5694" spans="3:9" x14ac:dyDescent="0.25">
      <c r="C5694" s="482" t="s">
        <v>6120</v>
      </c>
      <c r="D5694" s="325">
        <v>459.3</v>
      </c>
      <c r="E5694" s="325">
        <v>0</v>
      </c>
      <c r="F5694" s="325">
        <v>12.9</v>
      </c>
      <c r="G5694" s="325">
        <v>18</v>
      </c>
      <c r="H5694" s="320">
        <v>2.2000000000000002</v>
      </c>
      <c r="I5694" s="320">
        <v>0</v>
      </c>
    </row>
    <row r="5695" spans="3:9" x14ac:dyDescent="0.25">
      <c r="C5695" s="482" t="s">
        <v>6121</v>
      </c>
      <c r="D5695" s="325">
        <v>458.8</v>
      </c>
      <c r="E5695" s="325">
        <v>0</v>
      </c>
      <c r="F5695" s="325">
        <v>13.8</v>
      </c>
      <c r="G5695" s="325">
        <v>20</v>
      </c>
      <c r="H5695" s="320">
        <v>2.2000000000000002</v>
      </c>
      <c r="I5695" s="320">
        <v>45</v>
      </c>
    </row>
    <row r="5696" spans="3:9" x14ac:dyDescent="0.25">
      <c r="C5696" s="482" t="s">
        <v>6122</v>
      </c>
      <c r="D5696" s="325">
        <v>458.6</v>
      </c>
      <c r="E5696" s="325">
        <v>0</v>
      </c>
      <c r="F5696" s="325">
        <v>13.1</v>
      </c>
      <c r="G5696" s="325">
        <v>26</v>
      </c>
      <c r="H5696" s="320">
        <v>1.8</v>
      </c>
      <c r="I5696" s="320">
        <v>45</v>
      </c>
    </row>
    <row r="5697" spans="3:9" x14ac:dyDescent="0.25">
      <c r="C5697" s="482" t="s">
        <v>6123</v>
      </c>
      <c r="D5697" s="325">
        <v>458.5</v>
      </c>
      <c r="E5697" s="325">
        <v>0</v>
      </c>
      <c r="F5697" s="325">
        <v>12.8</v>
      </c>
      <c r="G5697" s="325">
        <v>28</v>
      </c>
      <c r="H5697" s="320">
        <v>1.8</v>
      </c>
      <c r="I5697" s="320">
        <v>67.5</v>
      </c>
    </row>
    <row r="5698" spans="3:9" x14ac:dyDescent="0.25">
      <c r="C5698" s="482" t="s">
        <v>6124</v>
      </c>
      <c r="D5698" s="325">
        <v>458.7</v>
      </c>
      <c r="E5698" s="325">
        <v>0</v>
      </c>
      <c r="F5698" s="325">
        <v>10.199999999999999</v>
      </c>
      <c r="G5698" s="325">
        <v>39</v>
      </c>
      <c r="H5698" s="320">
        <v>2.7</v>
      </c>
      <c r="I5698" s="320">
        <v>22.5</v>
      </c>
    </row>
    <row r="5699" spans="3:9" x14ac:dyDescent="0.25">
      <c r="C5699" s="482" t="s">
        <v>6125</v>
      </c>
      <c r="D5699" s="325">
        <v>459</v>
      </c>
      <c r="E5699" s="325">
        <v>0</v>
      </c>
      <c r="F5699" s="325">
        <v>7.5</v>
      </c>
      <c r="G5699" s="325">
        <v>53</v>
      </c>
      <c r="H5699" s="320">
        <v>2.2000000000000002</v>
      </c>
      <c r="I5699" s="320">
        <v>0</v>
      </c>
    </row>
    <row r="5700" spans="3:9" x14ac:dyDescent="0.25">
      <c r="C5700" s="482" t="s">
        <v>6126</v>
      </c>
      <c r="D5700" s="325">
        <v>459.2</v>
      </c>
      <c r="E5700" s="325">
        <v>0</v>
      </c>
      <c r="F5700" s="325">
        <v>5.4</v>
      </c>
      <c r="G5700" s="325">
        <v>64</v>
      </c>
      <c r="H5700" s="320">
        <v>1.3</v>
      </c>
      <c r="I5700" s="320">
        <v>22.5</v>
      </c>
    </row>
    <row r="5701" spans="3:9" x14ac:dyDescent="0.25">
      <c r="C5701" s="482" t="s">
        <v>6127</v>
      </c>
      <c r="D5701" s="325">
        <v>459.5</v>
      </c>
      <c r="E5701" s="325">
        <v>0</v>
      </c>
      <c r="F5701" s="325">
        <v>4</v>
      </c>
      <c r="G5701" s="325">
        <v>69</v>
      </c>
      <c r="H5701" s="320">
        <v>0.4</v>
      </c>
      <c r="I5701" s="320">
        <v>67.5</v>
      </c>
    </row>
    <row r="5702" spans="3:9" x14ac:dyDescent="0.25">
      <c r="C5702" s="482" t="s">
        <v>6128</v>
      </c>
      <c r="D5702" s="325">
        <v>459.7</v>
      </c>
      <c r="E5702" s="325">
        <v>0</v>
      </c>
      <c r="F5702" s="325">
        <v>2.9</v>
      </c>
      <c r="G5702" s="325">
        <v>74</v>
      </c>
      <c r="H5702" s="320">
        <v>0.4</v>
      </c>
      <c r="I5702" s="320">
        <v>90</v>
      </c>
    </row>
    <row r="5703" spans="3:9" x14ac:dyDescent="0.25">
      <c r="C5703" s="482" t="s">
        <v>6129</v>
      </c>
      <c r="D5703" s="325">
        <v>459.8</v>
      </c>
      <c r="E5703" s="325">
        <v>0</v>
      </c>
      <c r="F5703" s="325">
        <v>2.1</v>
      </c>
      <c r="G5703" s="325">
        <v>79</v>
      </c>
      <c r="H5703" s="320">
        <v>0.4</v>
      </c>
      <c r="I5703" s="320">
        <v>45</v>
      </c>
    </row>
    <row r="5704" spans="3:9" x14ac:dyDescent="0.25">
      <c r="C5704" s="482" t="s">
        <v>6130</v>
      </c>
      <c r="D5704" s="325">
        <v>459.7</v>
      </c>
      <c r="E5704" s="325">
        <v>0</v>
      </c>
      <c r="F5704" s="325">
        <v>1.4</v>
      </c>
      <c r="G5704" s="325">
        <v>81</v>
      </c>
      <c r="H5704" s="320">
        <v>0</v>
      </c>
      <c r="I5704" s="320">
        <v>247.5</v>
      </c>
    </row>
    <row r="5705" spans="3:9" x14ac:dyDescent="0.25">
      <c r="C5705" s="482" t="s">
        <v>6131</v>
      </c>
      <c r="D5705" s="325">
        <v>459.6</v>
      </c>
      <c r="E5705" s="325">
        <v>0</v>
      </c>
      <c r="F5705" s="325">
        <v>0.7</v>
      </c>
      <c r="G5705" s="325">
        <v>82</v>
      </c>
      <c r="H5705" s="320">
        <v>0.4</v>
      </c>
      <c r="I5705" s="320">
        <v>247.5</v>
      </c>
    </row>
    <row r="5706" spans="3:9" x14ac:dyDescent="0.25">
      <c r="C5706" s="482" t="s">
        <v>6132</v>
      </c>
      <c r="D5706" s="325">
        <v>459.4</v>
      </c>
      <c r="E5706" s="325">
        <v>0</v>
      </c>
      <c r="F5706" s="325">
        <v>0.2</v>
      </c>
      <c r="G5706" s="325">
        <v>83</v>
      </c>
      <c r="H5706" s="320">
        <v>0</v>
      </c>
      <c r="I5706" s="320">
        <v>225</v>
      </c>
    </row>
    <row r="5707" spans="3:9" x14ac:dyDescent="0.25">
      <c r="C5707" s="482" t="s">
        <v>6133</v>
      </c>
      <c r="D5707" s="325">
        <v>459</v>
      </c>
      <c r="E5707" s="325">
        <v>0</v>
      </c>
      <c r="F5707" s="325">
        <v>-0.4</v>
      </c>
      <c r="G5707" s="325">
        <v>83</v>
      </c>
      <c r="H5707" s="320">
        <v>0</v>
      </c>
      <c r="I5707" s="320">
        <v>225</v>
      </c>
    </row>
    <row r="5708" spans="3:9" x14ac:dyDescent="0.25">
      <c r="C5708" s="482" t="s">
        <v>6134</v>
      </c>
      <c r="D5708" s="325">
        <v>458.8</v>
      </c>
      <c r="E5708" s="325">
        <v>0</v>
      </c>
      <c r="F5708" s="325">
        <v>-1.7</v>
      </c>
      <c r="G5708" s="325">
        <v>84</v>
      </c>
      <c r="H5708" s="320">
        <v>0.4</v>
      </c>
      <c r="I5708" s="320">
        <v>225</v>
      </c>
    </row>
    <row r="5709" spans="3:9" x14ac:dyDescent="0.25">
      <c r="C5709" s="482" t="s">
        <v>6135</v>
      </c>
      <c r="D5709" s="325">
        <v>458.7</v>
      </c>
      <c r="E5709" s="325">
        <v>0</v>
      </c>
      <c r="F5709" s="325">
        <v>-2.6</v>
      </c>
      <c r="G5709" s="325">
        <v>85</v>
      </c>
      <c r="H5709" s="320">
        <v>0.9</v>
      </c>
      <c r="I5709" s="320">
        <v>225</v>
      </c>
    </row>
    <row r="5710" spans="3:9" x14ac:dyDescent="0.25">
      <c r="C5710" s="482" t="s">
        <v>6136</v>
      </c>
      <c r="D5710" s="325">
        <v>458.8</v>
      </c>
      <c r="E5710" s="325">
        <v>0</v>
      </c>
      <c r="F5710" s="325">
        <v>-2.4</v>
      </c>
      <c r="G5710" s="325">
        <v>85</v>
      </c>
      <c r="H5710" s="320">
        <v>0.9</v>
      </c>
      <c r="I5710" s="320">
        <v>225</v>
      </c>
    </row>
    <row r="5711" spans="3:9" x14ac:dyDescent="0.25">
      <c r="C5711" s="482" t="s">
        <v>6137</v>
      </c>
      <c r="D5711" s="325">
        <v>459.1</v>
      </c>
      <c r="E5711" s="325">
        <v>0</v>
      </c>
      <c r="F5711" s="325">
        <v>-3.1</v>
      </c>
      <c r="G5711" s="325">
        <v>89</v>
      </c>
      <c r="H5711" s="320">
        <v>0.4</v>
      </c>
      <c r="I5711" s="320">
        <v>247.5</v>
      </c>
    </row>
    <row r="5712" spans="3:9" x14ac:dyDescent="0.25">
      <c r="C5712" s="482" t="s">
        <v>6138</v>
      </c>
      <c r="D5712" s="325">
        <v>459.3</v>
      </c>
      <c r="E5712" s="325">
        <v>0</v>
      </c>
      <c r="F5712" s="325">
        <v>-2.7</v>
      </c>
      <c r="G5712" s="325">
        <v>89</v>
      </c>
      <c r="H5712" s="320">
        <v>0.4</v>
      </c>
      <c r="I5712" s="320">
        <v>292.5</v>
      </c>
    </row>
    <row r="5713" spans="3:9" x14ac:dyDescent="0.25">
      <c r="C5713" s="482" t="s">
        <v>6139</v>
      </c>
      <c r="D5713" s="325">
        <v>459.6</v>
      </c>
      <c r="E5713" s="325">
        <v>0</v>
      </c>
      <c r="F5713" s="325">
        <v>-1.2</v>
      </c>
      <c r="G5713" s="325">
        <v>79</v>
      </c>
      <c r="H5713" s="320">
        <v>0.4</v>
      </c>
      <c r="I5713" s="320">
        <v>225</v>
      </c>
    </row>
    <row r="5714" spans="3:9" x14ac:dyDescent="0.25">
      <c r="C5714" s="482" t="s">
        <v>6140</v>
      </c>
      <c r="D5714" s="325">
        <v>459.9</v>
      </c>
      <c r="E5714" s="325">
        <v>0</v>
      </c>
      <c r="F5714" s="325">
        <v>1.8</v>
      </c>
      <c r="G5714" s="325">
        <v>61</v>
      </c>
      <c r="H5714" s="320">
        <v>0.9</v>
      </c>
      <c r="I5714" s="320">
        <v>247.5</v>
      </c>
    </row>
    <row r="5715" spans="3:9" x14ac:dyDescent="0.25">
      <c r="C5715" s="482" t="s">
        <v>6141</v>
      </c>
      <c r="D5715" s="325">
        <v>460.1</v>
      </c>
      <c r="E5715" s="325">
        <v>0</v>
      </c>
      <c r="F5715" s="325">
        <v>4.9000000000000004</v>
      </c>
      <c r="G5715" s="325">
        <v>53</v>
      </c>
      <c r="H5715" s="320">
        <v>1.3</v>
      </c>
      <c r="I5715" s="320">
        <v>247.5</v>
      </c>
    </row>
    <row r="5716" spans="3:9" x14ac:dyDescent="0.25">
      <c r="C5716" s="482" t="s">
        <v>6142</v>
      </c>
      <c r="D5716" s="325">
        <v>459.9</v>
      </c>
      <c r="E5716" s="325">
        <v>0</v>
      </c>
      <c r="F5716" s="325">
        <v>9.1</v>
      </c>
      <c r="G5716" s="325">
        <v>36</v>
      </c>
      <c r="H5716" s="320">
        <v>1.8</v>
      </c>
      <c r="I5716" s="320">
        <v>247.5</v>
      </c>
    </row>
    <row r="5717" spans="3:9" x14ac:dyDescent="0.25">
      <c r="C5717" s="482" t="s">
        <v>6143</v>
      </c>
      <c r="D5717" s="325">
        <v>460</v>
      </c>
      <c r="E5717" s="325">
        <v>0</v>
      </c>
      <c r="F5717" s="325">
        <v>13.4</v>
      </c>
      <c r="G5717" s="325">
        <v>7</v>
      </c>
      <c r="H5717" s="320">
        <v>2.2000000000000002</v>
      </c>
      <c r="I5717" s="320">
        <v>157.5</v>
      </c>
    </row>
    <row r="5718" spans="3:9" x14ac:dyDescent="0.25">
      <c r="C5718" s="482" t="s">
        <v>6144</v>
      </c>
      <c r="D5718" s="325">
        <v>459.7</v>
      </c>
      <c r="E5718" s="325">
        <v>0</v>
      </c>
      <c r="F5718" s="325">
        <v>12.9</v>
      </c>
      <c r="G5718" s="325">
        <v>8</v>
      </c>
      <c r="H5718" s="320">
        <v>2.7</v>
      </c>
      <c r="I5718" s="320">
        <v>157.5</v>
      </c>
    </row>
    <row r="5719" spans="3:9" x14ac:dyDescent="0.25">
      <c r="C5719" s="482" t="s">
        <v>6145</v>
      </c>
      <c r="D5719" s="325">
        <v>459.4</v>
      </c>
      <c r="E5719" s="325">
        <v>0</v>
      </c>
      <c r="F5719" s="325">
        <v>14.2</v>
      </c>
      <c r="G5719" s="325">
        <v>7</v>
      </c>
      <c r="H5719" s="320">
        <v>2.2000000000000002</v>
      </c>
      <c r="I5719" s="320">
        <v>67.5</v>
      </c>
    </row>
    <row r="5720" spans="3:9" x14ac:dyDescent="0.25">
      <c r="C5720" s="482" t="s">
        <v>6146</v>
      </c>
      <c r="D5720" s="325">
        <v>459.3</v>
      </c>
      <c r="E5720" s="325">
        <v>0</v>
      </c>
      <c r="F5720" s="325">
        <v>13</v>
      </c>
      <c r="G5720" s="325">
        <v>11</v>
      </c>
      <c r="H5720" s="320">
        <v>2.2000000000000002</v>
      </c>
      <c r="I5720" s="320">
        <v>157.5</v>
      </c>
    </row>
    <row r="5721" spans="3:9" x14ac:dyDescent="0.25">
      <c r="C5721" s="482" t="s">
        <v>6147</v>
      </c>
      <c r="D5721" s="325">
        <v>459.3</v>
      </c>
      <c r="E5721" s="325">
        <v>0</v>
      </c>
      <c r="F5721" s="325">
        <v>12.9</v>
      </c>
      <c r="G5721" s="325">
        <v>10</v>
      </c>
      <c r="H5721" s="320">
        <v>1.8</v>
      </c>
      <c r="I5721" s="320">
        <v>157.5</v>
      </c>
    </row>
    <row r="5722" spans="3:9" x14ac:dyDescent="0.25">
      <c r="C5722" s="482" t="s">
        <v>6148</v>
      </c>
      <c r="D5722" s="325">
        <v>459.3</v>
      </c>
      <c r="E5722" s="325">
        <v>0</v>
      </c>
      <c r="F5722" s="325">
        <v>11.3</v>
      </c>
      <c r="G5722" s="325">
        <v>12</v>
      </c>
      <c r="H5722" s="320">
        <v>1.8</v>
      </c>
      <c r="I5722" s="320">
        <v>135</v>
      </c>
    </row>
    <row r="5723" spans="3:9" x14ac:dyDescent="0.25">
      <c r="C5723" s="482" t="s">
        <v>6149</v>
      </c>
      <c r="D5723" s="325">
        <v>459.6</v>
      </c>
      <c r="E5723" s="325">
        <v>0</v>
      </c>
      <c r="F5723" s="325">
        <v>8.8000000000000007</v>
      </c>
      <c r="G5723" s="325">
        <v>16</v>
      </c>
      <c r="H5723" s="320">
        <v>0.9</v>
      </c>
      <c r="I5723" s="320">
        <v>135</v>
      </c>
    </row>
    <row r="5724" spans="3:9" x14ac:dyDescent="0.25">
      <c r="C5724" s="482" t="s">
        <v>6150</v>
      </c>
      <c r="D5724" s="325">
        <v>459.5</v>
      </c>
      <c r="E5724" s="325">
        <v>0</v>
      </c>
      <c r="F5724" s="325">
        <v>6.1</v>
      </c>
      <c r="G5724" s="325">
        <v>17</v>
      </c>
      <c r="H5724" s="320">
        <v>0</v>
      </c>
      <c r="I5724" s="320">
        <v>90</v>
      </c>
    </row>
    <row r="5725" spans="3:9" x14ac:dyDescent="0.25">
      <c r="C5725" s="482" t="s">
        <v>6151</v>
      </c>
      <c r="D5725" s="325">
        <v>460</v>
      </c>
      <c r="E5725" s="325">
        <v>0</v>
      </c>
      <c r="F5725" s="325">
        <v>4.0999999999999996</v>
      </c>
      <c r="G5725" s="325">
        <v>23</v>
      </c>
      <c r="H5725" s="320">
        <v>0</v>
      </c>
      <c r="I5725" s="320">
        <v>135</v>
      </c>
    </row>
    <row r="5726" spans="3:9" x14ac:dyDescent="0.25">
      <c r="C5726" s="482" t="s">
        <v>6152</v>
      </c>
      <c r="D5726" s="325">
        <v>460</v>
      </c>
      <c r="E5726" s="325">
        <v>0</v>
      </c>
      <c r="F5726" s="325">
        <v>0.6</v>
      </c>
      <c r="G5726" s="325">
        <v>33</v>
      </c>
      <c r="H5726" s="320">
        <v>0</v>
      </c>
      <c r="I5726" s="320">
        <v>135</v>
      </c>
    </row>
    <row r="5727" spans="3:9" x14ac:dyDescent="0.25">
      <c r="C5727" s="482" t="s">
        <v>6153</v>
      </c>
      <c r="D5727" s="325">
        <v>460.1</v>
      </c>
      <c r="E5727" s="325">
        <v>0</v>
      </c>
      <c r="F5727" s="325">
        <v>-0.2</v>
      </c>
      <c r="G5727" s="325">
        <v>32</v>
      </c>
      <c r="H5727" s="320">
        <v>0</v>
      </c>
      <c r="I5727" s="320">
        <v>135</v>
      </c>
    </row>
    <row r="5728" spans="3:9" x14ac:dyDescent="0.25">
      <c r="C5728" s="482" t="s">
        <v>6154</v>
      </c>
      <c r="D5728" s="325">
        <v>460.2</v>
      </c>
      <c r="E5728" s="325">
        <v>0</v>
      </c>
      <c r="F5728" s="325">
        <v>-1.2</v>
      </c>
      <c r="G5728" s="325">
        <v>37</v>
      </c>
      <c r="H5728" s="320">
        <v>0</v>
      </c>
      <c r="I5728" s="320">
        <v>247.5</v>
      </c>
    </row>
    <row r="5729" spans="3:9" x14ac:dyDescent="0.25">
      <c r="C5729" s="482" t="s">
        <v>6155</v>
      </c>
      <c r="D5729" s="325">
        <v>460.1</v>
      </c>
      <c r="E5729" s="325">
        <v>0</v>
      </c>
      <c r="F5729" s="325">
        <v>-2.5</v>
      </c>
      <c r="G5729" s="325">
        <v>45</v>
      </c>
      <c r="H5729" s="320">
        <v>0</v>
      </c>
      <c r="I5729" s="320">
        <v>247.5</v>
      </c>
    </row>
    <row r="5730" spans="3:9" x14ac:dyDescent="0.25">
      <c r="C5730" s="482" t="s">
        <v>6156</v>
      </c>
      <c r="D5730" s="325">
        <v>460</v>
      </c>
      <c r="E5730" s="325">
        <v>0</v>
      </c>
      <c r="F5730" s="325">
        <v>-4.2</v>
      </c>
      <c r="G5730" s="325">
        <v>53</v>
      </c>
      <c r="H5730" s="320">
        <v>0</v>
      </c>
      <c r="I5730" s="320">
        <v>247.5</v>
      </c>
    </row>
    <row r="5731" spans="3:9" x14ac:dyDescent="0.25">
      <c r="C5731" s="482" t="s">
        <v>6157</v>
      </c>
      <c r="D5731" s="325">
        <v>459.6</v>
      </c>
      <c r="E5731" s="325">
        <v>0</v>
      </c>
      <c r="F5731" s="325">
        <v>-5.6</v>
      </c>
      <c r="G5731" s="325">
        <v>60</v>
      </c>
      <c r="H5731" s="320">
        <v>0</v>
      </c>
      <c r="I5731" s="320">
        <v>247.5</v>
      </c>
    </row>
    <row r="5732" spans="3:9" x14ac:dyDescent="0.25">
      <c r="C5732" s="482" t="s">
        <v>6158</v>
      </c>
      <c r="D5732" s="325">
        <v>459.3</v>
      </c>
      <c r="E5732" s="325">
        <v>0</v>
      </c>
      <c r="F5732" s="325">
        <v>-6.2</v>
      </c>
      <c r="G5732" s="325">
        <v>62</v>
      </c>
      <c r="H5732" s="320">
        <v>0</v>
      </c>
      <c r="I5732" s="320">
        <v>247.5</v>
      </c>
    </row>
    <row r="5733" spans="3:9" x14ac:dyDescent="0.25">
      <c r="C5733" s="482" t="s">
        <v>6159</v>
      </c>
      <c r="D5733" s="325">
        <v>459.4</v>
      </c>
      <c r="E5733" s="325">
        <v>0</v>
      </c>
      <c r="F5733" s="325">
        <v>-6.7</v>
      </c>
      <c r="G5733" s="325">
        <v>66</v>
      </c>
      <c r="H5733" s="320">
        <v>0</v>
      </c>
      <c r="I5733" s="320">
        <v>247.5</v>
      </c>
    </row>
    <row r="5734" spans="3:9" x14ac:dyDescent="0.25">
      <c r="C5734" s="482" t="s">
        <v>6160</v>
      </c>
      <c r="D5734" s="325">
        <v>459.5</v>
      </c>
      <c r="E5734" s="325">
        <v>0</v>
      </c>
      <c r="F5734" s="325">
        <v>-7.4</v>
      </c>
      <c r="G5734" s="325">
        <v>72</v>
      </c>
      <c r="H5734" s="320">
        <v>0</v>
      </c>
      <c r="I5734" s="320" t="s">
        <v>281</v>
      </c>
    </row>
    <row r="5735" spans="3:9" x14ac:dyDescent="0.25">
      <c r="C5735" s="482" t="s">
        <v>6161</v>
      </c>
      <c r="D5735" s="325">
        <v>459.8</v>
      </c>
      <c r="E5735" s="325">
        <v>0</v>
      </c>
      <c r="F5735" s="325">
        <v>-7.9</v>
      </c>
      <c r="G5735" s="325">
        <v>72</v>
      </c>
      <c r="H5735" s="320">
        <v>0</v>
      </c>
      <c r="I5735" s="320">
        <v>247.5</v>
      </c>
    </row>
    <row r="5736" spans="3:9" x14ac:dyDescent="0.25">
      <c r="C5736" s="482" t="s">
        <v>6162</v>
      </c>
      <c r="D5736" s="325">
        <v>460.2</v>
      </c>
      <c r="E5736" s="325">
        <v>0</v>
      </c>
      <c r="F5736" s="325">
        <v>-8.6</v>
      </c>
      <c r="G5736" s="325">
        <v>77</v>
      </c>
      <c r="H5736" s="320">
        <v>0</v>
      </c>
      <c r="I5736" s="320" t="s">
        <v>281</v>
      </c>
    </row>
    <row r="5737" spans="3:9" x14ac:dyDescent="0.25">
      <c r="C5737" s="482" t="s">
        <v>6163</v>
      </c>
      <c r="D5737" s="325">
        <v>460.5</v>
      </c>
      <c r="E5737" s="325">
        <v>0</v>
      </c>
      <c r="F5737" s="325">
        <v>-0.3</v>
      </c>
      <c r="G5737" s="325">
        <v>37</v>
      </c>
      <c r="H5737" s="320">
        <v>0.4</v>
      </c>
      <c r="I5737" s="320">
        <v>247.5</v>
      </c>
    </row>
    <row r="5738" spans="3:9" x14ac:dyDescent="0.25">
      <c r="C5738" s="482" t="s">
        <v>6164</v>
      </c>
      <c r="D5738" s="325">
        <v>460.9</v>
      </c>
      <c r="E5738" s="325">
        <v>0</v>
      </c>
      <c r="F5738" s="325">
        <v>3.4</v>
      </c>
      <c r="G5738" s="325">
        <v>31</v>
      </c>
      <c r="H5738" s="320">
        <v>1.3</v>
      </c>
      <c r="I5738" s="320">
        <v>247.5</v>
      </c>
    </row>
    <row r="5739" spans="3:9" x14ac:dyDescent="0.25">
      <c r="C5739" s="482" t="s">
        <v>6165</v>
      </c>
      <c r="D5739" s="325">
        <v>460.9</v>
      </c>
      <c r="E5739" s="325">
        <v>0</v>
      </c>
      <c r="F5739" s="325">
        <v>8.8000000000000007</v>
      </c>
      <c r="G5739" s="325">
        <v>7</v>
      </c>
      <c r="H5739" s="320">
        <v>1.8</v>
      </c>
      <c r="I5739" s="320">
        <v>157.5</v>
      </c>
    </row>
    <row r="5740" spans="3:9" x14ac:dyDescent="0.25">
      <c r="C5740" s="482" t="s">
        <v>6166</v>
      </c>
      <c r="D5740" s="325">
        <v>460.9</v>
      </c>
      <c r="E5740" s="325">
        <v>0</v>
      </c>
      <c r="F5740" s="325">
        <v>10.199999999999999</v>
      </c>
      <c r="G5740" s="325">
        <v>8</v>
      </c>
      <c r="H5740" s="320">
        <v>2.2000000000000002</v>
      </c>
      <c r="I5740" s="320">
        <v>157.5</v>
      </c>
    </row>
    <row r="5741" spans="3:9" x14ac:dyDescent="0.25">
      <c r="C5741" s="482" t="s">
        <v>6167</v>
      </c>
      <c r="D5741" s="325">
        <v>460.7</v>
      </c>
      <c r="E5741" s="325">
        <v>0</v>
      </c>
      <c r="F5741" s="325">
        <v>11.7</v>
      </c>
      <c r="G5741" s="325">
        <v>7</v>
      </c>
      <c r="H5741" s="320">
        <v>2.2000000000000002</v>
      </c>
      <c r="I5741" s="320">
        <v>157.5</v>
      </c>
    </row>
    <row r="5742" spans="3:9" x14ac:dyDescent="0.25">
      <c r="C5742" s="482" t="s">
        <v>6168</v>
      </c>
      <c r="D5742" s="325">
        <v>460.4</v>
      </c>
      <c r="E5742" s="325">
        <v>0</v>
      </c>
      <c r="F5742" s="325">
        <v>12.1</v>
      </c>
      <c r="G5742" s="325">
        <v>8</v>
      </c>
      <c r="H5742" s="320">
        <v>2.7</v>
      </c>
      <c r="I5742" s="320">
        <v>157.5</v>
      </c>
    </row>
    <row r="5743" spans="3:9" x14ac:dyDescent="0.25">
      <c r="C5743" s="482" t="s">
        <v>6169</v>
      </c>
      <c r="D5743" s="325">
        <v>460.2</v>
      </c>
      <c r="E5743" s="325">
        <v>0</v>
      </c>
      <c r="F5743" s="325">
        <v>11.5</v>
      </c>
      <c r="G5743" s="325">
        <v>7</v>
      </c>
      <c r="H5743" s="320">
        <v>3.1</v>
      </c>
      <c r="I5743" s="320">
        <v>157.5</v>
      </c>
    </row>
    <row r="5744" spans="3:9" x14ac:dyDescent="0.25">
      <c r="C5744" s="482" t="s">
        <v>6170</v>
      </c>
      <c r="D5744" s="325">
        <v>459.8</v>
      </c>
      <c r="E5744" s="325">
        <v>0</v>
      </c>
      <c r="F5744" s="325">
        <v>11.7</v>
      </c>
      <c r="G5744" s="325">
        <v>9</v>
      </c>
      <c r="H5744" s="320">
        <v>2.7</v>
      </c>
      <c r="I5744" s="320">
        <v>157.5</v>
      </c>
    </row>
    <row r="5745" spans="3:9" x14ac:dyDescent="0.25">
      <c r="C5745" s="482" t="s">
        <v>6171</v>
      </c>
      <c r="D5745" s="325">
        <v>459.6</v>
      </c>
      <c r="E5745" s="325">
        <v>0</v>
      </c>
      <c r="F5745" s="325">
        <v>10.8</v>
      </c>
      <c r="G5745" s="325">
        <v>11</v>
      </c>
      <c r="H5745" s="320">
        <v>2.7</v>
      </c>
      <c r="I5745" s="320">
        <v>157.5</v>
      </c>
    </row>
    <row r="5746" spans="3:9" x14ac:dyDescent="0.25">
      <c r="C5746" s="482" t="s">
        <v>6172</v>
      </c>
      <c r="D5746" s="325">
        <v>459.7</v>
      </c>
      <c r="E5746" s="325">
        <v>0</v>
      </c>
      <c r="F5746" s="325">
        <v>9.1999999999999993</v>
      </c>
      <c r="G5746" s="325">
        <v>12</v>
      </c>
      <c r="H5746" s="320">
        <v>2.7</v>
      </c>
      <c r="I5746" s="320">
        <v>157.5</v>
      </c>
    </row>
    <row r="5747" spans="3:9" x14ac:dyDescent="0.25">
      <c r="C5747" s="482" t="s">
        <v>6173</v>
      </c>
      <c r="D5747" s="325">
        <v>460.1</v>
      </c>
      <c r="E5747" s="325">
        <v>0</v>
      </c>
      <c r="F5747" s="325">
        <v>7</v>
      </c>
      <c r="G5747" s="325">
        <v>14</v>
      </c>
      <c r="H5747" s="320">
        <v>1.3</v>
      </c>
      <c r="I5747" s="320">
        <v>157.5</v>
      </c>
    </row>
    <row r="5748" spans="3:9" x14ac:dyDescent="0.25">
      <c r="C5748" s="482" t="s">
        <v>6174</v>
      </c>
      <c r="D5748" s="325">
        <v>460.2</v>
      </c>
      <c r="E5748" s="325">
        <v>0</v>
      </c>
      <c r="F5748" s="325">
        <v>4.9000000000000004</v>
      </c>
      <c r="G5748" s="325">
        <v>18</v>
      </c>
      <c r="H5748" s="320">
        <v>0.9</v>
      </c>
      <c r="I5748" s="320">
        <v>157.5</v>
      </c>
    </row>
    <row r="5749" spans="3:9" x14ac:dyDescent="0.25">
      <c r="C5749" s="482" t="s">
        <v>6175</v>
      </c>
      <c r="D5749" s="325">
        <v>460.3</v>
      </c>
      <c r="E5749" s="325">
        <v>0</v>
      </c>
      <c r="F5749" s="325">
        <v>3.6</v>
      </c>
      <c r="G5749" s="325">
        <v>29</v>
      </c>
      <c r="H5749" s="320">
        <v>0.4</v>
      </c>
      <c r="I5749" s="320">
        <v>157.5</v>
      </c>
    </row>
    <row r="5750" spans="3:9" x14ac:dyDescent="0.25">
      <c r="C5750" s="482" t="s">
        <v>6176</v>
      </c>
      <c r="D5750" s="325">
        <v>460.4</v>
      </c>
      <c r="E5750" s="325">
        <v>0</v>
      </c>
      <c r="F5750" s="325">
        <v>2.8</v>
      </c>
      <c r="G5750" s="325">
        <v>21</v>
      </c>
      <c r="H5750" s="320">
        <v>0.4</v>
      </c>
      <c r="I5750" s="320">
        <v>90</v>
      </c>
    </row>
    <row r="5751" spans="3:9" x14ac:dyDescent="0.25">
      <c r="C5751" s="482" t="s">
        <v>6177</v>
      </c>
      <c r="D5751" s="325">
        <v>460.3</v>
      </c>
      <c r="E5751" s="325">
        <v>0</v>
      </c>
      <c r="F5751" s="325">
        <v>2.4</v>
      </c>
      <c r="G5751" s="325">
        <v>14</v>
      </c>
      <c r="H5751" s="320">
        <v>0.4</v>
      </c>
      <c r="I5751" s="320">
        <v>135</v>
      </c>
    </row>
    <row r="5752" spans="3:9" x14ac:dyDescent="0.25">
      <c r="C5752" s="482" t="s">
        <v>6178</v>
      </c>
      <c r="D5752" s="325">
        <v>460.5</v>
      </c>
      <c r="E5752" s="325">
        <v>0</v>
      </c>
      <c r="F5752" s="325">
        <v>0.6</v>
      </c>
      <c r="G5752" s="325">
        <v>27</v>
      </c>
      <c r="H5752" s="320">
        <v>0.4</v>
      </c>
      <c r="I5752" s="320">
        <v>90</v>
      </c>
    </row>
    <row r="5753" spans="3:9" x14ac:dyDescent="0.25">
      <c r="C5753" s="482" t="s">
        <v>6179</v>
      </c>
      <c r="D5753" s="325">
        <v>458.9</v>
      </c>
      <c r="E5753" s="325">
        <v>0</v>
      </c>
      <c r="F5753" s="325">
        <v>3.6</v>
      </c>
      <c r="G5753" s="325">
        <v>80</v>
      </c>
      <c r="H5753" s="320">
        <v>0.4</v>
      </c>
      <c r="I5753" s="320">
        <v>22.5</v>
      </c>
    </row>
    <row r="5754" spans="3:9" x14ac:dyDescent="0.25">
      <c r="C5754" s="482" t="s">
        <v>6180</v>
      </c>
      <c r="D5754" s="325">
        <v>458.6</v>
      </c>
      <c r="E5754" s="325">
        <v>0</v>
      </c>
      <c r="F5754" s="325">
        <v>3.3</v>
      </c>
      <c r="G5754" s="325">
        <v>81</v>
      </c>
      <c r="H5754" s="320">
        <v>0.4</v>
      </c>
      <c r="I5754" s="320">
        <v>337.5</v>
      </c>
    </row>
    <row r="5755" spans="3:9" x14ac:dyDescent="0.25">
      <c r="C5755" s="482" t="s">
        <v>6181</v>
      </c>
      <c r="D5755" s="325">
        <v>458.3</v>
      </c>
      <c r="E5755" s="325">
        <v>0</v>
      </c>
      <c r="F5755" s="325">
        <v>2.7</v>
      </c>
      <c r="G5755" s="325">
        <v>83</v>
      </c>
      <c r="H5755" s="320">
        <v>0.9</v>
      </c>
      <c r="I5755" s="320">
        <v>0</v>
      </c>
    </row>
    <row r="5756" spans="3:9" x14ac:dyDescent="0.25">
      <c r="C5756" s="482" t="s">
        <v>6182</v>
      </c>
      <c r="D5756" s="325">
        <v>458.1</v>
      </c>
      <c r="E5756" s="325">
        <v>0</v>
      </c>
      <c r="F5756" s="325">
        <v>2.4</v>
      </c>
      <c r="G5756" s="325">
        <v>83</v>
      </c>
      <c r="H5756" s="320">
        <v>0.4</v>
      </c>
      <c r="I5756" s="320">
        <v>270</v>
      </c>
    </row>
    <row r="5757" spans="3:9" x14ac:dyDescent="0.25">
      <c r="C5757" s="482" t="s">
        <v>6183</v>
      </c>
      <c r="D5757" s="325">
        <v>458.1</v>
      </c>
      <c r="E5757" s="325">
        <v>0</v>
      </c>
      <c r="F5757" s="325">
        <v>1.9</v>
      </c>
      <c r="G5757" s="325">
        <v>83</v>
      </c>
      <c r="H5757" s="320">
        <v>0.4</v>
      </c>
      <c r="I5757" s="320">
        <v>0</v>
      </c>
    </row>
    <row r="5758" spans="3:9" x14ac:dyDescent="0.25">
      <c r="C5758" s="482" t="s">
        <v>6184</v>
      </c>
      <c r="D5758" s="325">
        <v>458.3</v>
      </c>
      <c r="E5758" s="325">
        <v>0</v>
      </c>
      <c r="F5758" s="325">
        <v>1.2</v>
      </c>
      <c r="G5758" s="325">
        <v>85</v>
      </c>
      <c r="H5758" s="320">
        <v>0.4</v>
      </c>
      <c r="I5758" s="320">
        <v>270</v>
      </c>
    </row>
    <row r="5759" spans="3:9" x14ac:dyDescent="0.25">
      <c r="C5759" s="482" t="s">
        <v>6185</v>
      </c>
      <c r="D5759" s="325">
        <v>458.5</v>
      </c>
      <c r="E5759" s="325">
        <v>0</v>
      </c>
      <c r="F5759" s="325">
        <v>0.4</v>
      </c>
      <c r="G5759" s="325">
        <v>85</v>
      </c>
      <c r="H5759" s="320">
        <v>0.9</v>
      </c>
      <c r="I5759" s="320">
        <v>337.5</v>
      </c>
    </row>
    <row r="5760" spans="3:9" x14ac:dyDescent="0.25">
      <c r="C5760" s="482" t="s">
        <v>6186</v>
      </c>
      <c r="D5760" s="325">
        <v>459.1</v>
      </c>
      <c r="E5760" s="325">
        <v>0</v>
      </c>
      <c r="F5760" s="325">
        <v>-0.1</v>
      </c>
      <c r="G5760" s="325">
        <v>86</v>
      </c>
      <c r="H5760" s="320">
        <v>0.4</v>
      </c>
      <c r="I5760" s="320">
        <v>247.5</v>
      </c>
    </row>
    <row r="5761" spans="3:9" x14ac:dyDescent="0.25">
      <c r="C5761" s="482" t="s">
        <v>6187</v>
      </c>
      <c r="D5761" s="325">
        <v>459.5</v>
      </c>
      <c r="E5761" s="325">
        <v>0</v>
      </c>
      <c r="F5761" s="325">
        <v>1.1000000000000001</v>
      </c>
      <c r="G5761" s="325">
        <v>82</v>
      </c>
      <c r="H5761" s="320">
        <v>0.9</v>
      </c>
      <c r="I5761" s="320">
        <v>225</v>
      </c>
    </row>
    <row r="5762" spans="3:9" x14ac:dyDescent="0.25">
      <c r="C5762" s="482" t="s">
        <v>6188</v>
      </c>
      <c r="D5762" s="325">
        <v>459.8</v>
      </c>
      <c r="E5762" s="325">
        <v>0</v>
      </c>
      <c r="F5762" s="325">
        <v>4.9000000000000004</v>
      </c>
      <c r="G5762" s="325">
        <v>68</v>
      </c>
      <c r="H5762" s="320">
        <v>0.9</v>
      </c>
      <c r="I5762" s="320">
        <v>247.5</v>
      </c>
    </row>
    <row r="5763" spans="3:9" x14ac:dyDescent="0.25">
      <c r="C5763" s="482" t="s">
        <v>6189</v>
      </c>
      <c r="D5763" s="325">
        <v>459.9</v>
      </c>
      <c r="E5763" s="325">
        <v>0</v>
      </c>
      <c r="F5763" s="325">
        <v>7.8</v>
      </c>
      <c r="G5763" s="325">
        <v>54</v>
      </c>
      <c r="H5763" s="320">
        <v>1.3</v>
      </c>
      <c r="I5763" s="320">
        <v>225</v>
      </c>
    </row>
    <row r="5764" spans="3:9" x14ac:dyDescent="0.25">
      <c r="C5764" s="482" t="s">
        <v>6190</v>
      </c>
      <c r="D5764" s="325">
        <v>459.7</v>
      </c>
      <c r="E5764" s="325">
        <v>0</v>
      </c>
      <c r="F5764" s="325">
        <v>11.8</v>
      </c>
      <c r="G5764" s="325">
        <v>31</v>
      </c>
      <c r="H5764" s="320">
        <v>1.3</v>
      </c>
      <c r="I5764" s="320">
        <v>180</v>
      </c>
    </row>
    <row r="5765" spans="3:9" x14ac:dyDescent="0.25">
      <c r="C5765" s="482" t="s">
        <v>6191</v>
      </c>
      <c r="D5765" s="325">
        <v>459.4</v>
      </c>
      <c r="E5765" s="325">
        <v>0</v>
      </c>
      <c r="F5765" s="325">
        <v>13.3</v>
      </c>
      <c r="G5765" s="325">
        <v>26</v>
      </c>
      <c r="H5765" s="320">
        <v>1.3</v>
      </c>
      <c r="I5765" s="320">
        <v>180</v>
      </c>
    </row>
    <row r="5766" spans="3:9" x14ac:dyDescent="0.25">
      <c r="C5766" s="482" t="s">
        <v>6192</v>
      </c>
      <c r="D5766" s="325">
        <v>458.9</v>
      </c>
      <c r="E5766" s="325">
        <v>0</v>
      </c>
      <c r="F5766" s="325">
        <v>13.9</v>
      </c>
      <c r="G5766" s="325">
        <v>31</v>
      </c>
      <c r="H5766" s="320">
        <v>2.2000000000000002</v>
      </c>
      <c r="I5766" s="320">
        <v>45</v>
      </c>
    </row>
    <row r="5767" spans="3:9" x14ac:dyDescent="0.25">
      <c r="C5767" s="482" t="s">
        <v>6193</v>
      </c>
      <c r="D5767" s="325">
        <v>458.3</v>
      </c>
      <c r="E5767" s="325">
        <v>0</v>
      </c>
      <c r="F5767" s="325">
        <v>13.8</v>
      </c>
      <c r="G5767" s="325">
        <v>33</v>
      </c>
      <c r="H5767" s="320">
        <v>3.1</v>
      </c>
      <c r="I5767" s="320">
        <v>0</v>
      </c>
    </row>
    <row r="5768" spans="3:9" x14ac:dyDescent="0.25">
      <c r="C5768" s="482" t="s">
        <v>6194</v>
      </c>
      <c r="D5768" s="325">
        <v>458.1</v>
      </c>
      <c r="E5768" s="325">
        <v>0</v>
      </c>
      <c r="F5768" s="325">
        <v>14</v>
      </c>
      <c r="G5768" s="325">
        <v>31</v>
      </c>
      <c r="H5768" s="320">
        <v>2.7</v>
      </c>
      <c r="I5768" s="320">
        <v>22.5</v>
      </c>
    </row>
    <row r="5769" spans="3:9" x14ac:dyDescent="0.25">
      <c r="C5769" s="482" t="s">
        <v>6195</v>
      </c>
      <c r="D5769" s="325">
        <v>458.1</v>
      </c>
      <c r="E5769" s="325">
        <v>0</v>
      </c>
      <c r="F5769" s="325">
        <v>12.4</v>
      </c>
      <c r="G5769" s="325">
        <v>38</v>
      </c>
      <c r="H5769" s="320">
        <v>3.1</v>
      </c>
      <c r="I5769" s="320">
        <v>45</v>
      </c>
    </row>
    <row r="5770" spans="3:9" x14ac:dyDescent="0.25">
      <c r="C5770" s="482" t="s">
        <v>6196</v>
      </c>
      <c r="D5770" s="325">
        <v>458.3</v>
      </c>
      <c r="E5770" s="325">
        <v>0</v>
      </c>
      <c r="F5770" s="325">
        <v>10.7</v>
      </c>
      <c r="G5770" s="325">
        <v>50</v>
      </c>
      <c r="H5770" s="320">
        <v>3.1</v>
      </c>
      <c r="I5770" s="320">
        <v>22.5</v>
      </c>
    </row>
    <row r="5771" spans="3:9" x14ac:dyDescent="0.25">
      <c r="C5771" s="482" t="s">
        <v>6197</v>
      </c>
      <c r="D5771" s="325">
        <v>458.6</v>
      </c>
      <c r="E5771" s="325">
        <v>0</v>
      </c>
      <c r="F5771" s="325">
        <v>7.9</v>
      </c>
      <c r="G5771" s="325">
        <v>63</v>
      </c>
      <c r="H5771" s="320">
        <v>2.2000000000000002</v>
      </c>
      <c r="I5771" s="320">
        <v>22.5</v>
      </c>
    </row>
    <row r="5772" spans="3:9" x14ac:dyDescent="0.25">
      <c r="C5772" s="482" t="s">
        <v>6198</v>
      </c>
      <c r="D5772" s="325">
        <v>458.9</v>
      </c>
      <c r="E5772" s="325">
        <v>0</v>
      </c>
      <c r="F5772" s="325">
        <v>6.5</v>
      </c>
      <c r="G5772" s="325">
        <v>69</v>
      </c>
      <c r="H5772" s="320">
        <v>1.3</v>
      </c>
      <c r="I5772" s="320">
        <v>22.5</v>
      </c>
    </row>
    <row r="5773" spans="3:9" x14ac:dyDescent="0.25">
      <c r="C5773" s="482" t="s">
        <v>6199</v>
      </c>
      <c r="D5773" s="325">
        <v>459.3</v>
      </c>
      <c r="E5773" s="325">
        <v>0</v>
      </c>
      <c r="F5773" s="325">
        <v>5</v>
      </c>
      <c r="G5773" s="325">
        <v>76</v>
      </c>
      <c r="H5773" s="320">
        <v>1.3</v>
      </c>
      <c r="I5773" s="320">
        <v>22.5</v>
      </c>
    </row>
    <row r="5774" spans="3:9" x14ac:dyDescent="0.25">
      <c r="C5774" s="482" t="s">
        <v>6200</v>
      </c>
      <c r="D5774" s="325">
        <v>459.5</v>
      </c>
      <c r="E5774" s="325">
        <v>0</v>
      </c>
      <c r="F5774" s="325">
        <v>4</v>
      </c>
      <c r="G5774" s="325">
        <v>80</v>
      </c>
      <c r="H5774" s="320">
        <v>0.9</v>
      </c>
      <c r="I5774" s="320">
        <v>22.5</v>
      </c>
    </row>
    <row r="5775" spans="3:9" x14ac:dyDescent="0.25">
      <c r="C5775" s="482" t="s">
        <v>6201</v>
      </c>
      <c r="D5775" s="325">
        <v>459.5</v>
      </c>
      <c r="E5775" s="325">
        <v>0</v>
      </c>
      <c r="F5775" s="325">
        <v>3.3</v>
      </c>
      <c r="G5775" s="325">
        <v>83</v>
      </c>
      <c r="H5775" s="320">
        <v>0.4</v>
      </c>
      <c r="I5775" s="320">
        <v>45</v>
      </c>
    </row>
    <row r="5776" spans="3:9" x14ac:dyDescent="0.25">
      <c r="C5776" s="482" t="s">
        <v>6202</v>
      </c>
      <c r="D5776" s="325">
        <v>459.4</v>
      </c>
      <c r="E5776" s="325">
        <v>0</v>
      </c>
      <c r="F5776" s="325">
        <v>2.6</v>
      </c>
      <c r="G5776" s="325">
        <v>85</v>
      </c>
      <c r="H5776" s="320">
        <v>0.4</v>
      </c>
      <c r="I5776" s="320">
        <v>247.5</v>
      </c>
    </row>
    <row r="5777" spans="3:9" x14ac:dyDescent="0.25">
      <c r="C5777" s="482" t="s">
        <v>6203</v>
      </c>
      <c r="D5777" s="325">
        <v>459.3</v>
      </c>
      <c r="E5777" s="325">
        <v>0</v>
      </c>
      <c r="F5777" s="325">
        <v>2</v>
      </c>
      <c r="G5777" s="325">
        <v>86</v>
      </c>
      <c r="H5777" s="320">
        <v>0.4</v>
      </c>
      <c r="I5777" s="320">
        <v>247.5</v>
      </c>
    </row>
    <row r="5778" spans="3:9" x14ac:dyDescent="0.25">
      <c r="C5778" s="482" t="s">
        <v>6204</v>
      </c>
      <c r="D5778" s="325">
        <v>459</v>
      </c>
      <c r="E5778" s="325">
        <v>0</v>
      </c>
      <c r="F5778" s="325">
        <v>1.9</v>
      </c>
      <c r="G5778" s="325">
        <v>90</v>
      </c>
      <c r="H5778" s="320">
        <v>0.4</v>
      </c>
      <c r="I5778" s="320">
        <v>0</v>
      </c>
    </row>
    <row r="5779" spans="3:9" x14ac:dyDescent="0.25">
      <c r="C5779" s="482" t="s">
        <v>6205</v>
      </c>
      <c r="D5779" s="325">
        <v>458.7</v>
      </c>
      <c r="E5779" s="325">
        <v>0</v>
      </c>
      <c r="F5779" s="325">
        <v>1.8</v>
      </c>
      <c r="G5779" s="325">
        <v>84</v>
      </c>
      <c r="H5779" s="320">
        <v>0.4</v>
      </c>
      <c r="I5779" s="320">
        <v>337.5</v>
      </c>
    </row>
    <row r="5780" spans="3:9" x14ac:dyDescent="0.25">
      <c r="C5780" s="482" t="s">
        <v>6206</v>
      </c>
      <c r="D5780" s="325">
        <v>458.5</v>
      </c>
      <c r="E5780" s="325">
        <v>0</v>
      </c>
      <c r="F5780" s="325">
        <v>1.2</v>
      </c>
      <c r="G5780" s="325">
        <v>84</v>
      </c>
      <c r="H5780" s="320">
        <v>0.4</v>
      </c>
      <c r="I5780" s="320">
        <v>0</v>
      </c>
    </row>
    <row r="5781" spans="3:9" x14ac:dyDescent="0.25">
      <c r="C5781" s="482" t="s">
        <v>6207</v>
      </c>
      <c r="D5781" s="325">
        <v>458.7</v>
      </c>
      <c r="E5781" s="325">
        <v>0</v>
      </c>
      <c r="F5781" s="325">
        <v>-0.2</v>
      </c>
      <c r="G5781" s="325">
        <v>86</v>
      </c>
      <c r="H5781" s="320">
        <v>0.9</v>
      </c>
      <c r="I5781" s="320">
        <v>225</v>
      </c>
    </row>
    <row r="5782" spans="3:9" x14ac:dyDescent="0.25">
      <c r="C5782" s="482" t="s">
        <v>6208</v>
      </c>
      <c r="D5782" s="325">
        <v>459</v>
      </c>
      <c r="E5782" s="325">
        <v>0</v>
      </c>
      <c r="F5782" s="325">
        <v>-0.4</v>
      </c>
      <c r="G5782" s="325">
        <v>88</v>
      </c>
      <c r="H5782" s="320">
        <v>0.4</v>
      </c>
      <c r="I5782" s="320">
        <v>180</v>
      </c>
    </row>
    <row r="5783" spans="3:9" x14ac:dyDescent="0.25">
      <c r="C5783" s="482" t="s">
        <v>6209</v>
      </c>
      <c r="D5783" s="325">
        <v>459.2</v>
      </c>
      <c r="E5783" s="325">
        <v>0</v>
      </c>
      <c r="F5783" s="325">
        <v>-0.6</v>
      </c>
      <c r="G5783" s="325">
        <v>88</v>
      </c>
      <c r="H5783" s="320">
        <v>0.9</v>
      </c>
      <c r="I5783" s="320">
        <v>157.5</v>
      </c>
    </row>
    <row r="5784" spans="3:9" x14ac:dyDescent="0.25">
      <c r="C5784" s="482" t="s">
        <v>6210</v>
      </c>
      <c r="D5784" s="325">
        <v>459.7</v>
      </c>
      <c r="E5784" s="325">
        <v>0</v>
      </c>
      <c r="F5784" s="325">
        <v>-0.1</v>
      </c>
      <c r="G5784" s="325">
        <v>86</v>
      </c>
      <c r="H5784" s="320">
        <v>0.9</v>
      </c>
      <c r="I5784" s="320">
        <v>247.5</v>
      </c>
    </row>
    <row r="5785" spans="3:9" x14ac:dyDescent="0.25">
      <c r="C5785" s="482" t="s">
        <v>6211</v>
      </c>
      <c r="D5785" s="325">
        <v>459.9</v>
      </c>
      <c r="E5785" s="325">
        <v>0</v>
      </c>
      <c r="F5785" s="325">
        <v>0.9</v>
      </c>
      <c r="G5785" s="325">
        <v>81</v>
      </c>
      <c r="H5785" s="320">
        <v>1.3</v>
      </c>
      <c r="I5785" s="320">
        <v>247.5</v>
      </c>
    </row>
    <row r="5786" spans="3:9" x14ac:dyDescent="0.25">
      <c r="C5786" s="482" t="s">
        <v>6212</v>
      </c>
      <c r="D5786" s="325">
        <v>460.2</v>
      </c>
      <c r="E5786" s="325">
        <v>0</v>
      </c>
      <c r="F5786" s="325">
        <v>3.3</v>
      </c>
      <c r="G5786" s="325">
        <v>71</v>
      </c>
      <c r="H5786" s="320">
        <v>0.9</v>
      </c>
      <c r="I5786" s="320">
        <v>202.5</v>
      </c>
    </row>
    <row r="5787" spans="3:9" x14ac:dyDescent="0.25">
      <c r="C5787" s="482" t="s">
        <v>6213</v>
      </c>
      <c r="D5787" s="325">
        <v>460.2</v>
      </c>
      <c r="E5787" s="325">
        <v>0</v>
      </c>
      <c r="F5787" s="325">
        <v>6.9</v>
      </c>
      <c r="G5787" s="325">
        <v>47</v>
      </c>
      <c r="H5787" s="320">
        <v>0.9</v>
      </c>
      <c r="I5787" s="320">
        <v>202.5</v>
      </c>
    </row>
    <row r="5788" spans="3:9" x14ac:dyDescent="0.25">
      <c r="C5788" s="482" t="s">
        <v>6214</v>
      </c>
      <c r="D5788" s="325">
        <v>460.1</v>
      </c>
      <c r="E5788" s="325">
        <v>0</v>
      </c>
      <c r="F5788" s="325">
        <v>11.7</v>
      </c>
      <c r="G5788" s="325">
        <v>27</v>
      </c>
      <c r="H5788" s="320">
        <v>1.3</v>
      </c>
      <c r="I5788" s="320">
        <v>45</v>
      </c>
    </row>
    <row r="5789" spans="3:9" x14ac:dyDescent="0.25">
      <c r="C5789" s="482" t="s">
        <v>6215</v>
      </c>
      <c r="D5789" s="325">
        <v>459.6</v>
      </c>
      <c r="E5789" s="325">
        <v>0</v>
      </c>
      <c r="F5789" s="325">
        <v>12.2</v>
      </c>
      <c r="G5789" s="325">
        <v>27</v>
      </c>
      <c r="H5789" s="320">
        <v>1.3</v>
      </c>
      <c r="I5789" s="320">
        <v>45</v>
      </c>
    </row>
    <row r="5790" spans="3:9" x14ac:dyDescent="0.25">
      <c r="C5790" s="482" t="s">
        <v>6216</v>
      </c>
      <c r="D5790" s="325">
        <v>459.2</v>
      </c>
      <c r="E5790" s="325">
        <v>0</v>
      </c>
      <c r="F5790" s="325">
        <v>13.1</v>
      </c>
      <c r="G5790" s="325">
        <v>27</v>
      </c>
      <c r="H5790" s="320">
        <v>1.3</v>
      </c>
      <c r="I5790" s="320">
        <v>45</v>
      </c>
    </row>
    <row r="5791" spans="3:9" x14ac:dyDescent="0.25">
      <c r="C5791" s="482" t="s">
        <v>6217</v>
      </c>
      <c r="D5791" s="325">
        <v>458.6</v>
      </c>
      <c r="E5791" s="325">
        <v>0</v>
      </c>
      <c r="F5791" s="325">
        <v>12.6</v>
      </c>
      <c r="G5791" s="325">
        <v>30</v>
      </c>
      <c r="H5791" s="320">
        <v>1.3</v>
      </c>
      <c r="I5791" s="320">
        <v>0</v>
      </c>
    </row>
    <row r="5792" spans="3:9" x14ac:dyDescent="0.25">
      <c r="C5792" s="482" t="s">
        <v>6218</v>
      </c>
      <c r="D5792" s="325">
        <v>458.2</v>
      </c>
      <c r="E5792" s="325">
        <v>0</v>
      </c>
      <c r="F5792" s="325">
        <v>13.5</v>
      </c>
      <c r="G5792" s="325">
        <v>30</v>
      </c>
      <c r="H5792" s="320">
        <v>1.8</v>
      </c>
      <c r="I5792" s="320">
        <v>0</v>
      </c>
    </row>
    <row r="5793" spans="3:9" x14ac:dyDescent="0.25">
      <c r="C5793" s="482" t="s">
        <v>6219</v>
      </c>
      <c r="D5793" s="325">
        <v>458.2</v>
      </c>
      <c r="E5793" s="325">
        <v>0</v>
      </c>
      <c r="F5793" s="325">
        <v>12.7</v>
      </c>
      <c r="G5793" s="325">
        <v>34</v>
      </c>
      <c r="H5793" s="320">
        <v>2.2000000000000002</v>
      </c>
      <c r="I5793" s="320">
        <v>45</v>
      </c>
    </row>
    <row r="5794" spans="3:9" x14ac:dyDescent="0.25">
      <c r="C5794" s="482" t="s">
        <v>6220</v>
      </c>
      <c r="D5794" s="325">
        <v>458.3</v>
      </c>
      <c r="E5794" s="325">
        <v>0</v>
      </c>
      <c r="F5794" s="325">
        <v>11.1</v>
      </c>
      <c r="G5794" s="325">
        <v>42</v>
      </c>
      <c r="H5794" s="320">
        <v>2.2000000000000002</v>
      </c>
      <c r="I5794" s="320">
        <v>22.5</v>
      </c>
    </row>
    <row r="5795" spans="3:9" x14ac:dyDescent="0.25">
      <c r="C5795" s="482" t="s">
        <v>6221</v>
      </c>
      <c r="D5795" s="325">
        <v>458.7</v>
      </c>
      <c r="E5795" s="325">
        <v>0</v>
      </c>
      <c r="F5795" s="325">
        <v>8.8000000000000007</v>
      </c>
      <c r="G5795" s="325">
        <v>51</v>
      </c>
      <c r="H5795" s="320">
        <v>1.8</v>
      </c>
      <c r="I5795" s="320">
        <v>45</v>
      </c>
    </row>
    <row r="5796" spans="3:9" x14ac:dyDescent="0.25">
      <c r="C5796" s="482" t="s">
        <v>6222</v>
      </c>
      <c r="D5796" s="325">
        <v>458.9</v>
      </c>
      <c r="E5796" s="325">
        <v>0</v>
      </c>
      <c r="F5796" s="325">
        <v>6.7</v>
      </c>
      <c r="G5796" s="325">
        <v>65</v>
      </c>
      <c r="H5796" s="320">
        <v>1.3</v>
      </c>
      <c r="I5796" s="320">
        <v>22.5</v>
      </c>
    </row>
    <row r="5797" spans="3:9" x14ac:dyDescent="0.25">
      <c r="C5797" s="482" t="s">
        <v>6223</v>
      </c>
      <c r="D5797" s="325">
        <v>459.1</v>
      </c>
      <c r="E5797" s="325">
        <v>0</v>
      </c>
      <c r="F5797" s="325">
        <v>5.5</v>
      </c>
      <c r="G5797" s="325">
        <v>71</v>
      </c>
      <c r="H5797" s="320">
        <v>0.9</v>
      </c>
      <c r="I5797" s="320">
        <v>45</v>
      </c>
    </row>
    <row r="5798" spans="3:9" x14ac:dyDescent="0.25">
      <c r="C5798" s="482" t="s">
        <v>6224</v>
      </c>
      <c r="D5798" s="325">
        <v>459.5</v>
      </c>
      <c r="E5798" s="325">
        <v>0</v>
      </c>
      <c r="F5798" s="325">
        <v>4.0999999999999996</v>
      </c>
      <c r="G5798" s="325">
        <v>75</v>
      </c>
      <c r="H5798" s="320">
        <v>0.4</v>
      </c>
      <c r="I5798" s="320">
        <v>0</v>
      </c>
    </row>
    <row r="5799" spans="3:9" x14ac:dyDescent="0.25">
      <c r="C5799" s="482" t="s">
        <v>6225</v>
      </c>
      <c r="D5799" s="325">
        <v>459.5</v>
      </c>
      <c r="E5799" s="325">
        <v>0</v>
      </c>
      <c r="F5799" s="325">
        <v>3.8</v>
      </c>
      <c r="G5799" s="325">
        <v>77</v>
      </c>
      <c r="H5799" s="320">
        <v>0</v>
      </c>
      <c r="I5799" s="320">
        <v>0</v>
      </c>
    </row>
    <row r="5800" spans="3:9" x14ac:dyDescent="0.25">
      <c r="C5800" s="482" t="s">
        <v>6226</v>
      </c>
      <c r="D5800" s="325">
        <v>459.5</v>
      </c>
      <c r="E5800" s="325">
        <v>0</v>
      </c>
      <c r="F5800" s="325">
        <v>3.8</v>
      </c>
      <c r="G5800" s="325">
        <v>77</v>
      </c>
      <c r="H5800" s="320">
        <v>0</v>
      </c>
      <c r="I5800" s="320">
        <v>0</v>
      </c>
    </row>
    <row r="5801" spans="3:9" x14ac:dyDescent="0.25">
      <c r="C5801" s="482" t="s">
        <v>6227</v>
      </c>
      <c r="D5801" s="325">
        <v>459.2</v>
      </c>
      <c r="E5801" s="325">
        <v>0</v>
      </c>
      <c r="F5801" s="325">
        <v>3.2</v>
      </c>
      <c r="G5801" s="325">
        <v>78</v>
      </c>
      <c r="H5801" s="320">
        <v>0.4</v>
      </c>
      <c r="I5801" s="320">
        <v>247.5</v>
      </c>
    </row>
    <row r="5802" spans="3:9" x14ac:dyDescent="0.25">
      <c r="C5802" s="482" t="s">
        <v>6228</v>
      </c>
      <c r="D5802" s="325">
        <v>459</v>
      </c>
      <c r="E5802" s="325">
        <v>0</v>
      </c>
      <c r="F5802" s="325">
        <v>2.2000000000000002</v>
      </c>
      <c r="G5802" s="325">
        <v>82</v>
      </c>
      <c r="H5802" s="320">
        <v>0</v>
      </c>
      <c r="I5802" s="320">
        <v>247.5</v>
      </c>
    </row>
    <row r="5803" spans="3:9" x14ac:dyDescent="0.25">
      <c r="C5803" s="482" t="s">
        <v>6229</v>
      </c>
      <c r="D5803" s="325">
        <v>458.6</v>
      </c>
      <c r="E5803" s="325">
        <v>0</v>
      </c>
      <c r="F5803" s="325">
        <v>0.4</v>
      </c>
      <c r="G5803" s="325">
        <v>82</v>
      </c>
      <c r="H5803" s="320">
        <v>0.4</v>
      </c>
      <c r="I5803" s="320">
        <v>247.5</v>
      </c>
    </row>
    <row r="5804" spans="3:9" x14ac:dyDescent="0.25">
      <c r="C5804" s="482" t="s">
        <v>6230</v>
      </c>
      <c r="D5804" s="325">
        <v>458.6</v>
      </c>
      <c r="E5804" s="325">
        <v>0</v>
      </c>
      <c r="F5804" s="325">
        <v>0.7</v>
      </c>
      <c r="G5804" s="325">
        <v>85</v>
      </c>
      <c r="H5804" s="320">
        <v>0</v>
      </c>
      <c r="I5804" s="320">
        <v>225</v>
      </c>
    </row>
    <row r="5805" spans="3:9" x14ac:dyDescent="0.25">
      <c r="C5805" s="482" t="s">
        <v>6231</v>
      </c>
      <c r="D5805" s="325">
        <v>458.6</v>
      </c>
      <c r="E5805" s="325">
        <v>0</v>
      </c>
      <c r="F5805" s="325">
        <v>0.7</v>
      </c>
      <c r="G5805" s="325">
        <v>83</v>
      </c>
      <c r="H5805" s="320">
        <v>0.4</v>
      </c>
      <c r="I5805" s="320">
        <v>225</v>
      </c>
    </row>
    <row r="5806" spans="3:9" x14ac:dyDescent="0.25">
      <c r="C5806" s="482" t="s">
        <v>6232</v>
      </c>
      <c r="D5806" s="325">
        <v>458.6</v>
      </c>
      <c r="E5806" s="325">
        <v>0</v>
      </c>
      <c r="F5806" s="325">
        <v>-0.4</v>
      </c>
      <c r="G5806" s="325">
        <v>87</v>
      </c>
      <c r="H5806" s="320">
        <v>0.4</v>
      </c>
      <c r="I5806" s="320">
        <v>225</v>
      </c>
    </row>
    <row r="5807" spans="3:9" x14ac:dyDescent="0.25">
      <c r="C5807" s="482" t="s">
        <v>6233</v>
      </c>
      <c r="D5807" s="325">
        <v>458.8</v>
      </c>
      <c r="E5807" s="325">
        <v>0</v>
      </c>
      <c r="F5807" s="325">
        <v>-0.1</v>
      </c>
      <c r="G5807" s="325">
        <v>84</v>
      </c>
      <c r="H5807" s="320">
        <v>0</v>
      </c>
      <c r="I5807" s="320">
        <v>225</v>
      </c>
    </row>
    <row r="5808" spans="3:9" x14ac:dyDescent="0.25">
      <c r="C5808" s="482" t="s">
        <v>6234</v>
      </c>
      <c r="D5808" s="325">
        <v>459.2</v>
      </c>
      <c r="E5808" s="325">
        <v>0</v>
      </c>
      <c r="F5808" s="325">
        <v>0.2</v>
      </c>
      <c r="G5808" s="325">
        <v>86</v>
      </c>
      <c r="H5808" s="320">
        <v>0.4</v>
      </c>
      <c r="I5808" s="320">
        <v>247.5</v>
      </c>
    </row>
    <row r="5809" spans="3:9" x14ac:dyDescent="0.25">
      <c r="C5809" s="482" t="s">
        <v>6235</v>
      </c>
      <c r="D5809" s="325">
        <v>459.4</v>
      </c>
      <c r="E5809" s="325">
        <v>0</v>
      </c>
      <c r="F5809" s="325">
        <v>2.2000000000000002</v>
      </c>
      <c r="G5809" s="325">
        <v>81</v>
      </c>
      <c r="H5809" s="320">
        <v>0.9</v>
      </c>
      <c r="I5809" s="320">
        <v>247.5</v>
      </c>
    </row>
    <row r="5810" spans="3:9" x14ac:dyDescent="0.25">
      <c r="C5810" s="482" t="s">
        <v>6236</v>
      </c>
      <c r="D5810" s="325">
        <v>459.5</v>
      </c>
      <c r="E5810" s="325">
        <v>0</v>
      </c>
      <c r="F5810" s="325">
        <v>4.8</v>
      </c>
      <c r="G5810" s="325">
        <v>73</v>
      </c>
      <c r="H5810" s="320">
        <v>0.9</v>
      </c>
      <c r="I5810" s="320">
        <v>225</v>
      </c>
    </row>
    <row r="5811" spans="3:9" x14ac:dyDescent="0.25">
      <c r="C5811" s="482" t="s">
        <v>6237</v>
      </c>
      <c r="D5811" s="325">
        <v>459.3</v>
      </c>
      <c r="E5811" s="325">
        <v>0</v>
      </c>
      <c r="F5811" s="325">
        <v>7.7</v>
      </c>
      <c r="G5811" s="325">
        <v>50</v>
      </c>
      <c r="H5811" s="320">
        <v>1.3</v>
      </c>
      <c r="I5811" s="320">
        <v>225</v>
      </c>
    </row>
    <row r="5812" spans="3:9" x14ac:dyDescent="0.25">
      <c r="C5812" s="482" t="s">
        <v>6238</v>
      </c>
      <c r="D5812" s="325">
        <v>459.1</v>
      </c>
      <c r="E5812" s="325">
        <v>0</v>
      </c>
      <c r="F5812" s="325">
        <v>9.8000000000000007</v>
      </c>
      <c r="G5812" s="325">
        <v>38</v>
      </c>
      <c r="H5812" s="320">
        <v>2.2000000000000002</v>
      </c>
      <c r="I5812" s="320">
        <v>225</v>
      </c>
    </row>
    <row r="5813" spans="3:9" x14ac:dyDescent="0.25">
      <c r="C5813" s="482" t="s">
        <v>6239</v>
      </c>
      <c r="D5813" s="325">
        <v>458.8</v>
      </c>
      <c r="E5813" s="325">
        <v>0</v>
      </c>
      <c r="F5813" s="325">
        <v>10.7</v>
      </c>
      <c r="G5813" s="325">
        <v>40</v>
      </c>
      <c r="H5813" s="320">
        <v>2.2000000000000002</v>
      </c>
      <c r="I5813" s="320">
        <v>180</v>
      </c>
    </row>
    <row r="5814" spans="3:9" x14ac:dyDescent="0.25">
      <c r="C5814" s="482" t="s">
        <v>6240</v>
      </c>
      <c r="D5814" s="325">
        <v>458</v>
      </c>
      <c r="E5814" s="325">
        <v>0</v>
      </c>
      <c r="F5814" s="325">
        <v>11.1</v>
      </c>
      <c r="G5814" s="325">
        <v>38</v>
      </c>
      <c r="H5814" s="320">
        <v>1.8</v>
      </c>
      <c r="I5814" s="320">
        <v>157.5</v>
      </c>
    </row>
    <row r="5815" spans="3:9" x14ac:dyDescent="0.25">
      <c r="C5815" s="482" t="s">
        <v>6241</v>
      </c>
      <c r="D5815" s="325">
        <v>457.4</v>
      </c>
      <c r="E5815" s="325">
        <v>0</v>
      </c>
      <c r="F5815" s="325">
        <v>13.7</v>
      </c>
      <c r="G5815" s="325">
        <v>28</v>
      </c>
      <c r="H5815" s="320">
        <v>1.8</v>
      </c>
      <c r="I5815" s="320">
        <v>157.5</v>
      </c>
    </row>
    <row r="5816" spans="3:9" x14ac:dyDescent="0.25">
      <c r="C5816" s="482" t="s">
        <v>6242</v>
      </c>
      <c r="D5816" s="325">
        <v>457</v>
      </c>
      <c r="E5816" s="325">
        <v>0</v>
      </c>
      <c r="F5816" s="325">
        <v>13.8</v>
      </c>
      <c r="G5816" s="325">
        <v>28</v>
      </c>
      <c r="H5816" s="320">
        <v>1.8</v>
      </c>
      <c r="I5816" s="320">
        <v>67.5</v>
      </c>
    </row>
    <row r="5817" spans="3:9" x14ac:dyDescent="0.25">
      <c r="C5817" s="482" t="s">
        <v>6243</v>
      </c>
      <c r="D5817" s="325">
        <v>457</v>
      </c>
      <c r="E5817" s="325">
        <v>0</v>
      </c>
      <c r="F5817" s="325">
        <v>11.5</v>
      </c>
      <c r="G5817" s="325">
        <v>31</v>
      </c>
      <c r="H5817" s="320">
        <v>2.7</v>
      </c>
      <c r="I5817" s="320">
        <v>45</v>
      </c>
    </row>
    <row r="5818" spans="3:9" x14ac:dyDescent="0.25">
      <c r="C5818" s="482" t="s">
        <v>6244</v>
      </c>
      <c r="D5818" s="325">
        <v>457.2</v>
      </c>
      <c r="E5818" s="325">
        <v>0</v>
      </c>
      <c r="F5818" s="325">
        <v>9.6999999999999993</v>
      </c>
      <c r="G5818" s="325">
        <v>40</v>
      </c>
      <c r="H5818" s="320">
        <v>2.2000000000000002</v>
      </c>
      <c r="I5818" s="320">
        <v>67.5</v>
      </c>
    </row>
    <row r="5819" spans="3:9" x14ac:dyDescent="0.25">
      <c r="C5819" s="482" t="s">
        <v>6245</v>
      </c>
      <c r="D5819" s="325">
        <v>457.7</v>
      </c>
      <c r="E5819" s="325">
        <v>0</v>
      </c>
      <c r="F5819" s="325">
        <v>7.8</v>
      </c>
      <c r="G5819" s="325">
        <v>54</v>
      </c>
      <c r="H5819" s="320">
        <v>1.8</v>
      </c>
      <c r="I5819" s="320">
        <v>67.5</v>
      </c>
    </row>
    <row r="5820" spans="3:9" x14ac:dyDescent="0.25">
      <c r="C5820" s="482" t="s">
        <v>6246</v>
      </c>
      <c r="D5820" s="325">
        <v>457.8</v>
      </c>
      <c r="E5820" s="325">
        <v>0</v>
      </c>
      <c r="F5820" s="325">
        <v>6.3</v>
      </c>
      <c r="G5820" s="325">
        <v>66</v>
      </c>
      <c r="H5820" s="320">
        <v>1.3</v>
      </c>
      <c r="I5820" s="320">
        <v>67.5</v>
      </c>
    </row>
    <row r="5821" spans="3:9" x14ac:dyDescent="0.25">
      <c r="C5821" s="482" t="s">
        <v>6247</v>
      </c>
      <c r="D5821" s="325">
        <v>458.5</v>
      </c>
      <c r="E5821" s="325">
        <v>0</v>
      </c>
      <c r="F5821" s="325">
        <v>5.4</v>
      </c>
      <c r="G5821" s="325">
        <v>74</v>
      </c>
      <c r="H5821" s="320">
        <v>1.3</v>
      </c>
      <c r="I5821" s="320">
        <v>67.5</v>
      </c>
    </row>
    <row r="5822" spans="3:9" x14ac:dyDescent="0.25">
      <c r="C5822" s="482" t="s">
        <v>6248</v>
      </c>
      <c r="D5822" s="325">
        <v>458.6</v>
      </c>
      <c r="E5822" s="325">
        <v>0</v>
      </c>
      <c r="F5822" s="325">
        <v>4.5</v>
      </c>
      <c r="G5822" s="325">
        <v>78</v>
      </c>
      <c r="H5822" s="320">
        <v>0.4</v>
      </c>
      <c r="I5822" s="320">
        <v>180</v>
      </c>
    </row>
    <row r="5823" spans="3:9" x14ac:dyDescent="0.25">
      <c r="C5823" s="482" t="s">
        <v>6249</v>
      </c>
      <c r="D5823" s="325">
        <v>458.8</v>
      </c>
      <c r="E5823" s="325">
        <v>0</v>
      </c>
      <c r="F5823" s="325">
        <v>4.0999999999999996</v>
      </c>
      <c r="G5823" s="325">
        <v>77</v>
      </c>
      <c r="H5823" s="320">
        <v>0.4</v>
      </c>
      <c r="I5823" s="320">
        <v>225</v>
      </c>
    </row>
    <row r="5824" spans="3:9" x14ac:dyDescent="0.25">
      <c r="C5824" s="482" t="s">
        <v>6250</v>
      </c>
      <c r="D5824" s="325">
        <v>458.9</v>
      </c>
      <c r="E5824" s="325">
        <v>0</v>
      </c>
      <c r="F5824" s="325">
        <v>3.4</v>
      </c>
      <c r="G5824" s="325">
        <v>78</v>
      </c>
      <c r="H5824" s="320">
        <v>0.4</v>
      </c>
      <c r="I5824" s="320">
        <v>247.5</v>
      </c>
    </row>
    <row r="5825" spans="3:9" x14ac:dyDescent="0.25">
      <c r="C5825" s="482" t="s">
        <v>6251</v>
      </c>
      <c r="D5825" s="325">
        <v>458.6</v>
      </c>
      <c r="E5825" s="325">
        <v>0</v>
      </c>
      <c r="F5825" s="325">
        <v>2.4</v>
      </c>
      <c r="G5825" s="325">
        <v>82</v>
      </c>
      <c r="H5825" s="320">
        <v>0.4</v>
      </c>
      <c r="I5825" s="320">
        <v>247.5</v>
      </c>
    </row>
    <row r="5826" spans="3:9" x14ac:dyDescent="0.25">
      <c r="C5826" s="482" t="s">
        <v>6252</v>
      </c>
      <c r="D5826" s="325">
        <v>458.2</v>
      </c>
      <c r="E5826" s="325">
        <v>0</v>
      </c>
      <c r="F5826" s="325">
        <v>2</v>
      </c>
      <c r="G5826" s="325">
        <v>82</v>
      </c>
      <c r="H5826" s="320">
        <v>0.4</v>
      </c>
      <c r="I5826" s="320">
        <v>225</v>
      </c>
    </row>
    <row r="5827" spans="3:9" x14ac:dyDescent="0.25">
      <c r="C5827" s="482" t="s">
        <v>6253</v>
      </c>
      <c r="D5827" s="325">
        <v>458</v>
      </c>
      <c r="E5827" s="325">
        <v>0</v>
      </c>
      <c r="F5827" s="325">
        <v>1.7</v>
      </c>
      <c r="G5827" s="325">
        <v>83</v>
      </c>
      <c r="H5827" s="320">
        <v>0.4</v>
      </c>
      <c r="I5827" s="320">
        <v>225</v>
      </c>
    </row>
    <row r="5828" spans="3:9" x14ac:dyDescent="0.25">
      <c r="C5828" s="482" t="s">
        <v>6254</v>
      </c>
      <c r="D5828" s="325">
        <v>457.9</v>
      </c>
      <c r="E5828" s="325">
        <v>0</v>
      </c>
      <c r="F5828" s="325">
        <v>0.3</v>
      </c>
      <c r="G5828" s="325">
        <v>84</v>
      </c>
      <c r="H5828" s="320">
        <v>0.4</v>
      </c>
      <c r="I5828" s="320">
        <v>225</v>
      </c>
    </row>
    <row r="5829" spans="3:9" x14ac:dyDescent="0.25">
      <c r="C5829" s="482" t="s">
        <v>6255</v>
      </c>
      <c r="D5829" s="325">
        <v>457.7</v>
      </c>
      <c r="E5829" s="325">
        <v>0</v>
      </c>
      <c r="F5829" s="325">
        <v>-1.6</v>
      </c>
      <c r="G5829" s="325">
        <v>90</v>
      </c>
      <c r="H5829" s="320">
        <v>0.4</v>
      </c>
      <c r="I5829" s="320">
        <v>225</v>
      </c>
    </row>
    <row r="5830" spans="3:9" x14ac:dyDescent="0.25">
      <c r="C5830" s="482" t="s">
        <v>6256</v>
      </c>
      <c r="D5830" s="325">
        <v>457.7</v>
      </c>
      <c r="E5830" s="325">
        <v>0</v>
      </c>
      <c r="F5830" s="325">
        <v>-0.8</v>
      </c>
      <c r="G5830" s="325">
        <v>89</v>
      </c>
      <c r="H5830" s="320">
        <v>0.4</v>
      </c>
      <c r="I5830" s="320">
        <v>202.5</v>
      </c>
    </row>
    <row r="5831" spans="3:9" x14ac:dyDescent="0.25">
      <c r="C5831" s="482" t="s">
        <v>6257</v>
      </c>
      <c r="D5831" s="325">
        <v>457.9</v>
      </c>
      <c r="E5831" s="325">
        <v>0</v>
      </c>
      <c r="F5831" s="325">
        <v>-1.2</v>
      </c>
      <c r="G5831" s="325">
        <v>89</v>
      </c>
      <c r="H5831" s="320">
        <v>0</v>
      </c>
      <c r="I5831" s="320">
        <v>202.5</v>
      </c>
    </row>
    <row r="5832" spans="3:9" x14ac:dyDescent="0.25">
      <c r="C5832" s="482" t="s">
        <v>6258</v>
      </c>
      <c r="D5832" s="325">
        <v>458.3</v>
      </c>
      <c r="E5832" s="325">
        <v>0</v>
      </c>
      <c r="F5832" s="325">
        <v>-0.7</v>
      </c>
      <c r="G5832" s="325">
        <v>92</v>
      </c>
      <c r="H5832" s="320">
        <v>0</v>
      </c>
      <c r="I5832" s="320">
        <v>202.5</v>
      </c>
    </row>
    <row r="5833" spans="3:9" x14ac:dyDescent="0.25">
      <c r="C5833" s="482" t="s">
        <v>6259</v>
      </c>
      <c r="D5833" s="325">
        <v>458.7</v>
      </c>
      <c r="E5833" s="325">
        <v>0</v>
      </c>
      <c r="F5833" s="325">
        <v>1.3</v>
      </c>
      <c r="G5833" s="325">
        <v>83</v>
      </c>
      <c r="H5833" s="320">
        <v>0.9</v>
      </c>
      <c r="I5833" s="320">
        <v>202.5</v>
      </c>
    </row>
    <row r="5834" spans="3:9" x14ac:dyDescent="0.25">
      <c r="C5834" s="482" t="s">
        <v>6260</v>
      </c>
      <c r="D5834" s="325">
        <v>458.8</v>
      </c>
      <c r="E5834" s="325">
        <v>0</v>
      </c>
      <c r="F5834" s="325">
        <v>5.0999999999999996</v>
      </c>
      <c r="G5834" s="325">
        <v>73</v>
      </c>
      <c r="H5834" s="320">
        <v>0.9</v>
      </c>
      <c r="I5834" s="320">
        <v>247.5</v>
      </c>
    </row>
    <row r="5835" spans="3:9" x14ac:dyDescent="0.25">
      <c r="C5835" s="482" t="s">
        <v>6261</v>
      </c>
      <c r="D5835" s="325">
        <v>458.9</v>
      </c>
      <c r="E5835" s="325">
        <v>0</v>
      </c>
      <c r="F5835" s="325">
        <v>7.7</v>
      </c>
      <c r="G5835" s="325">
        <v>62</v>
      </c>
      <c r="H5835" s="320">
        <v>0.9</v>
      </c>
      <c r="I5835" s="320">
        <v>225</v>
      </c>
    </row>
    <row r="5836" spans="3:9" x14ac:dyDescent="0.25">
      <c r="C5836" s="482" t="s">
        <v>6262</v>
      </c>
      <c r="D5836" s="325">
        <v>458.8</v>
      </c>
      <c r="E5836" s="325">
        <v>0</v>
      </c>
      <c r="F5836" s="325">
        <v>10.8</v>
      </c>
      <c r="G5836" s="325">
        <v>40</v>
      </c>
      <c r="H5836" s="320">
        <v>0.9</v>
      </c>
      <c r="I5836" s="320">
        <v>157.5</v>
      </c>
    </row>
    <row r="5837" spans="3:9" x14ac:dyDescent="0.25">
      <c r="C5837" s="482" t="s">
        <v>6263</v>
      </c>
      <c r="D5837" s="325">
        <v>458.5</v>
      </c>
      <c r="E5837" s="325">
        <v>0</v>
      </c>
      <c r="F5837" s="325">
        <v>12.4</v>
      </c>
      <c r="G5837" s="325">
        <v>36</v>
      </c>
      <c r="H5837" s="320">
        <v>1.3</v>
      </c>
      <c r="I5837" s="320">
        <v>67.5</v>
      </c>
    </row>
    <row r="5838" spans="3:9" x14ac:dyDescent="0.25">
      <c r="C5838" s="482" t="s">
        <v>6264</v>
      </c>
      <c r="D5838" s="325">
        <v>457.8</v>
      </c>
      <c r="E5838" s="325">
        <v>0</v>
      </c>
      <c r="F5838" s="325">
        <v>11.9</v>
      </c>
      <c r="G5838" s="325">
        <v>42</v>
      </c>
      <c r="H5838" s="320">
        <v>1.8</v>
      </c>
      <c r="I5838" s="320">
        <v>67.5</v>
      </c>
    </row>
    <row r="5839" spans="3:9" x14ac:dyDescent="0.25">
      <c r="C5839" s="482" t="s">
        <v>6265</v>
      </c>
      <c r="D5839" s="325">
        <v>457.6</v>
      </c>
      <c r="E5839" s="325">
        <v>0</v>
      </c>
      <c r="F5839" s="325">
        <v>11.5</v>
      </c>
      <c r="G5839" s="325">
        <v>45</v>
      </c>
      <c r="H5839" s="320">
        <v>1.3</v>
      </c>
      <c r="I5839" s="320">
        <v>67.5</v>
      </c>
    </row>
    <row r="5840" spans="3:9" x14ac:dyDescent="0.25">
      <c r="C5840" s="482" t="s">
        <v>6266</v>
      </c>
      <c r="D5840" s="325">
        <v>457.3</v>
      </c>
      <c r="E5840" s="325">
        <v>0</v>
      </c>
      <c r="F5840" s="325">
        <v>10.199999999999999</v>
      </c>
      <c r="G5840" s="325">
        <v>51</v>
      </c>
      <c r="H5840" s="320">
        <v>1.3</v>
      </c>
      <c r="I5840" s="320">
        <v>67.5</v>
      </c>
    </row>
    <row r="5841" spans="3:9" x14ac:dyDescent="0.25">
      <c r="C5841" s="482" t="s">
        <v>6267</v>
      </c>
      <c r="D5841" s="325">
        <v>457.3</v>
      </c>
      <c r="E5841" s="325">
        <v>0</v>
      </c>
      <c r="F5841" s="325">
        <v>8.5</v>
      </c>
      <c r="G5841" s="325">
        <v>64</v>
      </c>
      <c r="H5841" s="320">
        <v>1.3</v>
      </c>
      <c r="I5841" s="320">
        <v>67.5</v>
      </c>
    </row>
    <row r="5842" spans="3:9" x14ac:dyDescent="0.25">
      <c r="C5842" s="482" t="s">
        <v>6268</v>
      </c>
      <c r="D5842" s="325">
        <v>457.9</v>
      </c>
      <c r="E5842" s="325">
        <v>2.0299999999999998</v>
      </c>
      <c r="F5842" s="325">
        <v>4.5999999999999996</v>
      </c>
      <c r="G5842" s="325">
        <v>81</v>
      </c>
      <c r="H5842" s="320">
        <v>1.3</v>
      </c>
      <c r="I5842" s="320">
        <v>67.5</v>
      </c>
    </row>
    <row r="5843" spans="3:9" x14ac:dyDescent="0.25">
      <c r="C5843" s="482" t="s">
        <v>6269</v>
      </c>
      <c r="D5843" s="325">
        <v>457.8</v>
      </c>
      <c r="E5843" s="325">
        <v>0.25</v>
      </c>
      <c r="F5843" s="325">
        <v>3.8</v>
      </c>
      <c r="G5843" s="325">
        <v>82</v>
      </c>
      <c r="H5843" s="320">
        <v>1.8</v>
      </c>
      <c r="I5843" s="320">
        <v>67.5</v>
      </c>
    </row>
    <row r="5844" spans="3:9" x14ac:dyDescent="0.25">
      <c r="C5844" s="482" t="s">
        <v>6270</v>
      </c>
      <c r="D5844" s="325">
        <v>458.1</v>
      </c>
      <c r="E5844" s="325">
        <v>0.25</v>
      </c>
      <c r="F5844" s="325">
        <v>3.5</v>
      </c>
      <c r="G5844" s="325">
        <v>81</v>
      </c>
      <c r="H5844" s="320">
        <v>1.3</v>
      </c>
      <c r="I5844" s="320">
        <v>67.5</v>
      </c>
    </row>
    <row r="5845" spans="3:9" x14ac:dyDescent="0.25">
      <c r="C5845" s="482" t="s">
        <v>6271</v>
      </c>
      <c r="D5845" s="325">
        <v>458.3</v>
      </c>
      <c r="E5845" s="325">
        <v>0</v>
      </c>
      <c r="F5845" s="325">
        <v>3.2</v>
      </c>
      <c r="G5845" s="325">
        <v>82</v>
      </c>
      <c r="H5845" s="320">
        <v>0.4</v>
      </c>
      <c r="I5845" s="320">
        <v>0</v>
      </c>
    </row>
    <row r="5846" spans="3:9" x14ac:dyDescent="0.25">
      <c r="C5846" s="482" t="s">
        <v>6272</v>
      </c>
      <c r="D5846" s="325">
        <v>458.8</v>
      </c>
      <c r="E5846" s="325">
        <v>0</v>
      </c>
      <c r="F5846" s="325">
        <v>3.4</v>
      </c>
      <c r="G5846" s="325">
        <v>83</v>
      </c>
      <c r="H5846" s="320">
        <v>0.4</v>
      </c>
      <c r="I5846" s="320">
        <v>0</v>
      </c>
    </row>
    <row r="5847" spans="3:9" x14ac:dyDescent="0.25">
      <c r="C5847" s="482" t="s">
        <v>6273</v>
      </c>
      <c r="D5847" s="325">
        <v>458.8</v>
      </c>
      <c r="E5847" s="325">
        <v>0</v>
      </c>
      <c r="F5847" s="325">
        <v>3.2</v>
      </c>
      <c r="G5847" s="325">
        <v>82</v>
      </c>
      <c r="H5847" s="320">
        <v>0.4</v>
      </c>
      <c r="I5847" s="320">
        <v>67.5</v>
      </c>
    </row>
    <row r="5848" spans="3:9" x14ac:dyDescent="0.25">
      <c r="C5848" s="482" t="s">
        <v>6274</v>
      </c>
      <c r="D5848" s="325">
        <v>458.9</v>
      </c>
      <c r="E5848" s="325">
        <v>0</v>
      </c>
      <c r="F5848" s="325">
        <v>3.3</v>
      </c>
      <c r="G5848" s="325">
        <v>85</v>
      </c>
      <c r="H5848" s="320">
        <v>0.4</v>
      </c>
      <c r="I5848" s="320">
        <v>67.5</v>
      </c>
    </row>
    <row r="5849" spans="3:9" x14ac:dyDescent="0.25">
      <c r="C5849" s="482" t="s">
        <v>6275</v>
      </c>
      <c r="D5849" s="325">
        <v>458.8</v>
      </c>
      <c r="E5849" s="325">
        <v>0</v>
      </c>
      <c r="F5849" s="325">
        <v>3.2</v>
      </c>
      <c r="G5849" s="325">
        <v>82</v>
      </c>
      <c r="H5849" s="320">
        <v>0.4</v>
      </c>
      <c r="I5849" s="320">
        <v>90</v>
      </c>
    </row>
    <row r="5850" spans="3:9" x14ac:dyDescent="0.25">
      <c r="C5850" s="482" t="s">
        <v>6276</v>
      </c>
      <c r="D5850" s="325">
        <v>458.7</v>
      </c>
      <c r="E5850" s="325">
        <v>0</v>
      </c>
      <c r="F5850" s="325">
        <v>3.2</v>
      </c>
      <c r="G5850" s="325">
        <v>82</v>
      </c>
      <c r="H5850" s="320">
        <v>0.4</v>
      </c>
      <c r="I5850" s="320">
        <v>90</v>
      </c>
    </row>
    <row r="5851" spans="3:9" x14ac:dyDescent="0.25">
      <c r="C5851" s="482" t="s">
        <v>6277</v>
      </c>
      <c r="D5851" s="325">
        <v>458.3</v>
      </c>
      <c r="E5851" s="325">
        <v>0</v>
      </c>
      <c r="F5851" s="325">
        <v>3</v>
      </c>
      <c r="G5851" s="325">
        <v>82</v>
      </c>
      <c r="H5851" s="320">
        <v>0.4</v>
      </c>
      <c r="I5851" s="320">
        <v>67.5</v>
      </c>
    </row>
    <row r="5852" spans="3:9" x14ac:dyDescent="0.25">
      <c r="C5852" s="482" t="s">
        <v>6278</v>
      </c>
      <c r="D5852" s="325">
        <v>458.1</v>
      </c>
      <c r="E5852" s="325">
        <v>0</v>
      </c>
      <c r="F5852" s="325">
        <v>2.5</v>
      </c>
      <c r="G5852" s="325">
        <v>82</v>
      </c>
      <c r="H5852" s="320">
        <v>0.4</v>
      </c>
      <c r="I5852" s="320">
        <v>157.5</v>
      </c>
    </row>
    <row r="5853" spans="3:9" x14ac:dyDescent="0.25">
      <c r="C5853" s="482" t="s">
        <v>6279</v>
      </c>
      <c r="D5853" s="325">
        <v>458</v>
      </c>
      <c r="E5853" s="325">
        <v>0</v>
      </c>
      <c r="F5853" s="325">
        <v>1.9</v>
      </c>
      <c r="G5853" s="325">
        <v>85</v>
      </c>
      <c r="H5853" s="320">
        <v>0.4</v>
      </c>
      <c r="I5853" s="320">
        <v>67.5</v>
      </c>
    </row>
    <row r="5854" spans="3:9" x14ac:dyDescent="0.25">
      <c r="C5854" s="482" t="s">
        <v>6280</v>
      </c>
      <c r="D5854" s="325">
        <v>458.2</v>
      </c>
      <c r="E5854" s="325">
        <v>0</v>
      </c>
      <c r="F5854" s="325">
        <v>1.7</v>
      </c>
      <c r="G5854" s="325">
        <v>84</v>
      </c>
      <c r="H5854" s="320">
        <v>0.9</v>
      </c>
      <c r="I5854" s="320">
        <v>67.5</v>
      </c>
    </row>
    <row r="5855" spans="3:9" x14ac:dyDescent="0.25">
      <c r="C5855" s="482" t="s">
        <v>6281</v>
      </c>
      <c r="D5855" s="325">
        <v>458.8</v>
      </c>
      <c r="E5855" s="325">
        <v>0</v>
      </c>
      <c r="F5855" s="325">
        <v>1.7</v>
      </c>
      <c r="G5855" s="325">
        <v>81</v>
      </c>
      <c r="H5855" s="320">
        <v>0.4</v>
      </c>
      <c r="I5855" s="320">
        <v>135</v>
      </c>
    </row>
    <row r="5856" spans="3:9" x14ac:dyDescent="0.25">
      <c r="C5856" s="482" t="s">
        <v>6282</v>
      </c>
      <c r="D5856" s="325">
        <v>459.2</v>
      </c>
      <c r="E5856" s="325">
        <v>0</v>
      </c>
      <c r="F5856" s="325">
        <v>2.1</v>
      </c>
      <c r="G5856" s="325">
        <v>75</v>
      </c>
      <c r="H5856" s="320">
        <v>0.4</v>
      </c>
      <c r="I5856" s="320">
        <v>135</v>
      </c>
    </row>
    <row r="5857" spans="3:9" x14ac:dyDescent="0.25">
      <c r="C5857" s="482" t="s">
        <v>6283</v>
      </c>
      <c r="D5857" s="325">
        <v>459.7</v>
      </c>
      <c r="E5857" s="325">
        <v>0</v>
      </c>
      <c r="F5857" s="325">
        <v>4.8</v>
      </c>
      <c r="G5857" s="325">
        <v>65</v>
      </c>
      <c r="H5857" s="320">
        <v>0.9</v>
      </c>
      <c r="I5857" s="320">
        <v>157.5</v>
      </c>
    </row>
    <row r="5858" spans="3:9" x14ac:dyDescent="0.25">
      <c r="C5858" s="482" t="s">
        <v>6284</v>
      </c>
      <c r="D5858" s="325">
        <v>459.9</v>
      </c>
      <c r="E5858" s="325">
        <v>0</v>
      </c>
      <c r="F5858" s="325">
        <v>7.4</v>
      </c>
      <c r="G5858" s="325">
        <v>53</v>
      </c>
      <c r="H5858" s="320">
        <v>1.3</v>
      </c>
      <c r="I5858" s="320">
        <v>67.5</v>
      </c>
    </row>
    <row r="5859" spans="3:9" x14ac:dyDescent="0.25">
      <c r="C5859" s="482" t="s">
        <v>6285</v>
      </c>
      <c r="D5859" s="325">
        <v>460.1</v>
      </c>
      <c r="E5859" s="325">
        <v>0</v>
      </c>
      <c r="F5859" s="325">
        <v>8.1</v>
      </c>
      <c r="G5859" s="325">
        <v>49</v>
      </c>
      <c r="H5859" s="320">
        <v>0.9</v>
      </c>
      <c r="I5859" s="320">
        <v>67.5</v>
      </c>
    </row>
    <row r="5860" spans="3:9" x14ac:dyDescent="0.25">
      <c r="C5860" s="482" t="s">
        <v>6286</v>
      </c>
      <c r="D5860" s="325">
        <v>459.6</v>
      </c>
      <c r="E5860" s="325">
        <v>0</v>
      </c>
      <c r="F5860" s="325">
        <v>8.4</v>
      </c>
      <c r="G5860" s="325">
        <v>48</v>
      </c>
      <c r="H5860" s="320">
        <v>0.9</v>
      </c>
      <c r="I5860" s="320">
        <v>67.5</v>
      </c>
    </row>
    <row r="5861" spans="3:9" x14ac:dyDescent="0.25">
      <c r="C5861" s="482" t="s">
        <v>6287</v>
      </c>
      <c r="D5861" s="325">
        <v>459.4</v>
      </c>
      <c r="E5861" s="325">
        <v>0</v>
      </c>
      <c r="F5861" s="325">
        <v>9.1</v>
      </c>
      <c r="G5861" s="325">
        <v>47</v>
      </c>
      <c r="H5861" s="320">
        <v>0.9</v>
      </c>
      <c r="I5861" s="320">
        <v>45</v>
      </c>
    </row>
    <row r="5862" spans="3:9" x14ac:dyDescent="0.25">
      <c r="C5862" s="482" t="s">
        <v>6288</v>
      </c>
      <c r="D5862" s="325">
        <v>459</v>
      </c>
      <c r="E5862" s="325">
        <v>0</v>
      </c>
      <c r="F5862" s="325">
        <v>9.4</v>
      </c>
      <c r="G5862" s="325">
        <v>48</v>
      </c>
      <c r="H5862" s="320">
        <v>1.3</v>
      </c>
      <c r="I5862" s="320">
        <v>67.5</v>
      </c>
    </row>
    <row r="5863" spans="3:9" x14ac:dyDescent="0.25">
      <c r="C5863" s="482" t="s">
        <v>6289</v>
      </c>
      <c r="D5863" s="325">
        <v>458.4</v>
      </c>
      <c r="E5863" s="325">
        <v>0</v>
      </c>
      <c r="F5863" s="325">
        <v>9.5</v>
      </c>
      <c r="G5863" s="325">
        <v>49</v>
      </c>
      <c r="H5863" s="320">
        <v>0.9</v>
      </c>
      <c r="I5863" s="320">
        <v>67.5</v>
      </c>
    </row>
    <row r="5864" spans="3:9" x14ac:dyDescent="0.25">
      <c r="C5864" s="482" t="s">
        <v>6290</v>
      </c>
      <c r="D5864" s="325">
        <v>458.2</v>
      </c>
      <c r="E5864" s="325">
        <v>0</v>
      </c>
      <c r="F5864" s="325">
        <v>9.1</v>
      </c>
      <c r="G5864" s="325">
        <v>51</v>
      </c>
      <c r="H5864" s="320">
        <v>1.3</v>
      </c>
      <c r="I5864" s="320">
        <v>67.5</v>
      </c>
    </row>
    <row r="5865" spans="3:9" x14ac:dyDescent="0.25">
      <c r="C5865" s="482" t="s">
        <v>6291</v>
      </c>
      <c r="D5865" s="325">
        <v>458.1</v>
      </c>
      <c r="E5865" s="325">
        <v>0</v>
      </c>
      <c r="F5865" s="325">
        <v>8.6</v>
      </c>
      <c r="G5865" s="325">
        <v>53</v>
      </c>
      <c r="H5865" s="320">
        <v>1.8</v>
      </c>
      <c r="I5865" s="320">
        <v>22.5</v>
      </c>
    </row>
    <row r="5866" spans="3:9" x14ac:dyDescent="0.25">
      <c r="C5866" s="482" t="s">
        <v>6292</v>
      </c>
      <c r="D5866" s="325">
        <v>458.1</v>
      </c>
      <c r="E5866" s="325">
        <v>0</v>
      </c>
      <c r="F5866" s="325">
        <v>8.1</v>
      </c>
      <c r="G5866" s="325">
        <v>58</v>
      </c>
      <c r="H5866" s="320">
        <v>1.8</v>
      </c>
      <c r="I5866" s="320">
        <v>22.5</v>
      </c>
    </row>
    <row r="5867" spans="3:9" x14ac:dyDescent="0.25">
      <c r="C5867" s="482" t="s">
        <v>6293</v>
      </c>
      <c r="D5867" s="325">
        <v>458.4</v>
      </c>
      <c r="E5867" s="325">
        <v>0</v>
      </c>
      <c r="F5867" s="325">
        <v>7</v>
      </c>
      <c r="G5867" s="325">
        <v>62</v>
      </c>
      <c r="H5867" s="320">
        <v>1.3</v>
      </c>
      <c r="I5867" s="320">
        <v>45</v>
      </c>
    </row>
    <row r="5868" spans="3:9" x14ac:dyDescent="0.25">
      <c r="C5868" s="482" t="s">
        <v>6294</v>
      </c>
      <c r="D5868" s="325">
        <v>458.7</v>
      </c>
      <c r="E5868" s="325">
        <v>0</v>
      </c>
      <c r="F5868" s="325">
        <v>5.7</v>
      </c>
      <c r="G5868" s="325">
        <v>68</v>
      </c>
      <c r="H5868" s="320">
        <v>0.9</v>
      </c>
      <c r="I5868" s="320">
        <v>67.5</v>
      </c>
    </row>
    <row r="5869" spans="3:9" x14ac:dyDescent="0.25">
      <c r="C5869" s="482" t="s">
        <v>6295</v>
      </c>
      <c r="D5869" s="325">
        <v>459.2</v>
      </c>
      <c r="E5869" s="325">
        <v>0</v>
      </c>
      <c r="F5869" s="325">
        <v>4.5999999999999996</v>
      </c>
      <c r="G5869" s="325">
        <v>79</v>
      </c>
      <c r="H5869" s="320">
        <v>0.9</v>
      </c>
      <c r="I5869" s="320">
        <v>45</v>
      </c>
    </row>
    <row r="5870" spans="3:9" x14ac:dyDescent="0.25">
      <c r="C5870" s="482" t="s">
        <v>6296</v>
      </c>
      <c r="D5870" s="325">
        <v>459.6</v>
      </c>
      <c r="E5870" s="325">
        <v>0</v>
      </c>
      <c r="F5870" s="325">
        <v>3.9</v>
      </c>
      <c r="G5870" s="325">
        <v>84</v>
      </c>
      <c r="H5870" s="320">
        <v>0.9</v>
      </c>
      <c r="I5870" s="320">
        <v>45</v>
      </c>
    </row>
    <row r="5871" spans="3:9" x14ac:dyDescent="0.25">
      <c r="C5871" s="482" t="s">
        <v>6297</v>
      </c>
      <c r="D5871" s="325">
        <v>459.7</v>
      </c>
      <c r="E5871" s="325">
        <v>0</v>
      </c>
      <c r="F5871" s="325">
        <v>3.7</v>
      </c>
      <c r="G5871" s="325">
        <v>86</v>
      </c>
      <c r="H5871" s="320">
        <v>0.9</v>
      </c>
      <c r="I5871" s="320">
        <v>45</v>
      </c>
    </row>
    <row r="5872" spans="3:9" x14ac:dyDescent="0.25">
      <c r="C5872" s="482" t="s">
        <v>6298</v>
      </c>
      <c r="D5872" s="325">
        <v>460.1</v>
      </c>
      <c r="E5872" s="325">
        <v>0</v>
      </c>
      <c r="F5872" s="325">
        <v>3.6</v>
      </c>
      <c r="G5872" s="325">
        <v>86</v>
      </c>
      <c r="H5872" s="320">
        <v>0.9</v>
      </c>
      <c r="I5872" s="320">
        <v>45</v>
      </c>
    </row>
    <row r="5873" spans="3:9" x14ac:dyDescent="0.25">
      <c r="C5873" s="482" t="s">
        <v>6299</v>
      </c>
      <c r="D5873" s="325">
        <v>459.8</v>
      </c>
      <c r="E5873" s="325">
        <v>0</v>
      </c>
      <c r="F5873" s="325">
        <v>3.6</v>
      </c>
      <c r="G5873" s="325">
        <v>86</v>
      </c>
      <c r="H5873" s="320">
        <v>0.9</v>
      </c>
      <c r="I5873" s="320">
        <v>22.5</v>
      </c>
    </row>
    <row r="5874" spans="3:9" x14ac:dyDescent="0.25">
      <c r="C5874" s="482" t="s">
        <v>6300</v>
      </c>
      <c r="D5874" s="325">
        <v>459.3</v>
      </c>
      <c r="E5874" s="325">
        <v>0</v>
      </c>
      <c r="F5874" s="325">
        <v>3.5</v>
      </c>
      <c r="G5874" s="325">
        <v>85</v>
      </c>
      <c r="H5874" s="320">
        <v>0.4</v>
      </c>
      <c r="I5874" s="320">
        <v>22.5</v>
      </c>
    </row>
    <row r="5875" spans="3:9" x14ac:dyDescent="0.25">
      <c r="C5875" s="482" t="s">
        <v>6301</v>
      </c>
      <c r="D5875" s="325">
        <v>459</v>
      </c>
      <c r="E5875" s="325">
        <v>0</v>
      </c>
      <c r="F5875" s="325">
        <v>3.6</v>
      </c>
      <c r="G5875" s="325">
        <v>83</v>
      </c>
      <c r="H5875" s="320">
        <v>0.4</v>
      </c>
      <c r="I5875" s="320">
        <v>67.5</v>
      </c>
    </row>
    <row r="5876" spans="3:9" x14ac:dyDescent="0.25">
      <c r="C5876" s="482" t="s">
        <v>6302</v>
      </c>
      <c r="D5876" s="325">
        <v>458.8</v>
      </c>
      <c r="E5876" s="325">
        <v>0</v>
      </c>
      <c r="F5876" s="325">
        <v>3.2</v>
      </c>
      <c r="G5876" s="325">
        <v>86</v>
      </c>
      <c r="H5876" s="320">
        <v>0.9</v>
      </c>
      <c r="I5876" s="320">
        <v>67.5</v>
      </c>
    </row>
    <row r="5877" spans="3:9" x14ac:dyDescent="0.25">
      <c r="C5877" s="482" t="s">
        <v>6303</v>
      </c>
      <c r="D5877" s="325">
        <v>458.7</v>
      </c>
      <c r="E5877" s="325">
        <v>0</v>
      </c>
      <c r="F5877" s="325">
        <v>3</v>
      </c>
      <c r="G5877" s="325">
        <v>87</v>
      </c>
      <c r="H5877" s="320">
        <v>0.4</v>
      </c>
      <c r="I5877" s="320">
        <v>45</v>
      </c>
    </row>
    <row r="5878" spans="3:9" x14ac:dyDescent="0.25">
      <c r="C5878" s="482" t="s">
        <v>6304</v>
      </c>
      <c r="D5878" s="325">
        <v>458.7</v>
      </c>
      <c r="E5878" s="325">
        <v>0</v>
      </c>
      <c r="F5878" s="325">
        <v>2.6</v>
      </c>
      <c r="G5878" s="325">
        <v>86</v>
      </c>
      <c r="H5878" s="320">
        <v>0.9</v>
      </c>
      <c r="I5878" s="320">
        <v>67.5</v>
      </c>
    </row>
    <row r="5879" spans="3:9" x14ac:dyDescent="0.25">
      <c r="C5879" s="482" t="s">
        <v>6305</v>
      </c>
      <c r="D5879" s="325">
        <v>459</v>
      </c>
      <c r="E5879" s="325">
        <v>0</v>
      </c>
      <c r="F5879" s="325">
        <v>2.6</v>
      </c>
      <c r="G5879" s="325">
        <v>87</v>
      </c>
      <c r="H5879" s="320">
        <v>0.4</v>
      </c>
      <c r="I5879" s="320">
        <v>67.5</v>
      </c>
    </row>
    <row r="5880" spans="3:9" x14ac:dyDescent="0.25">
      <c r="C5880" s="482" t="s">
        <v>6306</v>
      </c>
      <c r="D5880" s="325">
        <v>459.4</v>
      </c>
      <c r="E5880" s="325">
        <v>0</v>
      </c>
      <c r="F5880" s="325">
        <v>2.6</v>
      </c>
      <c r="G5880" s="325">
        <v>86</v>
      </c>
      <c r="H5880" s="320">
        <v>0.4</v>
      </c>
      <c r="I5880" s="320">
        <v>90</v>
      </c>
    </row>
    <row r="5881" spans="3:9" x14ac:dyDescent="0.25">
      <c r="C5881" s="482" t="s">
        <v>6307</v>
      </c>
      <c r="D5881" s="325">
        <v>459.7</v>
      </c>
      <c r="E5881" s="325">
        <v>0</v>
      </c>
      <c r="F5881" s="325">
        <v>5.6</v>
      </c>
      <c r="G5881" s="325">
        <v>74</v>
      </c>
      <c r="H5881" s="320">
        <v>0.4</v>
      </c>
      <c r="I5881" s="320">
        <v>45</v>
      </c>
    </row>
    <row r="5882" spans="3:9" x14ac:dyDescent="0.25">
      <c r="C5882" s="482" t="s">
        <v>6308</v>
      </c>
      <c r="D5882" s="325">
        <v>460</v>
      </c>
      <c r="E5882" s="325">
        <v>0</v>
      </c>
      <c r="F5882" s="325">
        <v>7.8</v>
      </c>
      <c r="G5882" s="325">
        <v>64</v>
      </c>
      <c r="H5882" s="320">
        <v>1.3</v>
      </c>
      <c r="I5882" s="320">
        <v>67.5</v>
      </c>
    </row>
    <row r="5883" spans="3:9" x14ac:dyDescent="0.25">
      <c r="C5883" s="482" t="s">
        <v>6309</v>
      </c>
      <c r="D5883" s="325">
        <v>460.1</v>
      </c>
      <c r="E5883" s="325">
        <v>0</v>
      </c>
      <c r="F5883" s="325">
        <v>7.3</v>
      </c>
      <c r="G5883" s="325">
        <v>66</v>
      </c>
      <c r="H5883" s="320">
        <v>1.3</v>
      </c>
      <c r="I5883" s="320">
        <v>67.5</v>
      </c>
    </row>
    <row r="5884" spans="3:9" x14ac:dyDescent="0.25">
      <c r="C5884" s="482" t="s">
        <v>6310</v>
      </c>
      <c r="D5884" s="325">
        <v>459.8</v>
      </c>
      <c r="E5884" s="325">
        <v>0</v>
      </c>
      <c r="F5884" s="325">
        <v>6.9</v>
      </c>
      <c r="G5884" s="325">
        <v>67</v>
      </c>
      <c r="H5884" s="320">
        <v>1.3</v>
      </c>
      <c r="I5884" s="320">
        <v>45</v>
      </c>
    </row>
    <row r="5885" spans="3:9" x14ac:dyDescent="0.25">
      <c r="C5885" s="482" t="s">
        <v>6311</v>
      </c>
      <c r="D5885" s="325">
        <v>459.8</v>
      </c>
      <c r="E5885" s="325">
        <v>0</v>
      </c>
      <c r="F5885" s="325">
        <v>6.9</v>
      </c>
      <c r="G5885" s="325">
        <v>67</v>
      </c>
      <c r="H5885" s="320">
        <v>1.3</v>
      </c>
      <c r="I5885" s="320">
        <v>45</v>
      </c>
    </row>
    <row r="5886" spans="3:9" x14ac:dyDescent="0.25">
      <c r="C5886" s="482" t="s">
        <v>6312</v>
      </c>
      <c r="D5886" s="325">
        <v>459.4</v>
      </c>
      <c r="E5886" s="325">
        <v>0</v>
      </c>
      <c r="F5886" s="325">
        <v>6.9</v>
      </c>
      <c r="G5886" s="325">
        <v>65</v>
      </c>
      <c r="H5886" s="320">
        <v>1.3</v>
      </c>
      <c r="I5886" s="320">
        <v>67.5</v>
      </c>
    </row>
    <row r="5887" spans="3:9" x14ac:dyDescent="0.25">
      <c r="C5887" s="482" t="s">
        <v>6313</v>
      </c>
      <c r="D5887" s="325">
        <v>458.9</v>
      </c>
      <c r="E5887" s="325">
        <v>0</v>
      </c>
      <c r="F5887" s="325">
        <v>7.9</v>
      </c>
      <c r="G5887" s="325">
        <v>63</v>
      </c>
      <c r="H5887" s="320">
        <v>1.8</v>
      </c>
      <c r="I5887" s="320">
        <v>67.5</v>
      </c>
    </row>
    <row r="5888" spans="3:9" x14ac:dyDescent="0.25">
      <c r="C5888" s="482" t="s">
        <v>6314</v>
      </c>
      <c r="D5888" s="325">
        <v>458.4</v>
      </c>
      <c r="E5888" s="325">
        <v>0</v>
      </c>
      <c r="F5888" s="325">
        <v>9.1</v>
      </c>
      <c r="G5888" s="325">
        <v>60</v>
      </c>
      <c r="H5888" s="320">
        <v>1.3</v>
      </c>
      <c r="I5888" s="320">
        <v>67.5</v>
      </c>
    </row>
    <row r="5889" spans="3:9" x14ac:dyDescent="0.25">
      <c r="C5889" s="482" t="s">
        <v>6315</v>
      </c>
      <c r="D5889" s="325">
        <v>458.2</v>
      </c>
      <c r="E5889" s="325">
        <v>0</v>
      </c>
      <c r="F5889" s="325">
        <v>8.4</v>
      </c>
      <c r="G5889" s="325">
        <v>62</v>
      </c>
      <c r="H5889" s="320">
        <v>1.3</v>
      </c>
      <c r="I5889" s="320">
        <v>45</v>
      </c>
    </row>
    <row r="5890" spans="3:9" x14ac:dyDescent="0.25">
      <c r="C5890" s="482" t="s">
        <v>6316</v>
      </c>
      <c r="D5890" s="325">
        <v>458</v>
      </c>
      <c r="E5890" s="325">
        <v>0</v>
      </c>
      <c r="F5890" s="325">
        <v>8.1</v>
      </c>
      <c r="G5890" s="325">
        <v>61</v>
      </c>
      <c r="H5890" s="320">
        <v>1.3</v>
      </c>
      <c r="I5890" s="320">
        <v>45</v>
      </c>
    </row>
    <row r="5891" spans="3:9" x14ac:dyDescent="0.25">
      <c r="C5891" s="482" t="s">
        <v>6317</v>
      </c>
      <c r="D5891" s="325">
        <v>458.2</v>
      </c>
      <c r="E5891" s="325">
        <v>0</v>
      </c>
      <c r="F5891" s="325">
        <v>6.1</v>
      </c>
      <c r="G5891" s="325">
        <v>69</v>
      </c>
      <c r="H5891" s="320">
        <v>0.9</v>
      </c>
      <c r="I5891" s="320">
        <v>67.5</v>
      </c>
    </row>
    <row r="5892" spans="3:9" x14ac:dyDescent="0.25">
      <c r="C5892" s="482" t="s">
        <v>6318</v>
      </c>
      <c r="D5892" s="325">
        <v>458.2</v>
      </c>
      <c r="E5892" s="325">
        <v>0</v>
      </c>
      <c r="F5892" s="325">
        <v>4.4000000000000004</v>
      </c>
      <c r="G5892" s="325">
        <v>75</v>
      </c>
      <c r="H5892" s="320">
        <v>0.9</v>
      </c>
      <c r="I5892" s="320">
        <v>45</v>
      </c>
    </row>
    <row r="5893" spans="3:9" x14ac:dyDescent="0.25">
      <c r="C5893" s="482" t="s">
        <v>6319</v>
      </c>
      <c r="D5893" s="325">
        <v>458.5</v>
      </c>
      <c r="E5893" s="325">
        <v>0</v>
      </c>
      <c r="F5893" s="325">
        <v>3.6</v>
      </c>
      <c r="G5893" s="325">
        <v>79</v>
      </c>
      <c r="H5893" s="320">
        <v>0.4</v>
      </c>
      <c r="I5893" s="320">
        <v>45</v>
      </c>
    </row>
    <row r="5894" spans="3:9" x14ac:dyDescent="0.25">
      <c r="C5894" s="482" t="s">
        <v>6320</v>
      </c>
      <c r="D5894" s="325">
        <v>458.8</v>
      </c>
      <c r="E5894" s="325">
        <v>0</v>
      </c>
      <c r="F5894" s="325">
        <v>2.8</v>
      </c>
      <c r="G5894" s="325">
        <v>83</v>
      </c>
      <c r="H5894" s="320">
        <v>0.4</v>
      </c>
      <c r="I5894" s="320">
        <v>67.5</v>
      </c>
    </row>
    <row r="5895" spans="3:9" x14ac:dyDescent="0.25">
      <c r="C5895" s="482" t="s">
        <v>6321</v>
      </c>
      <c r="D5895" s="325">
        <v>459.2</v>
      </c>
      <c r="E5895" s="325">
        <v>0</v>
      </c>
      <c r="F5895" s="325">
        <v>1.9</v>
      </c>
      <c r="G5895" s="325">
        <v>88</v>
      </c>
      <c r="H5895" s="320">
        <v>0.4</v>
      </c>
      <c r="I5895" s="320">
        <v>157.5</v>
      </c>
    </row>
    <row r="5896" spans="3:9" x14ac:dyDescent="0.25">
      <c r="C5896" s="482" t="s">
        <v>6322</v>
      </c>
      <c r="D5896" s="325">
        <v>459.2</v>
      </c>
      <c r="E5896" s="325">
        <v>0</v>
      </c>
      <c r="F5896" s="325">
        <v>2.2000000000000002</v>
      </c>
      <c r="G5896" s="325">
        <v>91</v>
      </c>
      <c r="H5896" s="320">
        <v>0.4</v>
      </c>
      <c r="I5896" s="320">
        <v>67.5</v>
      </c>
    </row>
    <row r="5897" spans="3:9" x14ac:dyDescent="0.25">
      <c r="C5897" s="482" t="s">
        <v>6323</v>
      </c>
      <c r="D5897" s="325">
        <v>458.7</v>
      </c>
      <c r="E5897" s="325">
        <v>0</v>
      </c>
      <c r="F5897" s="325">
        <v>2</v>
      </c>
      <c r="G5897" s="325">
        <v>90</v>
      </c>
      <c r="H5897" s="320">
        <v>0.4</v>
      </c>
      <c r="I5897" s="320">
        <v>22.5</v>
      </c>
    </row>
    <row r="5898" spans="3:9" x14ac:dyDescent="0.25">
      <c r="C5898" s="482" t="s">
        <v>6324</v>
      </c>
      <c r="D5898" s="325">
        <v>458.4</v>
      </c>
      <c r="E5898" s="325">
        <v>0</v>
      </c>
      <c r="F5898" s="325">
        <v>1.2</v>
      </c>
      <c r="G5898" s="325">
        <v>92</v>
      </c>
      <c r="H5898" s="320">
        <v>0.4</v>
      </c>
      <c r="I5898" s="320">
        <v>22.5</v>
      </c>
    </row>
    <row r="5899" spans="3:9" x14ac:dyDescent="0.25">
      <c r="C5899" s="482" t="s">
        <v>6325</v>
      </c>
      <c r="D5899" s="325">
        <v>458.1</v>
      </c>
      <c r="E5899" s="325">
        <v>0</v>
      </c>
      <c r="F5899" s="325">
        <v>1.2</v>
      </c>
      <c r="G5899" s="325">
        <v>93</v>
      </c>
      <c r="H5899" s="320">
        <v>0.4</v>
      </c>
      <c r="I5899" s="320">
        <v>67.5</v>
      </c>
    </row>
    <row r="5900" spans="3:9" x14ac:dyDescent="0.25">
      <c r="C5900" s="482" t="s">
        <v>6326</v>
      </c>
      <c r="D5900" s="325">
        <v>458</v>
      </c>
      <c r="E5900" s="325">
        <v>0</v>
      </c>
      <c r="F5900" s="325">
        <v>1.3</v>
      </c>
      <c r="G5900" s="325">
        <v>92</v>
      </c>
      <c r="H5900" s="320">
        <v>0.4</v>
      </c>
      <c r="I5900" s="320">
        <v>90</v>
      </c>
    </row>
    <row r="5901" spans="3:9" x14ac:dyDescent="0.25">
      <c r="C5901" s="482" t="s">
        <v>6327</v>
      </c>
      <c r="D5901" s="325">
        <v>457.9</v>
      </c>
      <c r="E5901" s="325">
        <v>0</v>
      </c>
      <c r="F5901" s="325">
        <v>1.9</v>
      </c>
      <c r="G5901" s="325">
        <v>89</v>
      </c>
      <c r="H5901" s="320">
        <v>0.4</v>
      </c>
      <c r="I5901" s="320">
        <v>45</v>
      </c>
    </row>
    <row r="5902" spans="3:9" x14ac:dyDescent="0.25">
      <c r="C5902" s="482" t="s">
        <v>6328</v>
      </c>
      <c r="D5902" s="325">
        <v>458</v>
      </c>
      <c r="E5902" s="325">
        <v>0</v>
      </c>
      <c r="F5902" s="325">
        <v>2.2999999999999998</v>
      </c>
      <c r="G5902" s="325">
        <v>87</v>
      </c>
      <c r="H5902" s="320">
        <v>0</v>
      </c>
      <c r="I5902" s="320">
        <v>22.5</v>
      </c>
    </row>
    <row r="5903" spans="3:9" x14ac:dyDescent="0.25">
      <c r="C5903" s="482" t="s">
        <v>6329</v>
      </c>
      <c r="D5903" s="325">
        <v>458.3</v>
      </c>
      <c r="E5903" s="325">
        <v>0</v>
      </c>
      <c r="F5903" s="325">
        <v>2.2999999999999998</v>
      </c>
      <c r="G5903" s="325">
        <v>86</v>
      </c>
      <c r="H5903" s="320">
        <v>0.4</v>
      </c>
      <c r="I5903" s="320">
        <v>67.5</v>
      </c>
    </row>
    <row r="5904" spans="3:9" x14ac:dyDescent="0.25">
      <c r="C5904" s="482" t="s">
        <v>6330</v>
      </c>
      <c r="D5904" s="325">
        <v>458.5</v>
      </c>
      <c r="E5904" s="325">
        <v>0</v>
      </c>
      <c r="F5904" s="325">
        <v>2.4</v>
      </c>
      <c r="G5904" s="325">
        <v>85</v>
      </c>
      <c r="H5904" s="320">
        <v>0.4</v>
      </c>
      <c r="I5904" s="320">
        <v>90</v>
      </c>
    </row>
    <row r="5905" spans="3:9" x14ac:dyDescent="0.25">
      <c r="C5905" s="482" t="s">
        <v>6331</v>
      </c>
      <c r="D5905" s="325">
        <v>459</v>
      </c>
      <c r="E5905" s="325">
        <v>0</v>
      </c>
      <c r="F5905" s="325">
        <v>2.9</v>
      </c>
      <c r="G5905" s="325">
        <v>83</v>
      </c>
      <c r="H5905" s="320">
        <v>0.4</v>
      </c>
      <c r="I5905" s="320">
        <v>135</v>
      </c>
    </row>
    <row r="5906" spans="3:9" x14ac:dyDescent="0.25">
      <c r="C5906" s="482" t="s">
        <v>6332</v>
      </c>
      <c r="D5906" s="325">
        <v>459.1</v>
      </c>
      <c r="E5906" s="325">
        <v>0</v>
      </c>
      <c r="F5906" s="325">
        <v>3.9</v>
      </c>
      <c r="G5906" s="325">
        <v>78</v>
      </c>
      <c r="H5906" s="320">
        <v>0.9</v>
      </c>
      <c r="I5906" s="320">
        <v>67.5</v>
      </c>
    </row>
    <row r="5907" spans="3:9" x14ac:dyDescent="0.25">
      <c r="C5907" s="482" t="s">
        <v>6333</v>
      </c>
      <c r="D5907" s="325">
        <v>459.2</v>
      </c>
      <c r="E5907" s="325">
        <v>0</v>
      </c>
      <c r="F5907" s="325">
        <v>6.1</v>
      </c>
      <c r="G5907" s="325">
        <v>67</v>
      </c>
      <c r="H5907" s="320">
        <v>0.4</v>
      </c>
      <c r="I5907" s="320">
        <v>157.5</v>
      </c>
    </row>
    <row r="5908" spans="3:9" x14ac:dyDescent="0.25">
      <c r="C5908" s="482" t="s">
        <v>6334</v>
      </c>
      <c r="D5908" s="325">
        <v>458.9</v>
      </c>
      <c r="E5908" s="325">
        <v>0</v>
      </c>
      <c r="F5908" s="325">
        <v>7.7</v>
      </c>
      <c r="G5908" s="325">
        <v>61</v>
      </c>
      <c r="H5908" s="320">
        <v>0.4</v>
      </c>
      <c r="I5908" s="320">
        <v>135</v>
      </c>
    </row>
    <row r="5909" spans="3:9" x14ac:dyDescent="0.25">
      <c r="C5909" s="482" t="s">
        <v>6335</v>
      </c>
      <c r="D5909" s="325">
        <v>458.5</v>
      </c>
      <c r="E5909" s="325">
        <v>0</v>
      </c>
      <c r="F5909" s="325">
        <v>8.4</v>
      </c>
      <c r="G5909" s="325">
        <v>61</v>
      </c>
      <c r="H5909" s="320">
        <v>0.9</v>
      </c>
      <c r="I5909" s="320">
        <v>45</v>
      </c>
    </row>
    <row r="5910" spans="3:9" x14ac:dyDescent="0.25">
      <c r="C5910" s="482" t="s">
        <v>6336</v>
      </c>
      <c r="D5910" s="325">
        <v>458.1</v>
      </c>
      <c r="E5910" s="325">
        <v>0</v>
      </c>
      <c r="F5910" s="325">
        <v>8.6</v>
      </c>
      <c r="G5910" s="325">
        <v>62</v>
      </c>
      <c r="H5910" s="320">
        <v>1.3</v>
      </c>
      <c r="I5910" s="320">
        <v>45</v>
      </c>
    </row>
    <row r="5911" spans="3:9" x14ac:dyDescent="0.25">
      <c r="C5911" s="482" t="s">
        <v>6337</v>
      </c>
      <c r="D5911" s="325">
        <v>457.6</v>
      </c>
      <c r="E5911" s="325">
        <v>0</v>
      </c>
      <c r="F5911" s="325">
        <v>8.6</v>
      </c>
      <c r="G5911" s="325">
        <v>62</v>
      </c>
      <c r="H5911" s="320">
        <v>1.3</v>
      </c>
      <c r="I5911" s="320">
        <v>67.5</v>
      </c>
    </row>
    <row r="5912" spans="3:9" x14ac:dyDescent="0.25">
      <c r="C5912" s="482" t="s">
        <v>6338</v>
      </c>
      <c r="D5912" s="325">
        <v>457.4</v>
      </c>
      <c r="E5912" s="325">
        <v>0</v>
      </c>
      <c r="F5912" s="325">
        <v>8.6999999999999993</v>
      </c>
      <c r="G5912" s="325">
        <v>63</v>
      </c>
      <c r="H5912" s="320">
        <v>1.3</v>
      </c>
      <c r="I5912" s="320">
        <v>22.5</v>
      </c>
    </row>
    <row r="5913" spans="3:9" x14ac:dyDescent="0.25">
      <c r="C5913" s="482" t="s">
        <v>6339</v>
      </c>
      <c r="D5913" s="325">
        <v>456.9</v>
      </c>
      <c r="E5913" s="325">
        <v>0</v>
      </c>
      <c r="F5913" s="325">
        <v>7.7</v>
      </c>
      <c r="G5913" s="325">
        <v>66</v>
      </c>
      <c r="H5913" s="320">
        <v>2.2000000000000002</v>
      </c>
      <c r="I5913" s="320">
        <v>0</v>
      </c>
    </row>
    <row r="5914" spans="3:9" x14ac:dyDescent="0.25">
      <c r="C5914" s="482" t="s">
        <v>6340</v>
      </c>
      <c r="D5914" s="325">
        <v>457.1</v>
      </c>
      <c r="E5914" s="325">
        <v>0</v>
      </c>
      <c r="F5914" s="325">
        <v>7.2</v>
      </c>
      <c r="G5914" s="325">
        <v>66</v>
      </c>
      <c r="H5914" s="320">
        <v>1.8</v>
      </c>
      <c r="I5914" s="320">
        <v>0</v>
      </c>
    </row>
    <row r="5915" spans="3:9" x14ac:dyDescent="0.25">
      <c r="C5915" s="482" t="s">
        <v>6341</v>
      </c>
      <c r="D5915" s="325">
        <v>457.4</v>
      </c>
      <c r="E5915" s="325">
        <v>0</v>
      </c>
      <c r="F5915" s="325">
        <v>6.4</v>
      </c>
      <c r="G5915" s="325">
        <v>73</v>
      </c>
      <c r="H5915" s="320">
        <v>1.3</v>
      </c>
      <c r="I5915" s="320">
        <v>22.5</v>
      </c>
    </row>
    <row r="5916" spans="3:9" x14ac:dyDescent="0.25">
      <c r="C5916" s="482" t="s">
        <v>6342</v>
      </c>
      <c r="D5916" s="325">
        <v>457.9</v>
      </c>
      <c r="E5916" s="325">
        <v>0</v>
      </c>
      <c r="F5916" s="325">
        <v>4.8</v>
      </c>
      <c r="G5916" s="325">
        <v>82</v>
      </c>
      <c r="H5916" s="320">
        <v>1.3</v>
      </c>
      <c r="I5916" s="320">
        <v>22.5</v>
      </c>
    </row>
    <row r="5917" spans="3:9" x14ac:dyDescent="0.25">
      <c r="C5917" s="482" t="s">
        <v>6343</v>
      </c>
      <c r="D5917" s="325">
        <v>458.2</v>
      </c>
      <c r="E5917" s="325">
        <v>0</v>
      </c>
      <c r="F5917" s="325">
        <v>4.0999999999999996</v>
      </c>
      <c r="G5917" s="325">
        <v>86</v>
      </c>
      <c r="H5917" s="320">
        <v>1.8</v>
      </c>
      <c r="I5917" s="320">
        <v>22.5</v>
      </c>
    </row>
    <row r="5918" spans="3:9" x14ac:dyDescent="0.25">
      <c r="C5918" s="482" t="s">
        <v>6344</v>
      </c>
      <c r="D5918" s="325">
        <v>458.5</v>
      </c>
      <c r="E5918" s="325">
        <v>0</v>
      </c>
      <c r="F5918" s="325">
        <v>4.0999999999999996</v>
      </c>
      <c r="G5918" s="325">
        <v>87</v>
      </c>
      <c r="H5918" s="320">
        <v>1.3</v>
      </c>
      <c r="I5918" s="320">
        <v>45</v>
      </c>
    </row>
    <row r="5919" spans="3:9" x14ac:dyDescent="0.25">
      <c r="C5919" s="482" t="s">
        <v>6345</v>
      </c>
      <c r="D5919" s="325">
        <v>458.4</v>
      </c>
      <c r="E5919" s="325">
        <v>0</v>
      </c>
      <c r="F5919" s="325">
        <v>3.7</v>
      </c>
      <c r="G5919" s="325">
        <v>86</v>
      </c>
      <c r="H5919" s="320">
        <v>1.3</v>
      </c>
      <c r="I5919" s="320">
        <v>22.5</v>
      </c>
    </row>
    <row r="5920" spans="3:9" x14ac:dyDescent="0.25">
      <c r="C5920" s="482" t="s">
        <v>6346</v>
      </c>
      <c r="D5920" s="325">
        <v>458.7</v>
      </c>
      <c r="E5920" s="325">
        <v>0</v>
      </c>
      <c r="F5920" s="325">
        <v>3.6</v>
      </c>
      <c r="G5920" s="325">
        <v>86</v>
      </c>
      <c r="H5920" s="320">
        <v>0.9</v>
      </c>
      <c r="I5920" s="320">
        <v>0</v>
      </c>
    </row>
    <row r="5921" spans="3:9" x14ac:dyDescent="0.25">
      <c r="C5921" s="482" t="s">
        <v>6347</v>
      </c>
      <c r="D5921" s="325">
        <v>458.6</v>
      </c>
      <c r="E5921" s="325">
        <v>0</v>
      </c>
      <c r="F5921" s="325">
        <v>3.6</v>
      </c>
      <c r="G5921" s="325">
        <v>87</v>
      </c>
      <c r="H5921" s="320">
        <v>0.9</v>
      </c>
      <c r="I5921" s="320">
        <v>45</v>
      </c>
    </row>
    <row r="5922" spans="3:9" x14ac:dyDescent="0.25">
      <c r="C5922" s="482" t="s">
        <v>6348</v>
      </c>
      <c r="D5922" s="325">
        <v>458.2</v>
      </c>
      <c r="E5922" s="325">
        <v>0</v>
      </c>
      <c r="F5922" s="325">
        <v>3.5</v>
      </c>
      <c r="G5922" s="325">
        <v>86</v>
      </c>
      <c r="H5922" s="320">
        <v>0.9</v>
      </c>
      <c r="I5922" s="320">
        <v>45</v>
      </c>
    </row>
    <row r="5923" spans="3:9" x14ac:dyDescent="0.25">
      <c r="C5923" s="482" t="s">
        <v>6349</v>
      </c>
      <c r="D5923" s="325">
        <v>457.9</v>
      </c>
      <c r="E5923" s="325">
        <v>0</v>
      </c>
      <c r="F5923" s="325">
        <v>3.3</v>
      </c>
      <c r="G5923" s="325">
        <v>86</v>
      </c>
      <c r="H5923" s="320">
        <v>0.9</v>
      </c>
      <c r="I5923" s="320">
        <v>45</v>
      </c>
    </row>
    <row r="5924" spans="3:9" x14ac:dyDescent="0.25">
      <c r="C5924" s="482" t="s">
        <v>6350</v>
      </c>
      <c r="D5924" s="325">
        <v>457.7</v>
      </c>
      <c r="E5924" s="325">
        <v>0</v>
      </c>
      <c r="F5924" s="325">
        <v>3.4</v>
      </c>
      <c r="G5924" s="325">
        <v>86</v>
      </c>
      <c r="H5924" s="320">
        <v>0.9</v>
      </c>
      <c r="I5924" s="320">
        <v>45</v>
      </c>
    </row>
    <row r="5925" spans="3:9" x14ac:dyDescent="0.25">
      <c r="C5925" s="482" t="s">
        <v>6351</v>
      </c>
      <c r="D5925" s="325">
        <v>457.7</v>
      </c>
      <c r="E5925" s="325">
        <v>0</v>
      </c>
      <c r="F5925" s="325">
        <v>3.3</v>
      </c>
      <c r="G5925" s="325">
        <v>86</v>
      </c>
      <c r="H5925" s="320">
        <v>0.4</v>
      </c>
      <c r="I5925" s="320">
        <v>45</v>
      </c>
    </row>
    <row r="5926" spans="3:9" x14ac:dyDescent="0.25">
      <c r="C5926" s="482" t="s">
        <v>6352</v>
      </c>
      <c r="D5926" s="325">
        <v>457.8</v>
      </c>
      <c r="E5926" s="325">
        <v>0</v>
      </c>
      <c r="F5926" s="325">
        <v>3.1</v>
      </c>
      <c r="G5926" s="325">
        <v>88</v>
      </c>
      <c r="H5926" s="320">
        <v>0.4</v>
      </c>
      <c r="I5926" s="320">
        <v>22.5</v>
      </c>
    </row>
    <row r="5927" spans="3:9" x14ac:dyDescent="0.25">
      <c r="C5927" s="482" t="s">
        <v>6353</v>
      </c>
      <c r="D5927" s="325">
        <v>458.1</v>
      </c>
      <c r="E5927" s="325">
        <v>0</v>
      </c>
      <c r="F5927" s="325">
        <v>3.1</v>
      </c>
      <c r="G5927" s="325">
        <v>88</v>
      </c>
      <c r="H5927" s="320">
        <v>0.4</v>
      </c>
      <c r="I5927" s="320">
        <v>22.5</v>
      </c>
    </row>
    <row r="5928" spans="3:9" x14ac:dyDescent="0.25">
      <c r="C5928" s="482" t="s">
        <v>6354</v>
      </c>
      <c r="D5928" s="325">
        <v>458.3</v>
      </c>
      <c r="E5928" s="325">
        <v>0</v>
      </c>
      <c r="F5928" s="325">
        <v>3.2</v>
      </c>
      <c r="G5928" s="325">
        <v>87</v>
      </c>
      <c r="H5928" s="320">
        <v>0.4</v>
      </c>
      <c r="I5928" s="320">
        <v>22.5</v>
      </c>
    </row>
    <row r="5929" spans="3:9" x14ac:dyDescent="0.25">
      <c r="C5929" s="482" t="s">
        <v>6355</v>
      </c>
      <c r="D5929" s="325">
        <v>458.6</v>
      </c>
      <c r="E5929" s="325">
        <v>0</v>
      </c>
      <c r="F5929" s="325">
        <v>4.5999999999999996</v>
      </c>
      <c r="G5929" s="325">
        <v>81</v>
      </c>
      <c r="H5929" s="320">
        <v>0.4</v>
      </c>
      <c r="I5929" s="320">
        <v>90</v>
      </c>
    </row>
    <row r="5930" spans="3:9" x14ac:dyDescent="0.25">
      <c r="C5930" s="482" t="s">
        <v>6356</v>
      </c>
      <c r="D5930" s="325">
        <v>459</v>
      </c>
      <c r="E5930" s="325">
        <v>0</v>
      </c>
      <c r="F5930" s="325">
        <v>5.5</v>
      </c>
      <c r="G5930" s="325">
        <v>77</v>
      </c>
      <c r="H5930" s="320">
        <v>0.9</v>
      </c>
      <c r="I5930" s="320">
        <v>45</v>
      </c>
    </row>
    <row r="5931" spans="3:9" x14ac:dyDescent="0.25">
      <c r="C5931" s="482" t="s">
        <v>6357</v>
      </c>
      <c r="D5931" s="325">
        <v>459</v>
      </c>
      <c r="E5931" s="325">
        <v>0</v>
      </c>
      <c r="F5931" s="325">
        <v>8.8000000000000007</v>
      </c>
      <c r="G5931" s="325">
        <v>62</v>
      </c>
      <c r="H5931" s="320">
        <v>0.9</v>
      </c>
      <c r="I5931" s="320">
        <v>22.5</v>
      </c>
    </row>
    <row r="5932" spans="3:9" x14ac:dyDescent="0.25">
      <c r="C5932" s="482" t="s">
        <v>6358</v>
      </c>
      <c r="D5932" s="325">
        <v>458.8</v>
      </c>
      <c r="E5932" s="325">
        <v>0</v>
      </c>
      <c r="F5932" s="325">
        <v>9.9</v>
      </c>
      <c r="G5932" s="325">
        <v>58</v>
      </c>
      <c r="H5932" s="320">
        <v>1.3</v>
      </c>
      <c r="I5932" s="320">
        <v>45</v>
      </c>
    </row>
    <row r="5933" spans="3:9" x14ac:dyDescent="0.25">
      <c r="C5933" s="482" t="s">
        <v>6359</v>
      </c>
      <c r="D5933" s="325">
        <v>458.4</v>
      </c>
      <c r="E5933" s="325">
        <v>0</v>
      </c>
      <c r="F5933" s="325">
        <v>11.3</v>
      </c>
      <c r="G5933" s="325">
        <v>53</v>
      </c>
      <c r="H5933" s="320">
        <v>1.3</v>
      </c>
      <c r="I5933" s="320">
        <v>22.5</v>
      </c>
    </row>
    <row r="5934" spans="3:9" x14ac:dyDescent="0.25">
      <c r="C5934" s="482" t="s">
        <v>6360</v>
      </c>
      <c r="D5934" s="325">
        <v>458.1</v>
      </c>
      <c r="E5934" s="325">
        <v>0</v>
      </c>
      <c r="F5934" s="325">
        <v>11.1</v>
      </c>
      <c r="G5934" s="325">
        <v>54</v>
      </c>
      <c r="H5934" s="320">
        <v>1.3</v>
      </c>
      <c r="I5934" s="320">
        <v>67.5</v>
      </c>
    </row>
    <row r="5935" spans="3:9" x14ac:dyDescent="0.25">
      <c r="C5935" s="482" t="s">
        <v>6361</v>
      </c>
      <c r="D5935" s="325">
        <v>457.5</v>
      </c>
      <c r="E5935" s="325">
        <v>0</v>
      </c>
      <c r="F5935" s="325">
        <v>12</v>
      </c>
      <c r="G5935" s="325">
        <v>55</v>
      </c>
      <c r="H5935" s="320">
        <v>1.8</v>
      </c>
      <c r="I5935" s="320">
        <v>67.5</v>
      </c>
    </row>
    <row r="5936" spans="3:9" x14ac:dyDescent="0.25">
      <c r="C5936" s="482" t="s">
        <v>6362</v>
      </c>
      <c r="D5936" s="325">
        <v>457</v>
      </c>
      <c r="E5936" s="325">
        <v>0</v>
      </c>
      <c r="F5936" s="325">
        <v>11</v>
      </c>
      <c r="G5936" s="325">
        <v>54</v>
      </c>
      <c r="H5936" s="320">
        <v>1.8</v>
      </c>
      <c r="I5936" s="320">
        <v>157.5</v>
      </c>
    </row>
    <row r="5937" spans="3:9" x14ac:dyDescent="0.25">
      <c r="C5937" s="482" t="s">
        <v>6363</v>
      </c>
      <c r="D5937" s="325">
        <v>456.9</v>
      </c>
      <c r="E5937" s="325">
        <v>0</v>
      </c>
      <c r="F5937" s="325">
        <v>8.8000000000000007</v>
      </c>
      <c r="G5937" s="325">
        <v>61</v>
      </c>
      <c r="H5937" s="320">
        <v>1.3</v>
      </c>
      <c r="I5937" s="320">
        <v>22.5</v>
      </c>
    </row>
    <row r="5938" spans="3:9" x14ac:dyDescent="0.25">
      <c r="C5938" s="482" t="s">
        <v>6364</v>
      </c>
      <c r="D5938" s="325">
        <v>457</v>
      </c>
      <c r="E5938" s="325">
        <v>0</v>
      </c>
      <c r="F5938" s="325">
        <v>7.8</v>
      </c>
      <c r="G5938" s="325">
        <v>66</v>
      </c>
      <c r="H5938" s="320">
        <v>1.3</v>
      </c>
      <c r="I5938" s="320">
        <v>0</v>
      </c>
    </row>
    <row r="5939" spans="3:9" x14ac:dyDescent="0.25">
      <c r="C5939" s="482" t="s">
        <v>6365</v>
      </c>
      <c r="D5939" s="325">
        <v>457.3</v>
      </c>
      <c r="E5939" s="325">
        <v>0</v>
      </c>
      <c r="F5939" s="325">
        <v>6.9</v>
      </c>
      <c r="G5939" s="325">
        <v>71</v>
      </c>
      <c r="H5939" s="320">
        <v>1.3</v>
      </c>
      <c r="I5939" s="320">
        <v>45</v>
      </c>
    </row>
    <row r="5940" spans="3:9" x14ac:dyDescent="0.25">
      <c r="C5940" s="482" t="s">
        <v>6366</v>
      </c>
      <c r="D5940" s="325">
        <v>457.7</v>
      </c>
      <c r="E5940" s="325">
        <v>0</v>
      </c>
      <c r="F5940" s="325">
        <v>5.9</v>
      </c>
      <c r="G5940" s="325">
        <v>77</v>
      </c>
      <c r="H5940" s="320">
        <v>0.9</v>
      </c>
      <c r="I5940" s="320">
        <v>67.5</v>
      </c>
    </row>
    <row r="5941" spans="3:9" x14ac:dyDescent="0.25">
      <c r="C5941" s="482" t="s">
        <v>6367</v>
      </c>
      <c r="D5941" s="325">
        <v>458.1</v>
      </c>
      <c r="E5941" s="325">
        <v>0</v>
      </c>
      <c r="F5941" s="325">
        <v>5.0999999999999996</v>
      </c>
      <c r="G5941" s="325">
        <v>83</v>
      </c>
      <c r="H5941" s="320">
        <v>0.9</v>
      </c>
      <c r="I5941" s="320">
        <v>67.5</v>
      </c>
    </row>
    <row r="5942" spans="3:9" x14ac:dyDescent="0.25">
      <c r="C5942" s="482" t="s">
        <v>6368</v>
      </c>
      <c r="D5942" s="325">
        <v>458.5</v>
      </c>
      <c r="E5942" s="325">
        <v>0</v>
      </c>
      <c r="F5942" s="325">
        <v>5.2</v>
      </c>
      <c r="G5942" s="325">
        <v>83</v>
      </c>
      <c r="H5942" s="320">
        <v>0.9</v>
      </c>
      <c r="I5942" s="320">
        <v>67.5</v>
      </c>
    </row>
    <row r="5943" spans="3:9" x14ac:dyDescent="0.25">
      <c r="C5943" s="482" t="s">
        <v>6369</v>
      </c>
      <c r="D5943" s="325">
        <v>458.8</v>
      </c>
      <c r="E5943" s="325">
        <v>0</v>
      </c>
      <c r="F5943" s="325">
        <v>5</v>
      </c>
      <c r="G5943" s="325">
        <v>84</v>
      </c>
      <c r="H5943" s="320">
        <v>0.9</v>
      </c>
      <c r="I5943" s="320">
        <v>67.5</v>
      </c>
    </row>
    <row r="5944" spans="3:9" x14ac:dyDescent="0.25">
      <c r="C5944" s="482" t="s">
        <v>6370</v>
      </c>
      <c r="D5944" s="325">
        <v>459</v>
      </c>
      <c r="E5944" s="325">
        <v>0</v>
      </c>
      <c r="F5944" s="325">
        <v>4.8</v>
      </c>
      <c r="G5944" s="325">
        <v>85</v>
      </c>
      <c r="H5944" s="320">
        <v>0.9</v>
      </c>
      <c r="I5944" s="320">
        <v>90</v>
      </c>
    </row>
    <row r="5945" spans="3:9" x14ac:dyDescent="0.25">
      <c r="C5945" s="482" t="s">
        <v>6371</v>
      </c>
      <c r="D5945" s="325">
        <v>458.8</v>
      </c>
      <c r="E5945" s="325">
        <v>0</v>
      </c>
      <c r="F5945" s="325">
        <v>4.5</v>
      </c>
      <c r="G5945" s="325">
        <v>84</v>
      </c>
      <c r="H5945" s="320">
        <v>0.9</v>
      </c>
      <c r="I5945" s="320">
        <v>67.5</v>
      </c>
    </row>
    <row r="5946" spans="3:9" x14ac:dyDescent="0.25">
      <c r="C5946" s="482" t="s">
        <v>6372</v>
      </c>
      <c r="D5946" s="325">
        <v>458.5</v>
      </c>
      <c r="E5946" s="325">
        <v>0</v>
      </c>
      <c r="F5946" s="325">
        <v>3.8</v>
      </c>
      <c r="G5946" s="325">
        <v>85</v>
      </c>
      <c r="H5946" s="320">
        <v>0.4</v>
      </c>
      <c r="I5946" s="320">
        <v>67.5</v>
      </c>
    </row>
    <row r="5947" spans="3:9" x14ac:dyDescent="0.25">
      <c r="C5947" s="482" t="s">
        <v>6373</v>
      </c>
      <c r="D5947" s="325">
        <v>458.1</v>
      </c>
      <c r="E5947" s="325">
        <v>0</v>
      </c>
      <c r="F5947" s="325">
        <v>2.8</v>
      </c>
      <c r="G5947" s="325">
        <v>85</v>
      </c>
      <c r="H5947" s="320">
        <v>0.4</v>
      </c>
      <c r="I5947" s="320">
        <v>67.5</v>
      </c>
    </row>
    <row r="5948" spans="3:9" x14ac:dyDescent="0.25">
      <c r="C5948" s="482" t="s">
        <v>6374</v>
      </c>
      <c r="D5948" s="325">
        <v>458.1</v>
      </c>
      <c r="E5948" s="325">
        <v>0</v>
      </c>
      <c r="F5948" s="325">
        <v>2.2000000000000002</v>
      </c>
      <c r="G5948" s="325">
        <v>88</v>
      </c>
      <c r="H5948" s="320">
        <v>0</v>
      </c>
      <c r="I5948" s="320">
        <v>135</v>
      </c>
    </row>
    <row r="5949" spans="3:9" x14ac:dyDescent="0.25">
      <c r="C5949" s="482" t="s">
        <v>6375</v>
      </c>
      <c r="D5949" s="325">
        <v>458</v>
      </c>
      <c r="E5949" s="325">
        <v>0</v>
      </c>
      <c r="F5949" s="325">
        <v>2.7</v>
      </c>
      <c r="G5949" s="325">
        <v>85</v>
      </c>
      <c r="H5949" s="320">
        <v>0.4</v>
      </c>
      <c r="I5949" s="320">
        <v>90</v>
      </c>
    </row>
    <row r="5950" spans="3:9" x14ac:dyDescent="0.25">
      <c r="C5950" s="482" t="s">
        <v>6376</v>
      </c>
      <c r="D5950" s="325">
        <v>458.2</v>
      </c>
      <c r="E5950" s="325">
        <v>0</v>
      </c>
      <c r="F5950" s="325">
        <v>1.8</v>
      </c>
      <c r="G5950" s="325">
        <v>87</v>
      </c>
      <c r="H5950" s="320">
        <v>0</v>
      </c>
      <c r="I5950" s="320">
        <v>90</v>
      </c>
    </row>
    <row r="5951" spans="3:9" x14ac:dyDescent="0.25">
      <c r="C5951" s="482" t="s">
        <v>6377</v>
      </c>
      <c r="D5951" s="325">
        <v>458.5</v>
      </c>
      <c r="E5951" s="325">
        <v>0</v>
      </c>
      <c r="F5951" s="325">
        <v>1.7</v>
      </c>
      <c r="G5951" s="325">
        <v>88</v>
      </c>
      <c r="H5951" s="320">
        <v>0</v>
      </c>
      <c r="I5951" s="320">
        <v>135</v>
      </c>
    </row>
    <row r="5952" spans="3:9" x14ac:dyDescent="0.25">
      <c r="C5952" s="482" t="s">
        <v>6378</v>
      </c>
      <c r="D5952" s="325">
        <v>458.9</v>
      </c>
      <c r="E5952" s="325">
        <v>0</v>
      </c>
      <c r="F5952" s="325">
        <v>2</v>
      </c>
      <c r="G5952" s="325">
        <v>87</v>
      </c>
      <c r="H5952" s="320">
        <v>0.4</v>
      </c>
      <c r="I5952" s="320">
        <v>45</v>
      </c>
    </row>
    <row r="5953" spans="3:9" x14ac:dyDescent="0.25">
      <c r="C5953" s="482" t="s">
        <v>6379</v>
      </c>
      <c r="D5953" s="325">
        <v>459.2</v>
      </c>
      <c r="E5953" s="325">
        <v>0</v>
      </c>
      <c r="F5953" s="325">
        <v>5.7</v>
      </c>
      <c r="G5953" s="325">
        <v>73</v>
      </c>
      <c r="H5953" s="320">
        <v>0.9</v>
      </c>
      <c r="I5953" s="320">
        <v>67.5</v>
      </c>
    </row>
    <row r="5954" spans="3:9" x14ac:dyDescent="0.25">
      <c r="C5954" s="482" t="s">
        <v>6380</v>
      </c>
      <c r="D5954" s="325">
        <v>459.3</v>
      </c>
      <c r="E5954" s="325">
        <v>0</v>
      </c>
      <c r="F5954" s="325">
        <v>8.6</v>
      </c>
      <c r="G5954" s="325">
        <v>61</v>
      </c>
      <c r="H5954" s="320">
        <v>0.9</v>
      </c>
      <c r="I5954" s="320">
        <v>67.5</v>
      </c>
    </row>
    <row r="5955" spans="3:9" x14ac:dyDescent="0.25">
      <c r="C5955" s="482" t="s">
        <v>6381</v>
      </c>
      <c r="D5955" s="325">
        <v>459.5</v>
      </c>
      <c r="E5955" s="325">
        <v>0</v>
      </c>
      <c r="F5955" s="325">
        <v>10.8</v>
      </c>
      <c r="G5955" s="325">
        <v>51</v>
      </c>
      <c r="H5955" s="320">
        <v>0.9</v>
      </c>
      <c r="I5955" s="320">
        <v>67.5</v>
      </c>
    </row>
    <row r="5956" spans="3:9" x14ac:dyDescent="0.25">
      <c r="C5956" s="482" t="s">
        <v>6382</v>
      </c>
      <c r="D5956" s="325">
        <v>459.4</v>
      </c>
      <c r="E5956" s="325">
        <v>0</v>
      </c>
      <c r="F5956" s="325">
        <v>10.1</v>
      </c>
      <c r="G5956" s="325">
        <v>54</v>
      </c>
      <c r="H5956" s="320">
        <v>1.3</v>
      </c>
      <c r="I5956" s="320">
        <v>157.5</v>
      </c>
    </row>
    <row r="5957" spans="3:9" x14ac:dyDescent="0.25">
      <c r="C5957" s="482" t="s">
        <v>6383</v>
      </c>
      <c r="D5957" s="325">
        <v>459.2</v>
      </c>
      <c r="E5957" s="325">
        <v>0</v>
      </c>
      <c r="F5957" s="325">
        <v>9.6</v>
      </c>
      <c r="G5957" s="325">
        <v>59</v>
      </c>
      <c r="H5957" s="320">
        <v>1.3</v>
      </c>
      <c r="I5957" s="320">
        <v>45</v>
      </c>
    </row>
    <row r="5958" spans="3:9" x14ac:dyDescent="0.25">
      <c r="C5958" s="482" t="s">
        <v>6384</v>
      </c>
      <c r="D5958" s="325">
        <v>458.7</v>
      </c>
      <c r="E5958" s="325">
        <v>0</v>
      </c>
      <c r="F5958" s="325">
        <v>9.8000000000000007</v>
      </c>
      <c r="G5958" s="325">
        <v>60</v>
      </c>
      <c r="H5958" s="320">
        <v>2.2000000000000002</v>
      </c>
      <c r="I5958" s="320">
        <v>22.5</v>
      </c>
    </row>
    <row r="5959" spans="3:9" x14ac:dyDescent="0.25">
      <c r="C5959" s="482" t="s">
        <v>6385</v>
      </c>
      <c r="D5959" s="325">
        <v>458.2</v>
      </c>
      <c r="E5959" s="325">
        <v>0</v>
      </c>
      <c r="F5959" s="325">
        <v>12.5</v>
      </c>
      <c r="G5959" s="325">
        <v>51</v>
      </c>
      <c r="H5959" s="320">
        <v>1.8</v>
      </c>
      <c r="I5959" s="320">
        <v>67.5</v>
      </c>
    </row>
    <row r="5960" spans="3:9" x14ac:dyDescent="0.25">
      <c r="C5960" s="482" t="s">
        <v>6386</v>
      </c>
      <c r="D5960" s="325">
        <v>457.9</v>
      </c>
      <c r="E5960" s="325">
        <v>0.25</v>
      </c>
      <c r="F5960" s="325">
        <v>7.8</v>
      </c>
      <c r="G5960" s="325">
        <v>74</v>
      </c>
      <c r="H5960" s="320">
        <v>2.2000000000000002</v>
      </c>
      <c r="I5960" s="320">
        <v>45</v>
      </c>
    </row>
    <row r="5961" spans="3:9" x14ac:dyDescent="0.25">
      <c r="C5961" s="482" t="s">
        <v>6387</v>
      </c>
      <c r="D5961" s="325">
        <v>457.7</v>
      </c>
      <c r="E5961" s="325">
        <v>0</v>
      </c>
      <c r="F5961" s="325">
        <v>10.9</v>
      </c>
      <c r="G5961" s="325">
        <v>59</v>
      </c>
      <c r="H5961" s="320">
        <v>1.8</v>
      </c>
      <c r="I5961" s="320">
        <v>45</v>
      </c>
    </row>
    <row r="5962" spans="3:9" x14ac:dyDescent="0.25">
      <c r="C5962" s="482" t="s">
        <v>6388</v>
      </c>
      <c r="D5962" s="325">
        <v>457.8</v>
      </c>
      <c r="E5962" s="325">
        <v>0</v>
      </c>
      <c r="F5962" s="325">
        <v>10.3</v>
      </c>
      <c r="G5962" s="325">
        <v>60</v>
      </c>
      <c r="H5962" s="320">
        <v>1.8</v>
      </c>
      <c r="I5962" s="320">
        <v>67.5</v>
      </c>
    </row>
    <row r="5963" spans="3:9" x14ac:dyDescent="0.25">
      <c r="C5963" s="482" t="s">
        <v>6389</v>
      </c>
      <c r="D5963" s="325">
        <v>458.1</v>
      </c>
      <c r="E5963" s="325">
        <v>0</v>
      </c>
      <c r="F5963" s="325">
        <v>7.2</v>
      </c>
      <c r="G5963" s="325">
        <v>70</v>
      </c>
      <c r="H5963" s="320">
        <v>1.3</v>
      </c>
      <c r="I5963" s="320">
        <v>67.5</v>
      </c>
    </row>
    <row r="5964" spans="3:9" x14ac:dyDescent="0.25">
      <c r="C5964" s="482" t="s">
        <v>6390</v>
      </c>
      <c r="D5964" s="325">
        <v>458.7</v>
      </c>
      <c r="E5964" s="325">
        <v>0</v>
      </c>
      <c r="F5964" s="325">
        <v>6</v>
      </c>
      <c r="G5964" s="325">
        <v>74</v>
      </c>
      <c r="H5964" s="320">
        <v>1.3</v>
      </c>
      <c r="I5964" s="320">
        <v>67.5</v>
      </c>
    </row>
    <row r="5965" spans="3:9" x14ac:dyDescent="0.25">
      <c r="C5965" s="482" t="s">
        <v>6391</v>
      </c>
      <c r="D5965" s="325">
        <v>459.1</v>
      </c>
      <c r="E5965" s="325">
        <v>0</v>
      </c>
      <c r="F5965" s="325">
        <v>4.8</v>
      </c>
      <c r="G5965" s="325">
        <v>77</v>
      </c>
      <c r="H5965" s="320">
        <v>0.9</v>
      </c>
      <c r="I5965" s="320">
        <v>67.5</v>
      </c>
    </row>
    <row r="5966" spans="3:9" x14ac:dyDescent="0.25">
      <c r="C5966" s="482" t="s">
        <v>6392</v>
      </c>
      <c r="D5966" s="325">
        <v>459.4</v>
      </c>
      <c r="E5966" s="325">
        <v>0</v>
      </c>
      <c r="F5966" s="325">
        <v>4.2</v>
      </c>
      <c r="G5966" s="325">
        <v>79</v>
      </c>
      <c r="H5966" s="320">
        <v>1.3</v>
      </c>
      <c r="I5966" s="320">
        <v>67.5</v>
      </c>
    </row>
    <row r="5967" spans="3:9" x14ac:dyDescent="0.25">
      <c r="C5967" s="482" t="s">
        <v>6393</v>
      </c>
      <c r="D5967" s="325">
        <v>459.7</v>
      </c>
      <c r="E5967" s="325">
        <v>0</v>
      </c>
      <c r="F5967" s="325">
        <v>3.6</v>
      </c>
      <c r="G5967" s="325">
        <v>81</v>
      </c>
      <c r="H5967" s="320">
        <v>0.9</v>
      </c>
      <c r="I5967" s="320">
        <v>67.5</v>
      </c>
    </row>
    <row r="5968" spans="3:9" x14ac:dyDescent="0.25">
      <c r="C5968" s="482" t="s">
        <v>6394</v>
      </c>
      <c r="D5968" s="325">
        <v>459.9</v>
      </c>
      <c r="E5968" s="325">
        <v>0</v>
      </c>
      <c r="F5968" s="325">
        <v>3.3</v>
      </c>
      <c r="G5968" s="325">
        <v>84</v>
      </c>
      <c r="H5968" s="320">
        <v>0.4</v>
      </c>
      <c r="I5968" s="320">
        <v>67.5</v>
      </c>
    </row>
    <row r="5969" spans="3:9" x14ac:dyDescent="0.25">
      <c r="C5969" s="482" t="s">
        <v>6395</v>
      </c>
      <c r="D5969" s="325">
        <v>459.4</v>
      </c>
      <c r="E5969" s="325">
        <v>0</v>
      </c>
      <c r="F5969" s="325">
        <v>3.3</v>
      </c>
      <c r="G5969" s="325">
        <v>81</v>
      </c>
      <c r="H5969" s="320">
        <v>0.4</v>
      </c>
      <c r="I5969" s="320">
        <v>45</v>
      </c>
    </row>
    <row r="5970" spans="3:9" x14ac:dyDescent="0.25">
      <c r="C5970" s="482" t="s">
        <v>6396</v>
      </c>
      <c r="D5970" s="325">
        <v>459.1</v>
      </c>
      <c r="E5970" s="325">
        <v>0</v>
      </c>
      <c r="F5970" s="325">
        <v>3.2</v>
      </c>
      <c r="G5970" s="325">
        <v>80</v>
      </c>
      <c r="H5970" s="320">
        <v>0.4</v>
      </c>
      <c r="I5970" s="320">
        <v>45</v>
      </c>
    </row>
    <row r="5971" spans="3:9" x14ac:dyDescent="0.25">
      <c r="C5971" s="482" t="s">
        <v>6397</v>
      </c>
      <c r="D5971" s="325">
        <v>458.7</v>
      </c>
      <c r="E5971" s="325">
        <v>0</v>
      </c>
      <c r="F5971" s="325">
        <v>2.9</v>
      </c>
      <c r="G5971" s="325">
        <v>81</v>
      </c>
      <c r="H5971" s="320">
        <v>0.4</v>
      </c>
      <c r="I5971" s="320">
        <v>45</v>
      </c>
    </row>
    <row r="5972" spans="3:9" x14ac:dyDescent="0.25">
      <c r="C5972" s="482" t="s">
        <v>6398</v>
      </c>
      <c r="D5972" s="325">
        <v>458.4</v>
      </c>
      <c r="E5972" s="325">
        <v>0</v>
      </c>
      <c r="F5972" s="325">
        <v>3.4</v>
      </c>
      <c r="G5972" s="325">
        <v>75</v>
      </c>
      <c r="H5972" s="320">
        <v>0.4</v>
      </c>
      <c r="I5972" s="320">
        <v>45</v>
      </c>
    </row>
    <row r="5973" spans="3:9" x14ac:dyDescent="0.25">
      <c r="C5973" s="482" t="s">
        <v>6399</v>
      </c>
      <c r="D5973" s="325">
        <v>458.5</v>
      </c>
      <c r="E5973" s="325">
        <v>0</v>
      </c>
      <c r="F5973" s="325">
        <v>3.2</v>
      </c>
      <c r="G5973" s="325">
        <v>76</v>
      </c>
      <c r="H5973" s="320">
        <v>0</v>
      </c>
      <c r="I5973" s="320">
        <v>157.5</v>
      </c>
    </row>
    <row r="5974" spans="3:9" x14ac:dyDescent="0.25">
      <c r="C5974" s="482" t="s">
        <v>6400</v>
      </c>
      <c r="D5974" s="325">
        <v>458.6</v>
      </c>
      <c r="E5974" s="325">
        <v>0</v>
      </c>
      <c r="F5974" s="325">
        <v>3.1</v>
      </c>
      <c r="G5974" s="325">
        <v>78</v>
      </c>
      <c r="H5974" s="320">
        <v>0.4</v>
      </c>
      <c r="I5974" s="320">
        <v>247.5</v>
      </c>
    </row>
    <row r="5975" spans="3:9" x14ac:dyDescent="0.25">
      <c r="C5975" s="482" t="s">
        <v>6401</v>
      </c>
      <c r="D5975" s="325">
        <v>459.1</v>
      </c>
      <c r="E5975" s="325">
        <v>0</v>
      </c>
      <c r="F5975" s="325">
        <v>2.6</v>
      </c>
      <c r="G5975" s="325">
        <v>82</v>
      </c>
      <c r="H5975" s="320">
        <v>0.4</v>
      </c>
      <c r="I5975" s="320">
        <v>247.5</v>
      </c>
    </row>
    <row r="5976" spans="3:9" x14ac:dyDescent="0.25">
      <c r="C5976" s="482" t="s">
        <v>6402</v>
      </c>
      <c r="D5976" s="325">
        <v>459.6</v>
      </c>
      <c r="E5976" s="325">
        <v>0</v>
      </c>
      <c r="F5976" s="325">
        <v>3.2</v>
      </c>
      <c r="G5976" s="325">
        <v>79</v>
      </c>
      <c r="H5976" s="320">
        <v>0</v>
      </c>
      <c r="I5976" s="320">
        <v>225</v>
      </c>
    </row>
    <row r="5977" spans="3:9" x14ac:dyDescent="0.25">
      <c r="C5977" s="482" t="s">
        <v>6403</v>
      </c>
      <c r="D5977" s="325">
        <v>459.9</v>
      </c>
      <c r="E5977" s="325">
        <v>0</v>
      </c>
      <c r="F5977" s="325">
        <v>6.8</v>
      </c>
      <c r="G5977" s="325">
        <v>62</v>
      </c>
      <c r="H5977" s="320">
        <v>0.4</v>
      </c>
      <c r="I5977" s="320">
        <v>157.5</v>
      </c>
    </row>
    <row r="5978" spans="3:9" x14ac:dyDescent="0.25">
      <c r="C5978" s="482" t="s">
        <v>6404</v>
      </c>
      <c r="D5978" s="325">
        <v>459.9</v>
      </c>
      <c r="E5978" s="325">
        <v>0</v>
      </c>
      <c r="F5978" s="325">
        <v>6.8</v>
      </c>
      <c r="G5978" s="325">
        <v>58</v>
      </c>
      <c r="H5978" s="320">
        <v>1.3</v>
      </c>
      <c r="I5978" s="320">
        <v>157.5</v>
      </c>
    </row>
    <row r="5979" spans="3:9" x14ac:dyDescent="0.25">
      <c r="C5979" s="482" t="s">
        <v>6405</v>
      </c>
      <c r="D5979" s="325">
        <v>460.3</v>
      </c>
      <c r="E5979" s="325">
        <v>0</v>
      </c>
      <c r="F5979" s="325">
        <v>9.6999999999999993</v>
      </c>
      <c r="G5979" s="325">
        <v>52</v>
      </c>
      <c r="H5979" s="320">
        <v>1.8</v>
      </c>
      <c r="I5979" s="320">
        <v>67.5</v>
      </c>
    </row>
    <row r="5980" spans="3:9" x14ac:dyDescent="0.25">
      <c r="C5980" s="482" t="s">
        <v>6406</v>
      </c>
      <c r="D5980" s="325">
        <v>460.1</v>
      </c>
      <c r="E5980" s="325">
        <v>0</v>
      </c>
      <c r="F5980" s="325">
        <v>9.6999999999999993</v>
      </c>
      <c r="G5980" s="325">
        <v>51</v>
      </c>
      <c r="H5980" s="320">
        <v>1.8</v>
      </c>
      <c r="I5980" s="320">
        <v>67.5</v>
      </c>
    </row>
    <row r="5981" spans="3:9" x14ac:dyDescent="0.25">
      <c r="C5981" s="482" t="s">
        <v>6407</v>
      </c>
      <c r="D5981" s="325">
        <v>459.9</v>
      </c>
      <c r="E5981" s="325">
        <v>0</v>
      </c>
      <c r="F5981" s="325">
        <v>11.6</v>
      </c>
      <c r="G5981" s="325">
        <v>50</v>
      </c>
      <c r="H5981" s="320">
        <v>1.3</v>
      </c>
      <c r="I5981" s="320">
        <v>45</v>
      </c>
    </row>
    <row r="5982" spans="3:9" x14ac:dyDescent="0.25">
      <c r="C5982" s="482" t="s">
        <v>6408</v>
      </c>
      <c r="D5982" s="325">
        <v>459.5</v>
      </c>
      <c r="E5982" s="325">
        <v>0</v>
      </c>
      <c r="F5982" s="325">
        <v>12.1</v>
      </c>
      <c r="G5982" s="325">
        <v>44</v>
      </c>
      <c r="H5982" s="320">
        <v>0.9</v>
      </c>
      <c r="I5982" s="320">
        <v>45</v>
      </c>
    </row>
    <row r="5983" spans="3:9" x14ac:dyDescent="0.25">
      <c r="C5983" s="482" t="s">
        <v>6409</v>
      </c>
      <c r="D5983" s="325">
        <v>459</v>
      </c>
      <c r="E5983" s="325">
        <v>0</v>
      </c>
      <c r="F5983" s="325">
        <v>11.7</v>
      </c>
      <c r="G5983" s="325">
        <v>46</v>
      </c>
      <c r="H5983" s="320">
        <v>1.3</v>
      </c>
      <c r="I5983" s="320">
        <v>67.5</v>
      </c>
    </row>
    <row r="5984" spans="3:9" x14ac:dyDescent="0.25">
      <c r="C5984" s="482" t="s">
        <v>6410</v>
      </c>
      <c r="D5984" s="325">
        <v>458.6</v>
      </c>
      <c r="E5984" s="325">
        <v>0</v>
      </c>
      <c r="F5984" s="325">
        <v>11.8</v>
      </c>
      <c r="G5984" s="325">
        <v>45</v>
      </c>
      <c r="H5984" s="320">
        <v>1.3</v>
      </c>
      <c r="I5984" s="320">
        <v>67.5</v>
      </c>
    </row>
    <row r="5985" spans="3:9" x14ac:dyDescent="0.25">
      <c r="C5985" s="482" t="s">
        <v>6411</v>
      </c>
      <c r="D5985" s="325">
        <v>458.6</v>
      </c>
      <c r="E5985" s="325">
        <v>0</v>
      </c>
      <c r="F5985" s="325">
        <v>10.3</v>
      </c>
      <c r="G5985" s="325">
        <v>51</v>
      </c>
      <c r="H5985" s="320">
        <v>1.3</v>
      </c>
      <c r="I5985" s="320">
        <v>67.5</v>
      </c>
    </row>
    <row r="5986" spans="3:9" x14ac:dyDescent="0.25">
      <c r="C5986" s="482" t="s">
        <v>6412</v>
      </c>
      <c r="D5986" s="325">
        <v>458.5</v>
      </c>
      <c r="E5986" s="325">
        <v>0</v>
      </c>
      <c r="F5986" s="325">
        <v>10.4</v>
      </c>
      <c r="G5986" s="325">
        <v>50</v>
      </c>
      <c r="H5986" s="320">
        <v>1.3</v>
      </c>
      <c r="I5986" s="320">
        <v>67.5</v>
      </c>
    </row>
    <row r="5987" spans="3:9" x14ac:dyDescent="0.25">
      <c r="C5987" s="482" t="s">
        <v>6413</v>
      </c>
      <c r="D5987" s="325">
        <v>458.7</v>
      </c>
      <c r="E5987" s="325">
        <v>0</v>
      </c>
      <c r="F5987" s="325">
        <v>8.8000000000000007</v>
      </c>
      <c r="G5987" s="325">
        <v>60</v>
      </c>
      <c r="H5987" s="320">
        <v>0.9</v>
      </c>
      <c r="I5987" s="320">
        <v>67.5</v>
      </c>
    </row>
    <row r="5988" spans="3:9" x14ac:dyDescent="0.25">
      <c r="C5988" s="482" t="s">
        <v>6414</v>
      </c>
      <c r="D5988" s="325">
        <v>459.2</v>
      </c>
      <c r="E5988" s="325">
        <v>0</v>
      </c>
      <c r="F5988" s="325">
        <v>6.2</v>
      </c>
      <c r="G5988" s="325">
        <v>67</v>
      </c>
      <c r="H5988" s="320">
        <v>1.3</v>
      </c>
      <c r="I5988" s="320">
        <v>67.5</v>
      </c>
    </row>
    <row r="5989" spans="3:9" x14ac:dyDescent="0.25">
      <c r="C5989" s="482" t="s">
        <v>6415</v>
      </c>
      <c r="D5989" s="325">
        <v>459.4</v>
      </c>
      <c r="E5989" s="325">
        <v>0</v>
      </c>
      <c r="F5989" s="325">
        <v>5.3</v>
      </c>
      <c r="G5989" s="325">
        <v>72</v>
      </c>
      <c r="H5989" s="320">
        <v>0.4</v>
      </c>
      <c r="I5989" s="320">
        <v>67.5</v>
      </c>
    </row>
    <row r="5990" spans="3:9" x14ac:dyDescent="0.25">
      <c r="C5990" s="482" t="s">
        <v>6416</v>
      </c>
      <c r="D5990" s="325">
        <v>459.8</v>
      </c>
      <c r="E5990" s="325">
        <v>0</v>
      </c>
      <c r="F5990" s="325">
        <v>4.4000000000000004</v>
      </c>
      <c r="G5990" s="325">
        <v>76</v>
      </c>
      <c r="H5990" s="320">
        <v>0.4</v>
      </c>
      <c r="I5990" s="320">
        <v>67.5</v>
      </c>
    </row>
    <row r="5991" spans="3:9" x14ac:dyDescent="0.25">
      <c r="C5991" s="482" t="s">
        <v>6417</v>
      </c>
      <c r="D5991" s="325">
        <v>459.8</v>
      </c>
      <c r="E5991" s="325">
        <v>0</v>
      </c>
      <c r="F5991" s="325">
        <v>3.5</v>
      </c>
      <c r="G5991" s="325">
        <v>80</v>
      </c>
      <c r="H5991" s="320">
        <v>0.4</v>
      </c>
      <c r="I5991" s="320">
        <v>67.5</v>
      </c>
    </row>
    <row r="5992" spans="3:9" x14ac:dyDescent="0.25">
      <c r="C5992" s="482" t="s">
        <v>6418</v>
      </c>
      <c r="D5992" s="325">
        <v>459.8</v>
      </c>
      <c r="E5992" s="325">
        <v>0</v>
      </c>
      <c r="F5992" s="325">
        <v>2.6</v>
      </c>
      <c r="G5992" s="325">
        <v>83</v>
      </c>
      <c r="H5992" s="320">
        <v>0</v>
      </c>
      <c r="I5992" s="320">
        <v>90</v>
      </c>
    </row>
    <row r="5993" spans="3:9" x14ac:dyDescent="0.25">
      <c r="C5993" s="482" t="s">
        <v>6419</v>
      </c>
      <c r="D5993" s="325">
        <v>459.5</v>
      </c>
      <c r="E5993" s="325">
        <v>0</v>
      </c>
      <c r="F5993" s="325">
        <v>1.8</v>
      </c>
      <c r="G5993" s="325">
        <v>84</v>
      </c>
      <c r="H5993" s="320">
        <v>0.4</v>
      </c>
      <c r="I5993" s="320">
        <v>22.5</v>
      </c>
    </row>
    <row r="5994" spans="3:9" x14ac:dyDescent="0.25">
      <c r="C5994" s="482" t="s">
        <v>6420</v>
      </c>
      <c r="D5994" s="325">
        <v>459.4</v>
      </c>
      <c r="E5994" s="325">
        <v>0</v>
      </c>
      <c r="F5994" s="325">
        <v>1.4</v>
      </c>
      <c r="G5994" s="325">
        <v>88</v>
      </c>
      <c r="H5994" s="320">
        <v>0.4</v>
      </c>
      <c r="I5994" s="320">
        <v>247.5</v>
      </c>
    </row>
    <row r="5995" spans="3:9" x14ac:dyDescent="0.25">
      <c r="C5995" s="482" t="s">
        <v>6421</v>
      </c>
      <c r="D5995" s="325">
        <v>459.1</v>
      </c>
      <c r="E5995" s="325">
        <v>0</v>
      </c>
      <c r="F5995" s="325">
        <v>-0.6</v>
      </c>
      <c r="G5995" s="325">
        <v>90</v>
      </c>
      <c r="H5995" s="320">
        <v>0.4</v>
      </c>
      <c r="I5995" s="320">
        <v>247.5</v>
      </c>
    </row>
    <row r="5996" spans="3:9" x14ac:dyDescent="0.25">
      <c r="C5996" s="482" t="s">
        <v>6422</v>
      </c>
      <c r="D5996" s="325">
        <v>458.7</v>
      </c>
      <c r="E5996" s="325">
        <v>0</v>
      </c>
      <c r="F5996" s="325">
        <v>-0.4</v>
      </c>
      <c r="G5996" s="325">
        <v>92</v>
      </c>
      <c r="H5996" s="320">
        <v>0.4</v>
      </c>
      <c r="I5996" s="320">
        <v>225</v>
      </c>
    </row>
    <row r="5997" spans="3:9" x14ac:dyDescent="0.25">
      <c r="C5997" s="482" t="s">
        <v>6423</v>
      </c>
      <c r="D5997" s="325">
        <v>458.8</v>
      </c>
      <c r="E5997" s="325">
        <v>0</v>
      </c>
      <c r="F5997" s="325">
        <v>-1</v>
      </c>
      <c r="G5997" s="325">
        <v>93</v>
      </c>
      <c r="H5997" s="320">
        <v>0.4</v>
      </c>
      <c r="I5997" s="320">
        <v>225</v>
      </c>
    </row>
    <row r="5998" spans="3:9" x14ac:dyDescent="0.25">
      <c r="C5998" s="482" t="s">
        <v>6424</v>
      </c>
      <c r="D5998" s="325">
        <v>458.7</v>
      </c>
      <c r="E5998" s="325">
        <v>0</v>
      </c>
      <c r="F5998" s="325">
        <v>-0.7</v>
      </c>
      <c r="G5998" s="325">
        <v>94</v>
      </c>
      <c r="H5998" s="320">
        <v>0.9</v>
      </c>
      <c r="I5998" s="320">
        <v>247.5</v>
      </c>
    </row>
    <row r="5999" spans="3:9" x14ac:dyDescent="0.25">
      <c r="C5999" s="482" t="s">
        <v>6425</v>
      </c>
      <c r="D5999" s="325">
        <v>458.9</v>
      </c>
      <c r="E5999" s="325">
        <v>0</v>
      </c>
      <c r="F5999" s="325">
        <v>-1</v>
      </c>
      <c r="G5999" s="325">
        <v>93</v>
      </c>
      <c r="H5999" s="320">
        <v>0.9</v>
      </c>
      <c r="I5999" s="320">
        <v>225</v>
      </c>
    </row>
    <row r="6000" spans="3:9" x14ac:dyDescent="0.25">
      <c r="C6000" s="482" t="s">
        <v>6426</v>
      </c>
      <c r="D6000" s="325">
        <v>459.1</v>
      </c>
      <c r="E6000" s="325">
        <v>0</v>
      </c>
      <c r="F6000" s="325">
        <v>-0.9</v>
      </c>
      <c r="G6000" s="325">
        <v>93</v>
      </c>
      <c r="H6000" s="320">
        <v>0.9</v>
      </c>
      <c r="I6000" s="320">
        <v>247.5</v>
      </c>
    </row>
    <row r="6001" spans="3:9" x14ac:dyDescent="0.25">
      <c r="C6001" s="482" t="s">
        <v>6427</v>
      </c>
      <c r="D6001" s="325">
        <v>459.3</v>
      </c>
      <c r="E6001" s="325">
        <v>0</v>
      </c>
      <c r="F6001" s="325">
        <v>-0.2</v>
      </c>
      <c r="G6001" s="325">
        <v>92</v>
      </c>
      <c r="H6001" s="320">
        <v>0.9</v>
      </c>
      <c r="I6001" s="320">
        <v>180</v>
      </c>
    </row>
    <row r="6002" spans="3:9" x14ac:dyDescent="0.25">
      <c r="C6002" s="482" t="s">
        <v>6428</v>
      </c>
      <c r="D6002" s="325">
        <v>459.7</v>
      </c>
      <c r="E6002" s="325">
        <v>0</v>
      </c>
      <c r="F6002" s="325">
        <v>2.5</v>
      </c>
      <c r="G6002" s="325">
        <v>80</v>
      </c>
      <c r="H6002" s="320">
        <v>1.3</v>
      </c>
      <c r="I6002" s="320">
        <v>225</v>
      </c>
    </row>
    <row r="6003" spans="3:9" x14ac:dyDescent="0.25">
      <c r="C6003" s="482" t="s">
        <v>6429</v>
      </c>
      <c r="D6003" s="325">
        <v>459.8</v>
      </c>
      <c r="E6003" s="325">
        <v>0</v>
      </c>
      <c r="F6003" s="325">
        <v>5.8</v>
      </c>
      <c r="G6003" s="325">
        <v>68</v>
      </c>
      <c r="H6003" s="320">
        <v>1.3</v>
      </c>
      <c r="I6003" s="320">
        <v>225</v>
      </c>
    </row>
    <row r="6004" spans="3:9" x14ac:dyDescent="0.25">
      <c r="C6004" s="482" t="s">
        <v>6430</v>
      </c>
      <c r="D6004" s="325">
        <v>459.6</v>
      </c>
      <c r="E6004" s="325">
        <v>0</v>
      </c>
      <c r="F6004" s="325">
        <v>7.4</v>
      </c>
      <c r="G6004" s="325">
        <v>59</v>
      </c>
      <c r="H6004" s="320">
        <v>1.3</v>
      </c>
      <c r="I6004" s="320">
        <v>270</v>
      </c>
    </row>
    <row r="6005" spans="3:9" x14ac:dyDescent="0.25">
      <c r="C6005" s="482" t="s">
        <v>6431</v>
      </c>
      <c r="D6005" s="325">
        <v>458.9</v>
      </c>
      <c r="E6005" s="325">
        <v>0</v>
      </c>
      <c r="F6005" s="325">
        <v>10.9</v>
      </c>
      <c r="G6005" s="325">
        <v>44</v>
      </c>
      <c r="H6005" s="320">
        <v>1.3</v>
      </c>
      <c r="I6005" s="320">
        <v>225</v>
      </c>
    </row>
    <row r="6006" spans="3:9" x14ac:dyDescent="0.25">
      <c r="C6006" s="482" t="s">
        <v>6432</v>
      </c>
      <c r="D6006" s="325">
        <v>458.4</v>
      </c>
      <c r="E6006" s="325">
        <v>0</v>
      </c>
      <c r="F6006" s="325">
        <v>14.2</v>
      </c>
      <c r="G6006" s="325">
        <v>21</v>
      </c>
      <c r="H6006" s="320">
        <v>1.3</v>
      </c>
      <c r="I6006" s="320">
        <v>22.5</v>
      </c>
    </row>
    <row r="6007" spans="3:9" x14ac:dyDescent="0.25">
      <c r="C6007" s="482" t="s">
        <v>6433</v>
      </c>
      <c r="D6007" s="325">
        <v>458.1</v>
      </c>
      <c r="E6007" s="325">
        <v>0</v>
      </c>
      <c r="F6007" s="325">
        <v>14.2</v>
      </c>
      <c r="G6007" s="325">
        <v>17</v>
      </c>
      <c r="H6007" s="320">
        <v>1.8</v>
      </c>
      <c r="I6007" s="320">
        <v>45</v>
      </c>
    </row>
    <row r="6008" spans="3:9" x14ac:dyDescent="0.25">
      <c r="C6008" s="482" t="s">
        <v>6434</v>
      </c>
      <c r="D6008" s="325">
        <v>457.8</v>
      </c>
      <c r="E6008" s="325">
        <v>0</v>
      </c>
      <c r="F6008" s="325">
        <v>13</v>
      </c>
      <c r="G6008" s="325">
        <v>39</v>
      </c>
      <c r="H6008" s="320">
        <v>2.2000000000000002</v>
      </c>
      <c r="I6008" s="320">
        <v>45</v>
      </c>
    </row>
    <row r="6009" spans="3:9" x14ac:dyDescent="0.25">
      <c r="C6009" s="482" t="s">
        <v>6435</v>
      </c>
      <c r="D6009" s="325">
        <v>457.7</v>
      </c>
      <c r="E6009" s="325">
        <v>0</v>
      </c>
      <c r="F6009" s="325">
        <v>11.1</v>
      </c>
      <c r="G6009" s="325">
        <v>48</v>
      </c>
      <c r="H6009" s="320">
        <v>1.8</v>
      </c>
      <c r="I6009" s="320">
        <v>45</v>
      </c>
    </row>
    <row r="6010" spans="3:9" x14ac:dyDescent="0.25">
      <c r="C6010" s="482" t="s">
        <v>6436</v>
      </c>
      <c r="D6010" s="325">
        <v>457.8</v>
      </c>
      <c r="E6010" s="325">
        <v>0</v>
      </c>
      <c r="F6010" s="325">
        <v>10.199999999999999</v>
      </c>
      <c r="G6010" s="325">
        <v>35</v>
      </c>
      <c r="H6010" s="320">
        <v>1.8</v>
      </c>
      <c r="I6010" s="320">
        <v>67.5</v>
      </c>
    </row>
    <row r="6011" spans="3:9" x14ac:dyDescent="0.25">
      <c r="C6011" s="482" t="s">
        <v>6437</v>
      </c>
      <c r="D6011" s="325">
        <v>457.9</v>
      </c>
      <c r="E6011" s="325">
        <v>0</v>
      </c>
      <c r="F6011" s="325">
        <v>8.3000000000000007</v>
      </c>
      <c r="G6011" s="325">
        <v>46</v>
      </c>
      <c r="H6011" s="320">
        <v>0.9</v>
      </c>
      <c r="I6011" s="320">
        <v>67.5</v>
      </c>
    </row>
    <row r="6012" spans="3:9" x14ac:dyDescent="0.25">
      <c r="C6012" s="482" t="s">
        <v>6438</v>
      </c>
      <c r="D6012" s="325">
        <v>458.2</v>
      </c>
      <c r="E6012" s="325">
        <v>0</v>
      </c>
      <c r="F6012" s="325">
        <v>6.2</v>
      </c>
      <c r="G6012" s="325">
        <v>70</v>
      </c>
      <c r="H6012" s="320">
        <v>0.4</v>
      </c>
      <c r="I6012" s="320">
        <v>45</v>
      </c>
    </row>
    <row r="6013" spans="3:9" x14ac:dyDescent="0.25">
      <c r="C6013" s="482" t="s">
        <v>6439</v>
      </c>
      <c r="D6013" s="325">
        <v>458.5</v>
      </c>
      <c r="E6013" s="325">
        <v>0</v>
      </c>
      <c r="F6013" s="325">
        <v>5.4</v>
      </c>
      <c r="G6013" s="325">
        <v>75</v>
      </c>
      <c r="H6013" s="320">
        <v>0.9</v>
      </c>
      <c r="I6013" s="320">
        <v>22.5</v>
      </c>
    </row>
    <row r="6014" spans="3:9" x14ac:dyDescent="0.25">
      <c r="C6014" s="482" t="s">
        <v>6440</v>
      </c>
      <c r="D6014" s="325">
        <v>458.7</v>
      </c>
      <c r="E6014" s="325">
        <v>0</v>
      </c>
      <c r="F6014" s="325">
        <v>4.9000000000000004</v>
      </c>
      <c r="G6014" s="325">
        <v>78</v>
      </c>
      <c r="H6014" s="320">
        <v>0.4</v>
      </c>
      <c r="I6014" s="320">
        <v>22.5</v>
      </c>
    </row>
    <row r="6015" spans="3:9" x14ac:dyDescent="0.25">
      <c r="C6015" s="482" t="s">
        <v>6441</v>
      </c>
      <c r="D6015" s="325">
        <v>458.8</v>
      </c>
      <c r="E6015" s="325">
        <v>0</v>
      </c>
      <c r="F6015" s="325">
        <v>4.4000000000000004</v>
      </c>
      <c r="G6015" s="325">
        <v>80</v>
      </c>
      <c r="H6015" s="320">
        <v>0.4</v>
      </c>
      <c r="I6015" s="320">
        <v>0</v>
      </c>
    </row>
    <row r="6016" spans="3:9" x14ac:dyDescent="0.25">
      <c r="C6016" s="482" t="s">
        <v>6442</v>
      </c>
      <c r="D6016" s="325">
        <v>459</v>
      </c>
      <c r="E6016" s="325">
        <v>0</v>
      </c>
      <c r="F6016" s="325">
        <v>4.2</v>
      </c>
      <c r="G6016" s="325">
        <v>81</v>
      </c>
      <c r="H6016" s="320">
        <v>0</v>
      </c>
      <c r="I6016" s="320">
        <v>45</v>
      </c>
    </row>
    <row r="6017" spans="3:9" x14ac:dyDescent="0.25">
      <c r="C6017" s="482" t="s">
        <v>6443</v>
      </c>
      <c r="D6017" s="325">
        <v>458.9</v>
      </c>
      <c r="E6017" s="325">
        <v>0</v>
      </c>
      <c r="F6017" s="325">
        <v>3.3</v>
      </c>
      <c r="G6017" s="325">
        <v>80</v>
      </c>
      <c r="H6017" s="320">
        <v>0.4</v>
      </c>
      <c r="I6017" s="320">
        <v>45</v>
      </c>
    </row>
    <row r="6018" spans="3:9" x14ac:dyDescent="0.25">
      <c r="C6018" s="482" t="s">
        <v>6444</v>
      </c>
      <c r="D6018" s="325">
        <v>458.6</v>
      </c>
      <c r="E6018" s="325">
        <v>0</v>
      </c>
      <c r="F6018" s="325">
        <v>3.1</v>
      </c>
      <c r="G6018" s="325">
        <v>78</v>
      </c>
      <c r="H6018" s="320">
        <v>0.4</v>
      </c>
      <c r="I6018" s="320">
        <v>45</v>
      </c>
    </row>
    <row r="6019" spans="3:9" x14ac:dyDescent="0.25">
      <c r="C6019" s="482" t="s">
        <v>6445</v>
      </c>
      <c r="D6019" s="325">
        <v>458.3</v>
      </c>
      <c r="E6019" s="325">
        <v>0</v>
      </c>
      <c r="F6019" s="325">
        <v>2.2000000000000002</v>
      </c>
      <c r="G6019" s="325">
        <v>79</v>
      </c>
      <c r="H6019" s="320">
        <v>0</v>
      </c>
      <c r="I6019" s="320">
        <v>67.5</v>
      </c>
    </row>
    <row r="6020" spans="3:9" x14ac:dyDescent="0.25">
      <c r="C6020" s="482" t="s">
        <v>6446</v>
      </c>
      <c r="D6020" s="325">
        <v>458</v>
      </c>
      <c r="E6020" s="325">
        <v>0</v>
      </c>
      <c r="F6020" s="325">
        <v>-1.3</v>
      </c>
      <c r="G6020" s="325">
        <v>90</v>
      </c>
      <c r="H6020" s="320">
        <v>0.9</v>
      </c>
      <c r="I6020" s="320">
        <v>247.5</v>
      </c>
    </row>
    <row r="6021" spans="3:9" x14ac:dyDescent="0.25">
      <c r="C6021" s="482" t="s">
        <v>6447</v>
      </c>
      <c r="D6021" s="325">
        <v>457.8</v>
      </c>
      <c r="E6021" s="325">
        <v>0</v>
      </c>
      <c r="F6021" s="325">
        <v>-1.1000000000000001</v>
      </c>
      <c r="G6021" s="325">
        <v>92</v>
      </c>
      <c r="H6021" s="320">
        <v>0.4</v>
      </c>
      <c r="I6021" s="320">
        <v>225</v>
      </c>
    </row>
    <row r="6022" spans="3:9" x14ac:dyDescent="0.25">
      <c r="C6022" s="482" t="s">
        <v>6448</v>
      </c>
      <c r="D6022" s="325">
        <v>457.8</v>
      </c>
      <c r="E6022" s="325">
        <v>0</v>
      </c>
      <c r="F6022" s="325">
        <v>-0.9</v>
      </c>
      <c r="G6022" s="325">
        <v>93</v>
      </c>
      <c r="H6022" s="320">
        <v>0</v>
      </c>
      <c r="I6022" s="320">
        <v>225</v>
      </c>
    </row>
    <row r="6023" spans="3:9" x14ac:dyDescent="0.25">
      <c r="C6023" s="482" t="s">
        <v>6449</v>
      </c>
      <c r="D6023" s="325">
        <v>457.9</v>
      </c>
      <c r="E6023" s="325">
        <v>0</v>
      </c>
      <c r="F6023" s="325">
        <v>-0.7</v>
      </c>
      <c r="G6023" s="325">
        <v>94</v>
      </c>
      <c r="H6023" s="320">
        <v>0</v>
      </c>
      <c r="I6023" s="320">
        <v>225</v>
      </c>
    </row>
    <row r="6024" spans="3:9" x14ac:dyDescent="0.25">
      <c r="C6024" s="482" t="s">
        <v>6450</v>
      </c>
      <c r="D6024" s="325">
        <v>458.2</v>
      </c>
      <c r="E6024" s="325">
        <v>0</v>
      </c>
      <c r="F6024" s="325">
        <v>0.4</v>
      </c>
      <c r="G6024" s="325">
        <v>94</v>
      </c>
      <c r="H6024" s="320">
        <v>0</v>
      </c>
      <c r="I6024" s="320">
        <v>225</v>
      </c>
    </row>
    <row r="6025" spans="3:9" x14ac:dyDescent="0.25">
      <c r="C6025" s="482" t="s">
        <v>6451</v>
      </c>
      <c r="D6025" s="325">
        <v>458.5</v>
      </c>
      <c r="E6025" s="325">
        <v>0</v>
      </c>
      <c r="F6025" s="325">
        <v>2.9</v>
      </c>
      <c r="G6025" s="325">
        <v>81</v>
      </c>
      <c r="H6025" s="320">
        <v>0.9</v>
      </c>
      <c r="I6025" s="320">
        <v>247.5</v>
      </c>
    </row>
    <row r="6026" spans="3:9" x14ac:dyDescent="0.25">
      <c r="C6026" s="482" t="s">
        <v>6452</v>
      </c>
      <c r="D6026" s="325">
        <v>458.7</v>
      </c>
      <c r="E6026" s="325">
        <v>0</v>
      </c>
      <c r="F6026" s="325">
        <v>6.1</v>
      </c>
      <c r="G6026" s="325">
        <v>64</v>
      </c>
      <c r="H6026" s="320">
        <v>0.9</v>
      </c>
      <c r="I6026" s="320">
        <v>270</v>
      </c>
    </row>
    <row r="6027" spans="3:9" x14ac:dyDescent="0.25">
      <c r="C6027" s="482" t="s">
        <v>6453</v>
      </c>
      <c r="D6027" s="325">
        <v>458.7</v>
      </c>
      <c r="E6027" s="325">
        <v>0</v>
      </c>
      <c r="F6027" s="325">
        <v>8.6999999999999993</v>
      </c>
      <c r="G6027" s="325">
        <v>52</v>
      </c>
      <c r="H6027" s="320">
        <v>1.3</v>
      </c>
      <c r="I6027" s="320">
        <v>157.5</v>
      </c>
    </row>
    <row r="6028" spans="3:9" x14ac:dyDescent="0.25">
      <c r="C6028" s="482" t="s">
        <v>6454</v>
      </c>
      <c r="D6028" s="325">
        <v>458.3</v>
      </c>
      <c r="E6028" s="325">
        <v>0</v>
      </c>
      <c r="F6028" s="325">
        <v>11.3</v>
      </c>
      <c r="G6028" s="325">
        <v>42</v>
      </c>
      <c r="H6028" s="320">
        <v>1.3</v>
      </c>
      <c r="I6028" s="320">
        <v>135</v>
      </c>
    </row>
    <row r="6029" spans="3:9" x14ac:dyDescent="0.25">
      <c r="C6029" s="482" t="s">
        <v>6455</v>
      </c>
      <c r="D6029" s="325">
        <v>457.9</v>
      </c>
      <c r="E6029" s="325">
        <v>0</v>
      </c>
      <c r="F6029" s="325">
        <v>10.9</v>
      </c>
      <c r="G6029" s="325">
        <v>42</v>
      </c>
      <c r="H6029" s="320">
        <v>1.3</v>
      </c>
      <c r="I6029" s="320">
        <v>157.5</v>
      </c>
    </row>
    <row r="6030" spans="3:9" x14ac:dyDescent="0.25">
      <c r="C6030" s="482" t="s">
        <v>6456</v>
      </c>
      <c r="D6030" s="325">
        <v>457.4</v>
      </c>
      <c r="E6030" s="325">
        <v>0</v>
      </c>
      <c r="F6030" s="325">
        <v>12.1</v>
      </c>
      <c r="G6030" s="325">
        <v>44</v>
      </c>
      <c r="H6030" s="320">
        <v>1.8</v>
      </c>
      <c r="I6030" s="320">
        <v>67.5</v>
      </c>
    </row>
    <row r="6031" spans="3:9" x14ac:dyDescent="0.25">
      <c r="C6031" s="482" t="s">
        <v>6457</v>
      </c>
      <c r="D6031" s="325">
        <v>457.2</v>
      </c>
      <c r="E6031" s="325">
        <v>0</v>
      </c>
      <c r="F6031" s="325">
        <v>12</v>
      </c>
      <c r="G6031" s="325">
        <v>46</v>
      </c>
      <c r="H6031" s="320">
        <v>1.3</v>
      </c>
      <c r="I6031" s="320">
        <v>67.5</v>
      </c>
    </row>
    <row r="6032" spans="3:9" x14ac:dyDescent="0.25">
      <c r="C6032" s="482" t="s">
        <v>6458</v>
      </c>
      <c r="D6032" s="325">
        <v>456.5</v>
      </c>
      <c r="E6032" s="325">
        <v>0</v>
      </c>
      <c r="F6032" s="325">
        <v>11.6</v>
      </c>
      <c r="G6032" s="325">
        <v>52</v>
      </c>
      <c r="H6032" s="320">
        <v>1.3</v>
      </c>
      <c r="I6032" s="320">
        <v>90</v>
      </c>
    </row>
    <row r="6033" spans="3:9" x14ac:dyDescent="0.25">
      <c r="C6033" s="482" t="s">
        <v>6459</v>
      </c>
      <c r="D6033" s="325">
        <v>456.2</v>
      </c>
      <c r="E6033" s="325">
        <v>0</v>
      </c>
      <c r="F6033" s="325">
        <v>11.5</v>
      </c>
      <c r="G6033" s="325">
        <v>51</v>
      </c>
      <c r="H6033" s="320">
        <v>1.8</v>
      </c>
      <c r="I6033" s="320">
        <v>0</v>
      </c>
    </row>
    <row r="6034" spans="3:9" x14ac:dyDescent="0.25">
      <c r="C6034" s="482" t="s">
        <v>6460</v>
      </c>
      <c r="D6034" s="325">
        <v>456.3</v>
      </c>
      <c r="E6034" s="325">
        <v>0</v>
      </c>
      <c r="F6034" s="325">
        <v>10.1</v>
      </c>
      <c r="G6034" s="325">
        <v>60</v>
      </c>
      <c r="H6034" s="320">
        <v>2.2000000000000002</v>
      </c>
      <c r="I6034" s="320">
        <v>22.5</v>
      </c>
    </row>
    <row r="6035" spans="3:9" x14ac:dyDescent="0.25">
      <c r="C6035" s="482" t="s">
        <v>6461</v>
      </c>
      <c r="D6035" s="325">
        <v>456.6</v>
      </c>
      <c r="E6035" s="325">
        <v>0</v>
      </c>
      <c r="F6035" s="325">
        <v>7.6</v>
      </c>
      <c r="G6035" s="325">
        <v>69</v>
      </c>
      <c r="H6035" s="320">
        <v>1.3</v>
      </c>
      <c r="I6035" s="320">
        <v>67.5</v>
      </c>
    </row>
    <row r="6036" spans="3:9" x14ac:dyDescent="0.25">
      <c r="C6036" s="482" t="s">
        <v>6462</v>
      </c>
      <c r="D6036" s="325">
        <v>457.1</v>
      </c>
      <c r="E6036" s="325">
        <v>0</v>
      </c>
      <c r="F6036" s="325">
        <v>5.7</v>
      </c>
      <c r="G6036" s="325">
        <v>80</v>
      </c>
      <c r="H6036" s="320">
        <v>1.8</v>
      </c>
      <c r="I6036" s="320">
        <v>45</v>
      </c>
    </row>
    <row r="6037" spans="3:9" x14ac:dyDescent="0.25">
      <c r="C6037" s="482" t="s">
        <v>6463</v>
      </c>
      <c r="D6037" s="325">
        <v>457.5</v>
      </c>
      <c r="E6037" s="325">
        <v>0</v>
      </c>
      <c r="F6037" s="325">
        <v>5.6</v>
      </c>
      <c r="G6037" s="325">
        <v>77</v>
      </c>
      <c r="H6037" s="320">
        <v>1.3</v>
      </c>
      <c r="I6037" s="320">
        <v>67.5</v>
      </c>
    </row>
    <row r="6038" spans="3:9" x14ac:dyDescent="0.25">
      <c r="C6038" s="482" t="s">
        <v>6464</v>
      </c>
      <c r="D6038" s="325">
        <v>457.8</v>
      </c>
      <c r="E6038" s="325">
        <v>0</v>
      </c>
      <c r="F6038" s="325">
        <v>5.2</v>
      </c>
      <c r="G6038" s="325">
        <v>81</v>
      </c>
      <c r="H6038" s="320">
        <v>1.3</v>
      </c>
      <c r="I6038" s="320">
        <v>67.5</v>
      </c>
    </row>
    <row r="6039" spans="3:9" x14ac:dyDescent="0.25">
      <c r="C6039" s="482" t="s">
        <v>6465</v>
      </c>
      <c r="D6039" s="325">
        <v>458</v>
      </c>
      <c r="E6039" s="325">
        <v>0</v>
      </c>
      <c r="F6039" s="325">
        <v>4.9000000000000004</v>
      </c>
      <c r="G6039" s="325">
        <v>80</v>
      </c>
      <c r="H6039" s="320">
        <v>0.9</v>
      </c>
      <c r="I6039" s="320">
        <v>45</v>
      </c>
    </row>
    <row r="6040" spans="3:9" x14ac:dyDescent="0.25">
      <c r="C6040" s="482" t="s">
        <v>6466</v>
      </c>
      <c r="D6040" s="325">
        <v>458.3</v>
      </c>
      <c r="E6040" s="325">
        <v>0.25</v>
      </c>
      <c r="F6040" s="325">
        <v>4.5</v>
      </c>
      <c r="G6040" s="325">
        <v>83</v>
      </c>
      <c r="H6040" s="320">
        <v>0.9</v>
      </c>
      <c r="I6040" s="320">
        <v>67.5</v>
      </c>
    </row>
    <row r="6041" spans="3:9" x14ac:dyDescent="0.25">
      <c r="C6041" s="482" t="s">
        <v>6467</v>
      </c>
      <c r="D6041" s="325">
        <v>458</v>
      </c>
      <c r="E6041" s="325">
        <v>0</v>
      </c>
      <c r="F6041" s="325">
        <v>4.2</v>
      </c>
      <c r="G6041" s="325">
        <v>84</v>
      </c>
      <c r="H6041" s="320">
        <v>0.9</v>
      </c>
      <c r="I6041" s="320">
        <v>90</v>
      </c>
    </row>
    <row r="6042" spans="3:9" x14ac:dyDescent="0.25">
      <c r="C6042" s="482" t="s">
        <v>6468</v>
      </c>
      <c r="D6042" s="325">
        <v>457.8</v>
      </c>
      <c r="E6042" s="325">
        <v>0</v>
      </c>
      <c r="F6042" s="325">
        <v>3.8</v>
      </c>
      <c r="G6042" s="325">
        <v>84</v>
      </c>
      <c r="H6042" s="320">
        <v>0.9</v>
      </c>
      <c r="I6042" s="320">
        <v>157.5</v>
      </c>
    </row>
    <row r="6043" spans="3:9" x14ac:dyDescent="0.25">
      <c r="C6043" s="482" t="s">
        <v>6469</v>
      </c>
      <c r="D6043" s="325">
        <v>457.7</v>
      </c>
      <c r="E6043" s="325">
        <v>0</v>
      </c>
      <c r="F6043" s="325">
        <v>3.6</v>
      </c>
      <c r="G6043" s="325">
        <v>84</v>
      </c>
      <c r="H6043" s="320">
        <v>0.9</v>
      </c>
      <c r="I6043" s="320">
        <v>67.5</v>
      </c>
    </row>
    <row r="6044" spans="3:9" x14ac:dyDescent="0.25">
      <c r="C6044" s="482" t="s">
        <v>6470</v>
      </c>
      <c r="D6044" s="325">
        <v>457.4</v>
      </c>
      <c r="E6044" s="325">
        <v>0</v>
      </c>
      <c r="F6044" s="325">
        <v>3.2</v>
      </c>
      <c r="G6044" s="325">
        <v>85</v>
      </c>
      <c r="H6044" s="320">
        <v>0.9</v>
      </c>
      <c r="I6044" s="320">
        <v>45</v>
      </c>
    </row>
    <row r="6045" spans="3:9" x14ac:dyDescent="0.25">
      <c r="C6045" s="482" t="s">
        <v>6471</v>
      </c>
      <c r="D6045" s="325">
        <v>457.4</v>
      </c>
      <c r="E6045" s="325">
        <v>0</v>
      </c>
      <c r="F6045" s="325">
        <v>3.3</v>
      </c>
      <c r="G6045" s="325">
        <v>84</v>
      </c>
      <c r="H6045" s="320">
        <v>0.4</v>
      </c>
      <c r="I6045" s="320">
        <v>90</v>
      </c>
    </row>
    <row r="6046" spans="3:9" x14ac:dyDescent="0.25">
      <c r="C6046" s="482" t="s">
        <v>6472</v>
      </c>
      <c r="D6046" s="325">
        <v>457.6</v>
      </c>
      <c r="E6046" s="325">
        <v>0</v>
      </c>
      <c r="F6046" s="325">
        <v>3.4</v>
      </c>
      <c r="G6046" s="325">
        <v>84</v>
      </c>
      <c r="H6046" s="320">
        <v>0.4</v>
      </c>
      <c r="I6046" s="320">
        <v>315</v>
      </c>
    </row>
    <row r="6047" spans="3:9" x14ac:dyDescent="0.25">
      <c r="C6047" s="482" t="s">
        <v>6473</v>
      </c>
      <c r="D6047" s="325">
        <v>458</v>
      </c>
      <c r="E6047" s="325">
        <v>0</v>
      </c>
      <c r="F6047" s="325">
        <v>2.7</v>
      </c>
      <c r="G6047" s="325">
        <v>86</v>
      </c>
      <c r="H6047" s="320">
        <v>0.4</v>
      </c>
      <c r="I6047" s="320">
        <v>157.5</v>
      </c>
    </row>
    <row r="6048" spans="3:9" x14ac:dyDescent="0.25">
      <c r="C6048" s="482" t="s">
        <v>6474</v>
      </c>
      <c r="D6048" s="325">
        <v>458.2</v>
      </c>
      <c r="E6048" s="325">
        <v>0</v>
      </c>
      <c r="F6048" s="325">
        <v>3</v>
      </c>
      <c r="G6048" s="325">
        <v>85</v>
      </c>
      <c r="H6048" s="320">
        <v>0.9</v>
      </c>
      <c r="I6048" s="320">
        <v>225</v>
      </c>
    </row>
    <row r="6049" spans="3:9" x14ac:dyDescent="0.25">
      <c r="C6049" s="482" t="s">
        <v>6475</v>
      </c>
      <c r="D6049" s="325">
        <v>458.4</v>
      </c>
      <c r="E6049" s="325">
        <v>0</v>
      </c>
      <c r="F6049" s="325">
        <v>4.2</v>
      </c>
      <c r="G6049" s="325">
        <v>81</v>
      </c>
      <c r="H6049" s="320">
        <v>0.4</v>
      </c>
      <c r="I6049" s="320">
        <v>247.5</v>
      </c>
    </row>
    <row r="6050" spans="3:9" x14ac:dyDescent="0.25">
      <c r="C6050" s="482" t="s">
        <v>6476</v>
      </c>
      <c r="D6050" s="325">
        <v>458.7</v>
      </c>
      <c r="E6050" s="325">
        <v>0</v>
      </c>
      <c r="F6050" s="325">
        <v>5.7</v>
      </c>
      <c r="G6050" s="325">
        <v>74</v>
      </c>
      <c r="H6050" s="320">
        <v>0.9</v>
      </c>
      <c r="I6050" s="320">
        <v>157.5</v>
      </c>
    </row>
    <row r="6051" spans="3:9" x14ac:dyDescent="0.25">
      <c r="C6051" s="482" t="s">
        <v>6477</v>
      </c>
      <c r="D6051" s="325">
        <v>458.8</v>
      </c>
      <c r="E6051" s="325">
        <v>0</v>
      </c>
      <c r="F6051" s="325">
        <v>7.3</v>
      </c>
      <c r="G6051" s="325">
        <v>69</v>
      </c>
      <c r="H6051" s="320">
        <v>0.9</v>
      </c>
      <c r="I6051" s="320">
        <v>67.5</v>
      </c>
    </row>
    <row r="6052" spans="3:9" x14ac:dyDescent="0.25">
      <c r="C6052" s="482" t="s">
        <v>6478</v>
      </c>
      <c r="D6052" s="325">
        <v>458.7</v>
      </c>
      <c r="E6052" s="325">
        <v>0</v>
      </c>
      <c r="F6052" s="325">
        <v>7.4</v>
      </c>
      <c r="G6052" s="325">
        <v>69</v>
      </c>
      <c r="H6052" s="320">
        <v>1.3</v>
      </c>
      <c r="I6052" s="320">
        <v>67.5</v>
      </c>
    </row>
    <row r="6053" spans="3:9" x14ac:dyDescent="0.25">
      <c r="C6053" s="482" t="s">
        <v>6479</v>
      </c>
      <c r="D6053" s="325">
        <v>458.3</v>
      </c>
      <c r="E6053" s="325">
        <v>0</v>
      </c>
      <c r="F6053" s="325">
        <v>8.3000000000000007</v>
      </c>
      <c r="G6053" s="325">
        <v>67</v>
      </c>
      <c r="H6053" s="320">
        <v>1.3</v>
      </c>
      <c r="I6053" s="320">
        <v>67.5</v>
      </c>
    </row>
    <row r="6054" spans="3:9" x14ac:dyDescent="0.25">
      <c r="C6054" s="482" t="s">
        <v>6480</v>
      </c>
      <c r="D6054" s="325">
        <v>458</v>
      </c>
      <c r="E6054" s="325">
        <v>0</v>
      </c>
      <c r="F6054" s="325">
        <v>8.5</v>
      </c>
      <c r="G6054" s="325">
        <v>67</v>
      </c>
      <c r="H6054" s="320">
        <v>1.8</v>
      </c>
      <c r="I6054" s="320">
        <v>0</v>
      </c>
    </row>
    <row r="6055" spans="3:9" x14ac:dyDescent="0.25">
      <c r="C6055" s="482" t="s">
        <v>6481</v>
      </c>
      <c r="D6055" s="325">
        <v>457.6</v>
      </c>
      <c r="E6055" s="325">
        <v>0</v>
      </c>
      <c r="F6055" s="325">
        <v>6.1</v>
      </c>
      <c r="G6055" s="325">
        <v>75</v>
      </c>
      <c r="H6055" s="320">
        <v>1.3</v>
      </c>
      <c r="I6055" s="320">
        <v>270</v>
      </c>
    </row>
    <row r="6056" spans="3:9" x14ac:dyDescent="0.25">
      <c r="C6056" s="482" t="s">
        <v>6482</v>
      </c>
      <c r="D6056" s="325">
        <v>457.5</v>
      </c>
      <c r="E6056" s="325">
        <v>0</v>
      </c>
      <c r="F6056" s="325">
        <v>5.5</v>
      </c>
      <c r="G6056" s="325">
        <v>80</v>
      </c>
      <c r="H6056" s="320">
        <v>1.3</v>
      </c>
      <c r="I6056" s="320">
        <v>315</v>
      </c>
    </row>
    <row r="6057" spans="3:9" x14ac:dyDescent="0.25">
      <c r="C6057" s="482" t="s">
        <v>6483</v>
      </c>
      <c r="D6057" s="325">
        <v>457.5</v>
      </c>
      <c r="E6057" s="325">
        <v>0</v>
      </c>
      <c r="F6057" s="325">
        <v>4.9000000000000004</v>
      </c>
      <c r="G6057" s="325">
        <v>82</v>
      </c>
      <c r="H6057" s="320">
        <v>0.9</v>
      </c>
      <c r="I6057" s="320">
        <v>0</v>
      </c>
    </row>
    <row r="6058" spans="3:9" x14ac:dyDescent="0.25">
      <c r="C6058" s="482" t="s">
        <v>6484</v>
      </c>
      <c r="D6058" s="325">
        <v>457.7</v>
      </c>
      <c r="E6058" s="325">
        <v>1.78</v>
      </c>
      <c r="F6058" s="325">
        <v>3.9</v>
      </c>
      <c r="G6058" s="325">
        <v>86</v>
      </c>
      <c r="H6058" s="320">
        <v>0.9</v>
      </c>
      <c r="I6058" s="320">
        <v>337.5</v>
      </c>
    </row>
    <row r="6059" spans="3:9" x14ac:dyDescent="0.25">
      <c r="C6059" s="482" t="s">
        <v>6485</v>
      </c>
      <c r="D6059" s="325">
        <v>458</v>
      </c>
      <c r="E6059" s="325">
        <v>0.25</v>
      </c>
      <c r="F6059" s="325">
        <v>3.9</v>
      </c>
      <c r="G6059" s="325">
        <v>86</v>
      </c>
      <c r="H6059" s="320">
        <v>0.9</v>
      </c>
      <c r="I6059" s="320">
        <v>0</v>
      </c>
    </row>
    <row r="6060" spans="3:9" x14ac:dyDescent="0.25">
      <c r="C6060" s="482" t="s">
        <v>6486</v>
      </c>
      <c r="D6060" s="325">
        <v>457.9</v>
      </c>
      <c r="E6060" s="325">
        <v>0</v>
      </c>
      <c r="F6060" s="325">
        <v>3.6</v>
      </c>
      <c r="G6060" s="325">
        <v>84</v>
      </c>
      <c r="H6060" s="320">
        <v>1.3</v>
      </c>
      <c r="I6060" s="320">
        <v>0</v>
      </c>
    </row>
    <row r="6061" spans="3:9" x14ac:dyDescent="0.25">
      <c r="C6061" s="482" t="s">
        <v>6487</v>
      </c>
      <c r="D6061" s="325">
        <v>458.5</v>
      </c>
      <c r="E6061" s="325">
        <v>0</v>
      </c>
      <c r="F6061" s="325">
        <v>3.2</v>
      </c>
      <c r="G6061" s="325">
        <v>87</v>
      </c>
      <c r="H6061" s="320">
        <v>0.4</v>
      </c>
      <c r="I6061" s="320">
        <v>337.5</v>
      </c>
    </row>
    <row r="6062" spans="3:9" x14ac:dyDescent="0.25">
      <c r="C6062" s="482" t="s">
        <v>6488</v>
      </c>
      <c r="D6062" s="325">
        <v>459.1</v>
      </c>
      <c r="E6062" s="325">
        <v>0</v>
      </c>
      <c r="F6062" s="325">
        <v>3.1</v>
      </c>
      <c r="G6062" s="325">
        <v>86</v>
      </c>
      <c r="H6062" s="320">
        <v>0.4</v>
      </c>
      <c r="I6062" s="320">
        <v>247.5</v>
      </c>
    </row>
    <row r="6063" spans="3:9" x14ac:dyDescent="0.25">
      <c r="C6063" s="482" t="s">
        <v>6489</v>
      </c>
      <c r="D6063" s="325">
        <v>459</v>
      </c>
      <c r="E6063" s="325">
        <v>0</v>
      </c>
      <c r="F6063" s="325">
        <v>3</v>
      </c>
      <c r="G6063" s="325">
        <v>86</v>
      </c>
      <c r="H6063" s="320">
        <v>0</v>
      </c>
      <c r="I6063" s="320">
        <v>67.5</v>
      </c>
    </row>
    <row r="6064" spans="3:9" x14ac:dyDescent="0.25">
      <c r="C6064" s="482" t="s">
        <v>6490</v>
      </c>
      <c r="D6064" s="325">
        <v>459</v>
      </c>
      <c r="E6064" s="325">
        <v>0.25</v>
      </c>
      <c r="F6064" s="325">
        <v>2.1</v>
      </c>
      <c r="G6064" s="325">
        <v>89</v>
      </c>
      <c r="H6064" s="320">
        <v>0.4</v>
      </c>
      <c r="I6064" s="320">
        <v>67.5</v>
      </c>
    </row>
    <row r="6065" spans="3:9" x14ac:dyDescent="0.25">
      <c r="C6065" s="482" t="s">
        <v>6491</v>
      </c>
      <c r="D6065" s="325">
        <v>458.9</v>
      </c>
      <c r="E6065" s="325">
        <v>0</v>
      </c>
      <c r="F6065" s="325">
        <v>1.3</v>
      </c>
      <c r="G6065" s="325">
        <v>92</v>
      </c>
      <c r="H6065" s="320">
        <v>0</v>
      </c>
      <c r="I6065" s="320">
        <v>292.5</v>
      </c>
    </row>
    <row r="6066" spans="3:9" x14ac:dyDescent="0.25">
      <c r="C6066" s="482" t="s">
        <v>6492</v>
      </c>
      <c r="D6066" s="325">
        <v>458.5</v>
      </c>
      <c r="E6066" s="325">
        <v>0</v>
      </c>
      <c r="F6066" s="325">
        <v>1</v>
      </c>
      <c r="G6066" s="325">
        <v>92</v>
      </c>
      <c r="H6066" s="320">
        <v>0.4</v>
      </c>
      <c r="I6066" s="320">
        <v>112.5</v>
      </c>
    </row>
    <row r="6067" spans="3:9" x14ac:dyDescent="0.25">
      <c r="C6067" s="482" t="s">
        <v>6493</v>
      </c>
      <c r="D6067" s="325">
        <v>458.2</v>
      </c>
      <c r="E6067" s="325">
        <v>0</v>
      </c>
      <c r="F6067" s="325">
        <v>0.6</v>
      </c>
      <c r="G6067" s="325">
        <v>93</v>
      </c>
      <c r="H6067" s="320">
        <v>0.4</v>
      </c>
      <c r="I6067" s="320">
        <v>180</v>
      </c>
    </row>
    <row r="6068" spans="3:9" x14ac:dyDescent="0.25">
      <c r="C6068" s="482" t="s">
        <v>6494</v>
      </c>
      <c r="D6068" s="325">
        <v>458.1</v>
      </c>
      <c r="E6068" s="325">
        <v>0</v>
      </c>
      <c r="F6068" s="325">
        <v>1</v>
      </c>
      <c r="G6068" s="325">
        <v>94</v>
      </c>
      <c r="H6068" s="320">
        <v>0</v>
      </c>
      <c r="I6068" s="320">
        <v>180</v>
      </c>
    </row>
    <row r="6069" spans="3:9" x14ac:dyDescent="0.25">
      <c r="C6069" s="482" t="s">
        <v>6495</v>
      </c>
      <c r="D6069" s="325">
        <v>458.1</v>
      </c>
      <c r="E6069" s="325">
        <v>0</v>
      </c>
      <c r="F6069" s="325">
        <v>1.1000000000000001</v>
      </c>
      <c r="G6069" s="325">
        <v>93</v>
      </c>
      <c r="H6069" s="320">
        <v>0.4</v>
      </c>
      <c r="I6069" s="320">
        <v>247.5</v>
      </c>
    </row>
    <row r="6070" spans="3:9" x14ac:dyDescent="0.25">
      <c r="C6070" s="482" t="s">
        <v>6496</v>
      </c>
      <c r="D6070" s="325">
        <v>458.4</v>
      </c>
      <c r="E6070" s="325">
        <v>0</v>
      </c>
      <c r="F6070" s="325">
        <v>0.3</v>
      </c>
      <c r="G6070" s="325">
        <v>92</v>
      </c>
      <c r="H6070" s="320">
        <v>0</v>
      </c>
      <c r="I6070" s="320">
        <v>225</v>
      </c>
    </row>
    <row r="6071" spans="3:9" x14ac:dyDescent="0.25">
      <c r="C6071" s="482" t="s">
        <v>6497</v>
      </c>
      <c r="D6071" s="325">
        <v>458.9</v>
      </c>
      <c r="E6071" s="325">
        <v>0</v>
      </c>
      <c r="F6071" s="325">
        <v>0.7</v>
      </c>
      <c r="G6071" s="325">
        <v>94</v>
      </c>
      <c r="H6071" s="320">
        <v>0</v>
      </c>
      <c r="I6071" s="320">
        <v>225</v>
      </c>
    </row>
    <row r="6072" spans="3:9" x14ac:dyDescent="0.25">
      <c r="C6072" s="482" t="s">
        <v>6498</v>
      </c>
      <c r="D6072" s="325">
        <v>459.2</v>
      </c>
      <c r="E6072" s="325">
        <v>0</v>
      </c>
      <c r="F6072" s="325">
        <v>1.6</v>
      </c>
      <c r="G6072" s="325">
        <v>91</v>
      </c>
      <c r="H6072" s="320">
        <v>0</v>
      </c>
      <c r="I6072" s="320">
        <v>225</v>
      </c>
    </row>
    <row r="6073" spans="3:9" x14ac:dyDescent="0.25">
      <c r="C6073" s="482" t="s">
        <v>6499</v>
      </c>
      <c r="D6073" s="325">
        <v>459.6</v>
      </c>
      <c r="E6073" s="325">
        <v>0</v>
      </c>
      <c r="F6073" s="325">
        <v>3.4</v>
      </c>
      <c r="G6073" s="325">
        <v>82</v>
      </c>
      <c r="H6073" s="320">
        <v>0.4</v>
      </c>
      <c r="I6073" s="320">
        <v>112.5</v>
      </c>
    </row>
    <row r="6074" spans="3:9" x14ac:dyDescent="0.25">
      <c r="C6074" s="482" t="s">
        <v>6500</v>
      </c>
      <c r="D6074" s="325">
        <v>460.1</v>
      </c>
      <c r="E6074" s="325">
        <v>0</v>
      </c>
      <c r="F6074" s="325">
        <v>4.7</v>
      </c>
      <c r="G6074" s="325">
        <v>77</v>
      </c>
      <c r="H6074" s="320">
        <v>0.9</v>
      </c>
      <c r="I6074" s="320">
        <v>67.5</v>
      </c>
    </row>
    <row r="6075" spans="3:9" x14ac:dyDescent="0.25">
      <c r="C6075" s="482" t="s">
        <v>6501</v>
      </c>
      <c r="D6075" s="325">
        <v>459.9</v>
      </c>
      <c r="E6075" s="325">
        <v>0</v>
      </c>
      <c r="F6075" s="325">
        <v>7.2</v>
      </c>
      <c r="G6075" s="325">
        <v>64</v>
      </c>
      <c r="H6075" s="320">
        <v>0.9</v>
      </c>
      <c r="I6075" s="320">
        <v>90</v>
      </c>
    </row>
    <row r="6076" spans="3:9" x14ac:dyDescent="0.25">
      <c r="C6076" s="482" t="s">
        <v>6502</v>
      </c>
      <c r="D6076" s="325">
        <v>460.1</v>
      </c>
      <c r="E6076" s="325">
        <v>0</v>
      </c>
      <c r="F6076" s="325">
        <v>7</v>
      </c>
      <c r="G6076" s="325">
        <v>68</v>
      </c>
      <c r="H6076" s="320">
        <v>1.3</v>
      </c>
      <c r="I6076" s="320">
        <v>67.5</v>
      </c>
    </row>
    <row r="6077" spans="3:9" x14ac:dyDescent="0.25">
      <c r="C6077" s="482" t="s">
        <v>6503</v>
      </c>
      <c r="D6077" s="325">
        <v>459.5</v>
      </c>
      <c r="E6077" s="325">
        <v>0</v>
      </c>
      <c r="F6077" s="325">
        <v>9.6</v>
      </c>
      <c r="G6077" s="325">
        <v>54</v>
      </c>
      <c r="H6077" s="320">
        <v>1.8</v>
      </c>
      <c r="I6077" s="320">
        <v>157.5</v>
      </c>
    </row>
    <row r="6078" spans="3:9" x14ac:dyDescent="0.25">
      <c r="C6078" s="482" t="s">
        <v>6504</v>
      </c>
      <c r="D6078" s="325">
        <v>459.3</v>
      </c>
      <c r="E6078" s="325">
        <v>0</v>
      </c>
      <c r="F6078" s="325">
        <v>10.3</v>
      </c>
      <c r="G6078" s="325">
        <v>51</v>
      </c>
      <c r="H6078" s="320">
        <v>1.8</v>
      </c>
      <c r="I6078" s="320">
        <v>157.5</v>
      </c>
    </row>
    <row r="6079" spans="3:9" x14ac:dyDescent="0.25">
      <c r="C6079" s="482" t="s">
        <v>6505</v>
      </c>
      <c r="D6079" s="325">
        <v>458.9</v>
      </c>
      <c r="E6079" s="325">
        <v>0</v>
      </c>
      <c r="F6079" s="325">
        <v>10.1</v>
      </c>
      <c r="G6079" s="325">
        <v>52</v>
      </c>
      <c r="H6079" s="320">
        <v>1.8</v>
      </c>
      <c r="I6079" s="320">
        <v>157.5</v>
      </c>
    </row>
    <row r="6080" spans="3:9" x14ac:dyDescent="0.25">
      <c r="C6080" s="482" t="s">
        <v>6506</v>
      </c>
      <c r="D6080" s="325">
        <v>458.8</v>
      </c>
      <c r="E6080" s="325">
        <v>0</v>
      </c>
      <c r="F6080" s="325">
        <v>10.1</v>
      </c>
      <c r="G6080" s="325">
        <v>49</v>
      </c>
      <c r="H6080" s="320">
        <v>2.2000000000000002</v>
      </c>
      <c r="I6080" s="320">
        <v>67.5</v>
      </c>
    </row>
    <row r="6081" spans="3:9" x14ac:dyDescent="0.25">
      <c r="C6081" s="482" t="s">
        <v>6507</v>
      </c>
      <c r="D6081" s="325">
        <v>458.8</v>
      </c>
      <c r="E6081" s="325">
        <v>0</v>
      </c>
      <c r="F6081" s="325">
        <v>10.7</v>
      </c>
      <c r="G6081" s="325">
        <v>42</v>
      </c>
      <c r="H6081" s="320">
        <v>1.8</v>
      </c>
      <c r="I6081" s="320">
        <v>157.5</v>
      </c>
    </row>
    <row r="6082" spans="3:9" x14ac:dyDescent="0.25">
      <c r="C6082" s="482" t="s">
        <v>6508</v>
      </c>
      <c r="D6082" s="325">
        <v>458.9</v>
      </c>
      <c r="E6082" s="325">
        <v>0</v>
      </c>
      <c r="F6082" s="325">
        <v>9.9</v>
      </c>
      <c r="G6082" s="325">
        <v>46</v>
      </c>
      <c r="H6082" s="320">
        <v>1.8</v>
      </c>
      <c r="I6082" s="320">
        <v>67.5</v>
      </c>
    </row>
    <row r="6083" spans="3:9" x14ac:dyDescent="0.25">
      <c r="C6083" s="482" t="s">
        <v>6509</v>
      </c>
      <c r="D6083" s="325">
        <v>459.1</v>
      </c>
      <c r="E6083" s="325">
        <v>0</v>
      </c>
      <c r="F6083" s="325">
        <v>7.2</v>
      </c>
      <c r="G6083" s="325">
        <v>59</v>
      </c>
      <c r="H6083" s="320">
        <v>1.3</v>
      </c>
      <c r="I6083" s="320">
        <v>157.5</v>
      </c>
    </row>
    <row r="6084" spans="3:9" x14ac:dyDescent="0.25">
      <c r="C6084" s="482" t="s">
        <v>6510</v>
      </c>
      <c r="D6084" s="325">
        <v>459.4</v>
      </c>
      <c r="E6084" s="325">
        <v>0</v>
      </c>
      <c r="F6084" s="325">
        <v>5.0999999999999996</v>
      </c>
      <c r="G6084" s="325">
        <v>68</v>
      </c>
      <c r="H6084" s="320">
        <v>0.9</v>
      </c>
      <c r="I6084" s="320">
        <v>90</v>
      </c>
    </row>
    <row r="6085" spans="3:9" x14ac:dyDescent="0.25">
      <c r="C6085" s="482" t="s">
        <v>6511</v>
      </c>
      <c r="D6085" s="325">
        <v>459.6</v>
      </c>
      <c r="E6085" s="325">
        <v>0</v>
      </c>
      <c r="F6085" s="325">
        <v>3.6</v>
      </c>
      <c r="G6085" s="325">
        <v>74</v>
      </c>
      <c r="H6085" s="320">
        <v>0.9</v>
      </c>
      <c r="I6085" s="320">
        <v>67.5</v>
      </c>
    </row>
    <row r="6086" spans="3:9" x14ac:dyDescent="0.25">
      <c r="C6086" s="482" t="s">
        <v>6512</v>
      </c>
      <c r="D6086" s="325">
        <v>460.1</v>
      </c>
      <c r="E6086" s="325">
        <v>0</v>
      </c>
      <c r="F6086" s="325">
        <v>2.8</v>
      </c>
      <c r="G6086" s="325">
        <v>78</v>
      </c>
      <c r="H6086" s="320">
        <v>1.3</v>
      </c>
      <c r="I6086" s="320">
        <v>67.5</v>
      </c>
    </row>
    <row r="6087" spans="3:9" x14ac:dyDescent="0.25">
      <c r="C6087" s="482" t="s">
        <v>6513</v>
      </c>
      <c r="D6087" s="325">
        <v>460.2</v>
      </c>
      <c r="E6087" s="325">
        <v>0</v>
      </c>
      <c r="F6087" s="325">
        <v>2</v>
      </c>
      <c r="G6087" s="325">
        <v>78</v>
      </c>
      <c r="H6087" s="320">
        <v>0.4</v>
      </c>
      <c r="I6087" s="320">
        <v>90</v>
      </c>
    </row>
    <row r="6088" spans="3:9" x14ac:dyDescent="0.25">
      <c r="C6088" s="482" t="s">
        <v>6514</v>
      </c>
      <c r="D6088" s="325">
        <v>460.2</v>
      </c>
      <c r="E6088" s="325">
        <v>0</v>
      </c>
      <c r="F6088" s="325">
        <v>1.4</v>
      </c>
      <c r="G6088" s="325">
        <v>81</v>
      </c>
      <c r="H6088" s="320">
        <v>0</v>
      </c>
      <c r="I6088" s="320">
        <v>45</v>
      </c>
    </row>
    <row r="6089" spans="3:9" x14ac:dyDescent="0.25">
      <c r="C6089" s="482" t="s">
        <v>6515</v>
      </c>
      <c r="D6089" s="325">
        <v>459.8</v>
      </c>
      <c r="E6089" s="325">
        <v>0</v>
      </c>
      <c r="F6089" s="325">
        <v>1.4</v>
      </c>
      <c r="G6089" s="325">
        <v>79</v>
      </c>
      <c r="H6089" s="320">
        <v>0.4</v>
      </c>
      <c r="I6089" s="320">
        <v>157.5</v>
      </c>
    </row>
    <row r="6090" spans="3:9" x14ac:dyDescent="0.25">
      <c r="C6090" s="482" t="s">
        <v>6516</v>
      </c>
      <c r="D6090" s="325">
        <v>459.3</v>
      </c>
      <c r="E6090" s="325">
        <v>0</v>
      </c>
      <c r="F6090" s="325">
        <v>0.8</v>
      </c>
      <c r="G6090" s="325">
        <v>80</v>
      </c>
      <c r="H6090" s="320">
        <v>0.4</v>
      </c>
      <c r="I6090" s="320">
        <v>157.5</v>
      </c>
    </row>
    <row r="6091" spans="3:9" x14ac:dyDescent="0.25">
      <c r="C6091" s="482" t="s">
        <v>6517</v>
      </c>
      <c r="D6091" s="325">
        <v>459</v>
      </c>
      <c r="E6091" s="325">
        <v>0</v>
      </c>
      <c r="F6091" s="325">
        <v>-0.3</v>
      </c>
      <c r="G6091" s="325">
        <v>83</v>
      </c>
      <c r="H6091" s="320">
        <v>0</v>
      </c>
      <c r="I6091" s="320">
        <v>157.5</v>
      </c>
    </row>
    <row r="6092" spans="3:9" x14ac:dyDescent="0.25">
      <c r="C6092" s="482" t="s">
        <v>6518</v>
      </c>
      <c r="D6092" s="325">
        <v>459</v>
      </c>
      <c r="E6092" s="325">
        <v>0</v>
      </c>
      <c r="F6092" s="325">
        <v>-0.8</v>
      </c>
      <c r="G6092" s="325">
        <v>84</v>
      </c>
      <c r="H6092" s="320">
        <v>0</v>
      </c>
      <c r="I6092" s="320">
        <v>157.5</v>
      </c>
    </row>
    <row r="6093" spans="3:9" x14ac:dyDescent="0.25">
      <c r="C6093" s="482" t="s">
        <v>6519</v>
      </c>
      <c r="D6093" s="325">
        <v>459.2</v>
      </c>
      <c r="E6093" s="325">
        <v>0</v>
      </c>
      <c r="F6093" s="325">
        <v>-1.2</v>
      </c>
      <c r="G6093" s="325">
        <v>84</v>
      </c>
      <c r="H6093" s="320">
        <v>0.4</v>
      </c>
      <c r="I6093" s="320">
        <v>202.5</v>
      </c>
    </row>
    <row r="6094" spans="3:9" x14ac:dyDescent="0.25">
      <c r="C6094" s="482" t="s">
        <v>6520</v>
      </c>
      <c r="D6094" s="325">
        <v>459.3</v>
      </c>
      <c r="E6094" s="325">
        <v>0</v>
      </c>
      <c r="F6094" s="325">
        <v>-2.2000000000000002</v>
      </c>
      <c r="G6094" s="325">
        <v>85</v>
      </c>
      <c r="H6094" s="320">
        <v>0.4</v>
      </c>
      <c r="I6094" s="320">
        <v>247.5</v>
      </c>
    </row>
    <row r="6095" spans="3:9" x14ac:dyDescent="0.25">
      <c r="C6095" s="482" t="s">
        <v>6521</v>
      </c>
      <c r="D6095" s="325">
        <v>459.4</v>
      </c>
      <c r="E6095" s="325">
        <v>0</v>
      </c>
      <c r="F6095" s="325">
        <v>-3.3</v>
      </c>
      <c r="G6095" s="325">
        <v>88</v>
      </c>
      <c r="H6095" s="320">
        <v>0.4</v>
      </c>
      <c r="I6095" s="320">
        <v>247.5</v>
      </c>
    </row>
    <row r="6096" spans="3:9" x14ac:dyDescent="0.25">
      <c r="C6096" s="482" t="s">
        <v>6522</v>
      </c>
      <c r="D6096" s="325">
        <v>459.8</v>
      </c>
      <c r="E6096" s="325">
        <v>0</v>
      </c>
      <c r="F6096" s="325">
        <v>-2.1</v>
      </c>
      <c r="G6096" s="325">
        <v>91</v>
      </c>
      <c r="H6096" s="320">
        <v>0.4</v>
      </c>
      <c r="I6096" s="320">
        <v>247.5</v>
      </c>
    </row>
    <row r="6097" spans="3:9" x14ac:dyDescent="0.25">
      <c r="C6097" s="482" t="s">
        <v>6523</v>
      </c>
      <c r="D6097" s="325">
        <v>460.1</v>
      </c>
      <c r="E6097" s="325">
        <v>0</v>
      </c>
      <c r="F6097" s="325">
        <v>-0.4</v>
      </c>
      <c r="G6097" s="325">
        <v>92</v>
      </c>
      <c r="H6097" s="320">
        <v>0.9</v>
      </c>
      <c r="I6097" s="320">
        <v>270</v>
      </c>
    </row>
    <row r="6098" spans="3:9" x14ac:dyDescent="0.25">
      <c r="C6098" s="482" t="s">
        <v>6524</v>
      </c>
      <c r="D6098" s="325">
        <v>460.4</v>
      </c>
      <c r="E6098" s="325">
        <v>0</v>
      </c>
      <c r="F6098" s="325">
        <v>2.2000000000000002</v>
      </c>
      <c r="G6098" s="325">
        <v>82</v>
      </c>
      <c r="H6098" s="320">
        <v>1.3</v>
      </c>
      <c r="I6098" s="320">
        <v>270</v>
      </c>
    </row>
    <row r="6099" spans="3:9" x14ac:dyDescent="0.25">
      <c r="C6099" s="482" t="s">
        <v>6525</v>
      </c>
      <c r="D6099" s="325">
        <v>460.5</v>
      </c>
      <c r="E6099" s="325">
        <v>0</v>
      </c>
      <c r="F6099" s="325">
        <v>5.6</v>
      </c>
      <c r="G6099" s="325">
        <v>68</v>
      </c>
      <c r="H6099" s="320">
        <v>1.3</v>
      </c>
      <c r="I6099" s="320">
        <v>202.5</v>
      </c>
    </row>
    <row r="6100" spans="3:9" x14ac:dyDescent="0.25">
      <c r="C6100" s="482" t="s">
        <v>6526</v>
      </c>
      <c r="D6100" s="325">
        <v>460.2</v>
      </c>
      <c r="E6100" s="325">
        <v>0</v>
      </c>
      <c r="F6100" s="325">
        <v>8.1</v>
      </c>
      <c r="G6100" s="325">
        <v>51</v>
      </c>
      <c r="H6100" s="320">
        <v>0.9</v>
      </c>
      <c r="I6100" s="320">
        <v>45</v>
      </c>
    </row>
    <row r="6101" spans="3:9" x14ac:dyDescent="0.25">
      <c r="C6101" s="482" t="s">
        <v>6527</v>
      </c>
      <c r="D6101" s="325">
        <v>459.9</v>
      </c>
      <c r="E6101" s="325">
        <v>0</v>
      </c>
      <c r="F6101" s="325">
        <v>8.6</v>
      </c>
      <c r="G6101" s="325">
        <v>54</v>
      </c>
      <c r="H6101" s="320">
        <v>0.9</v>
      </c>
      <c r="I6101" s="320">
        <v>90</v>
      </c>
    </row>
    <row r="6102" spans="3:9" x14ac:dyDescent="0.25">
      <c r="C6102" s="482" t="s">
        <v>6528</v>
      </c>
      <c r="D6102" s="325">
        <v>459.6</v>
      </c>
      <c r="E6102" s="325">
        <v>0</v>
      </c>
      <c r="F6102" s="325">
        <v>7.2</v>
      </c>
      <c r="G6102" s="325">
        <v>60</v>
      </c>
      <c r="H6102" s="320">
        <v>1.8</v>
      </c>
      <c r="I6102" s="320">
        <v>22.5</v>
      </c>
    </row>
    <row r="6103" spans="3:9" x14ac:dyDescent="0.25">
      <c r="C6103" s="482" t="s">
        <v>6529</v>
      </c>
      <c r="D6103" s="325">
        <v>459</v>
      </c>
      <c r="E6103" s="325">
        <v>0</v>
      </c>
      <c r="F6103" s="325">
        <v>7.8</v>
      </c>
      <c r="G6103" s="325">
        <v>60</v>
      </c>
      <c r="H6103" s="320">
        <v>1.3</v>
      </c>
      <c r="I6103" s="320">
        <v>45</v>
      </c>
    </row>
    <row r="6104" spans="3:9" x14ac:dyDescent="0.25">
      <c r="C6104" s="482" t="s">
        <v>6530</v>
      </c>
      <c r="D6104" s="325">
        <v>458.6</v>
      </c>
      <c r="E6104" s="325">
        <v>0</v>
      </c>
      <c r="F6104" s="325">
        <v>8.6</v>
      </c>
      <c r="G6104" s="325">
        <v>57</v>
      </c>
      <c r="H6104" s="320">
        <v>1.3</v>
      </c>
      <c r="I6104" s="320">
        <v>22.5</v>
      </c>
    </row>
    <row r="6105" spans="3:9" x14ac:dyDescent="0.25">
      <c r="C6105" s="482" t="s">
        <v>6531</v>
      </c>
      <c r="D6105" s="325">
        <v>458.4</v>
      </c>
      <c r="E6105" s="325">
        <v>0</v>
      </c>
      <c r="F6105" s="325">
        <v>7.5</v>
      </c>
      <c r="G6105" s="325">
        <v>61</v>
      </c>
      <c r="H6105" s="320">
        <v>1.3</v>
      </c>
      <c r="I6105" s="320">
        <v>45</v>
      </c>
    </row>
    <row r="6106" spans="3:9" x14ac:dyDescent="0.25">
      <c r="C6106" s="482" t="s">
        <v>6532</v>
      </c>
      <c r="D6106" s="325">
        <v>458.5</v>
      </c>
      <c r="E6106" s="325">
        <v>0</v>
      </c>
      <c r="F6106" s="325">
        <v>7.6</v>
      </c>
      <c r="G6106" s="325">
        <v>60</v>
      </c>
      <c r="H6106" s="320">
        <v>0.9</v>
      </c>
      <c r="I6106" s="320">
        <v>45</v>
      </c>
    </row>
    <row r="6107" spans="3:9" x14ac:dyDescent="0.25">
      <c r="C6107" s="482" t="s">
        <v>6533</v>
      </c>
      <c r="D6107" s="325">
        <v>458.7</v>
      </c>
      <c r="E6107" s="325">
        <v>0</v>
      </c>
      <c r="F6107" s="325">
        <v>6.5</v>
      </c>
      <c r="G6107" s="325">
        <v>64</v>
      </c>
      <c r="H6107" s="320">
        <v>0.9</v>
      </c>
      <c r="I6107" s="320">
        <v>67.5</v>
      </c>
    </row>
    <row r="6108" spans="3:9" x14ac:dyDescent="0.25">
      <c r="C6108" s="482" t="s">
        <v>6534</v>
      </c>
      <c r="D6108" s="325">
        <v>458.9</v>
      </c>
      <c r="E6108" s="325">
        <v>0</v>
      </c>
      <c r="F6108" s="325">
        <v>4.5</v>
      </c>
      <c r="G6108" s="325">
        <v>70</v>
      </c>
      <c r="H6108" s="320">
        <v>0.9</v>
      </c>
      <c r="I6108" s="320">
        <v>22.5</v>
      </c>
    </row>
    <row r="6109" spans="3:9" x14ac:dyDescent="0.25">
      <c r="C6109" s="482" t="s">
        <v>6535</v>
      </c>
      <c r="D6109" s="325">
        <v>458.9</v>
      </c>
      <c r="E6109" s="325">
        <v>0</v>
      </c>
      <c r="F6109" s="325">
        <v>3.3</v>
      </c>
      <c r="G6109" s="325">
        <v>75</v>
      </c>
      <c r="H6109" s="320">
        <v>0.4</v>
      </c>
      <c r="I6109" s="320">
        <v>90</v>
      </c>
    </row>
    <row r="6110" spans="3:9" x14ac:dyDescent="0.25">
      <c r="C6110" s="482" t="s">
        <v>6536</v>
      </c>
      <c r="D6110" s="325">
        <v>459</v>
      </c>
      <c r="E6110" s="325">
        <v>0</v>
      </c>
      <c r="F6110" s="325">
        <v>2.4</v>
      </c>
      <c r="G6110" s="325">
        <v>79</v>
      </c>
      <c r="H6110" s="320">
        <v>0.4</v>
      </c>
      <c r="I6110" s="320">
        <v>90</v>
      </c>
    </row>
    <row r="6111" spans="3:9" x14ac:dyDescent="0.25">
      <c r="C6111" s="482" t="s">
        <v>6537</v>
      </c>
      <c r="D6111" s="325">
        <v>459.3</v>
      </c>
      <c r="E6111" s="325">
        <v>0</v>
      </c>
      <c r="F6111" s="325">
        <v>1.7</v>
      </c>
      <c r="G6111" s="325">
        <v>83</v>
      </c>
      <c r="H6111" s="320">
        <v>0</v>
      </c>
      <c r="I6111" s="320">
        <v>90</v>
      </c>
    </row>
    <row r="6112" spans="3:9" x14ac:dyDescent="0.25">
      <c r="C6112" s="482" t="s">
        <v>6538</v>
      </c>
      <c r="D6112" s="325">
        <v>459.4</v>
      </c>
      <c r="E6112" s="325">
        <v>0</v>
      </c>
      <c r="F6112" s="325">
        <v>1.6</v>
      </c>
      <c r="G6112" s="325">
        <v>87</v>
      </c>
      <c r="H6112" s="320">
        <v>0.4</v>
      </c>
      <c r="I6112" s="320">
        <v>90</v>
      </c>
    </row>
    <row r="6113" spans="3:9" x14ac:dyDescent="0.25">
      <c r="C6113" s="482" t="s">
        <v>6539</v>
      </c>
      <c r="D6113" s="325">
        <v>459.4</v>
      </c>
      <c r="E6113" s="325">
        <v>0</v>
      </c>
      <c r="F6113" s="325">
        <v>0.6</v>
      </c>
      <c r="G6113" s="325">
        <v>88</v>
      </c>
      <c r="H6113" s="320">
        <v>0</v>
      </c>
      <c r="I6113" s="320">
        <v>67.5</v>
      </c>
    </row>
    <row r="6114" spans="3:9" x14ac:dyDescent="0.25">
      <c r="C6114" s="482" t="s">
        <v>6540</v>
      </c>
      <c r="D6114" s="325">
        <v>459.2</v>
      </c>
      <c r="E6114" s="325">
        <v>0</v>
      </c>
      <c r="F6114" s="325">
        <v>0.3</v>
      </c>
      <c r="G6114" s="325">
        <v>92</v>
      </c>
      <c r="H6114" s="320">
        <v>0.4</v>
      </c>
      <c r="I6114" s="320">
        <v>67.5</v>
      </c>
    </row>
    <row r="6115" spans="3:9" x14ac:dyDescent="0.25">
      <c r="C6115" s="482" t="s">
        <v>6541</v>
      </c>
      <c r="D6115" s="325">
        <v>459</v>
      </c>
      <c r="E6115" s="325">
        <v>0</v>
      </c>
      <c r="F6115" s="325">
        <v>0.5</v>
      </c>
      <c r="G6115" s="325">
        <v>93</v>
      </c>
      <c r="H6115" s="320">
        <v>0.4</v>
      </c>
      <c r="I6115" s="320">
        <v>337.5</v>
      </c>
    </row>
    <row r="6116" spans="3:9" x14ac:dyDescent="0.25">
      <c r="C6116" s="482" t="s">
        <v>6542</v>
      </c>
      <c r="D6116" s="325">
        <v>458.9</v>
      </c>
      <c r="E6116" s="325">
        <v>0</v>
      </c>
      <c r="F6116" s="325">
        <v>0.8</v>
      </c>
      <c r="G6116" s="325">
        <v>93</v>
      </c>
      <c r="H6116" s="320">
        <v>0</v>
      </c>
      <c r="I6116" s="320">
        <v>90</v>
      </c>
    </row>
    <row r="6117" spans="3:9" x14ac:dyDescent="0.25">
      <c r="C6117" s="482" t="s">
        <v>6543</v>
      </c>
      <c r="D6117" s="325">
        <v>458.6</v>
      </c>
      <c r="E6117" s="325">
        <v>0</v>
      </c>
      <c r="F6117" s="325">
        <v>1.2</v>
      </c>
      <c r="G6117" s="325">
        <v>91</v>
      </c>
      <c r="H6117" s="320">
        <v>0</v>
      </c>
      <c r="I6117" s="320">
        <v>90</v>
      </c>
    </row>
    <row r="6118" spans="3:9" x14ac:dyDescent="0.25">
      <c r="C6118" s="482" t="s">
        <v>6544</v>
      </c>
      <c r="D6118" s="325">
        <v>458.7</v>
      </c>
      <c r="E6118" s="325">
        <v>0</v>
      </c>
      <c r="F6118" s="325">
        <v>1.8</v>
      </c>
      <c r="G6118" s="325">
        <v>88</v>
      </c>
      <c r="H6118" s="320">
        <v>0</v>
      </c>
      <c r="I6118" s="320">
        <v>337.5</v>
      </c>
    </row>
    <row r="6119" spans="3:9" x14ac:dyDescent="0.25">
      <c r="C6119" s="482" t="s">
        <v>6545</v>
      </c>
      <c r="D6119" s="325">
        <v>458.9</v>
      </c>
      <c r="E6119" s="325">
        <v>0</v>
      </c>
      <c r="F6119" s="325">
        <v>2.2000000000000002</v>
      </c>
      <c r="G6119" s="325">
        <v>85</v>
      </c>
      <c r="H6119" s="320">
        <v>0</v>
      </c>
      <c r="I6119" s="320">
        <v>0</v>
      </c>
    </row>
    <row r="6120" spans="3:9" x14ac:dyDescent="0.25">
      <c r="C6120" s="482" t="s">
        <v>6546</v>
      </c>
      <c r="D6120" s="325">
        <v>459.3</v>
      </c>
      <c r="E6120" s="325">
        <v>0</v>
      </c>
      <c r="F6120" s="325">
        <v>2.2000000000000002</v>
      </c>
      <c r="G6120" s="325">
        <v>85</v>
      </c>
      <c r="H6120" s="320">
        <v>0.4</v>
      </c>
      <c r="I6120" s="320">
        <v>0</v>
      </c>
    </row>
    <row r="6121" spans="3:9" x14ac:dyDescent="0.25">
      <c r="C6121" s="482" t="s">
        <v>6547</v>
      </c>
      <c r="D6121" s="325">
        <v>459.3</v>
      </c>
      <c r="E6121" s="325">
        <v>0</v>
      </c>
      <c r="F6121" s="325">
        <v>5.4</v>
      </c>
      <c r="G6121" s="325">
        <v>70</v>
      </c>
      <c r="H6121" s="320">
        <v>0.4</v>
      </c>
      <c r="I6121" s="320">
        <v>180</v>
      </c>
    </row>
    <row r="6122" spans="3:9" x14ac:dyDescent="0.25">
      <c r="C6122" s="482" t="s">
        <v>6548</v>
      </c>
      <c r="D6122" s="325">
        <v>459.3</v>
      </c>
      <c r="E6122" s="325">
        <v>0</v>
      </c>
      <c r="F6122" s="325">
        <v>6.2</v>
      </c>
      <c r="G6122" s="325">
        <v>69</v>
      </c>
      <c r="H6122" s="320">
        <v>0.9</v>
      </c>
      <c r="I6122" s="320">
        <v>22.5</v>
      </c>
    </row>
    <row r="6123" spans="3:9" x14ac:dyDescent="0.25">
      <c r="C6123" s="482" t="s">
        <v>6549</v>
      </c>
      <c r="D6123" s="325">
        <v>459.5</v>
      </c>
      <c r="E6123" s="325">
        <v>0</v>
      </c>
      <c r="F6123" s="325">
        <v>7</v>
      </c>
      <c r="G6123" s="325">
        <v>62</v>
      </c>
      <c r="H6123" s="320">
        <v>0.9</v>
      </c>
      <c r="I6123" s="320">
        <v>337.5</v>
      </c>
    </row>
    <row r="6124" spans="3:9" x14ac:dyDescent="0.25">
      <c r="C6124" s="482" t="s">
        <v>6550</v>
      </c>
      <c r="D6124" s="325">
        <v>459.2</v>
      </c>
      <c r="E6124" s="325">
        <v>0</v>
      </c>
      <c r="F6124" s="325">
        <v>11.3</v>
      </c>
      <c r="G6124" s="325">
        <v>49</v>
      </c>
      <c r="H6124" s="320">
        <v>0.9</v>
      </c>
      <c r="I6124" s="320">
        <v>45</v>
      </c>
    </row>
    <row r="6125" spans="3:9" x14ac:dyDescent="0.25">
      <c r="C6125" s="482" t="s">
        <v>6551</v>
      </c>
      <c r="D6125" s="325">
        <v>458.9</v>
      </c>
      <c r="E6125" s="325">
        <v>0</v>
      </c>
      <c r="F6125" s="325">
        <v>11.2</v>
      </c>
      <c r="G6125" s="325">
        <v>48</v>
      </c>
      <c r="H6125" s="320">
        <v>1.3</v>
      </c>
      <c r="I6125" s="320">
        <v>45</v>
      </c>
    </row>
    <row r="6126" spans="3:9" x14ac:dyDescent="0.25">
      <c r="C6126" s="482" t="s">
        <v>6552</v>
      </c>
      <c r="D6126" s="325">
        <v>458</v>
      </c>
      <c r="E6126" s="325">
        <v>0</v>
      </c>
      <c r="F6126" s="325">
        <v>11.6</v>
      </c>
      <c r="G6126" s="325">
        <v>49</v>
      </c>
      <c r="H6126" s="320">
        <v>1.8</v>
      </c>
      <c r="I6126" s="320">
        <v>0</v>
      </c>
    </row>
    <row r="6127" spans="3:9" x14ac:dyDescent="0.25">
      <c r="C6127" s="482" t="s">
        <v>6553</v>
      </c>
      <c r="D6127" s="325">
        <v>457.6</v>
      </c>
      <c r="E6127" s="325">
        <v>0</v>
      </c>
      <c r="F6127" s="325">
        <v>12.7</v>
      </c>
      <c r="G6127" s="325">
        <v>44</v>
      </c>
      <c r="H6127" s="320">
        <v>1.8</v>
      </c>
      <c r="I6127" s="320">
        <v>0</v>
      </c>
    </row>
    <row r="6128" spans="3:9" x14ac:dyDescent="0.25">
      <c r="C6128" s="482" t="s">
        <v>6554</v>
      </c>
      <c r="D6128" s="325">
        <v>457.1</v>
      </c>
      <c r="E6128" s="325">
        <v>0</v>
      </c>
      <c r="F6128" s="325">
        <v>12.2</v>
      </c>
      <c r="G6128" s="325">
        <v>47</v>
      </c>
      <c r="H6128" s="320">
        <v>3.1</v>
      </c>
      <c r="I6128" s="320">
        <v>22.5</v>
      </c>
    </row>
    <row r="6129" spans="3:9" x14ac:dyDescent="0.25">
      <c r="C6129" s="482" t="s">
        <v>6555</v>
      </c>
      <c r="D6129" s="325">
        <v>456.9</v>
      </c>
      <c r="E6129" s="325">
        <v>0</v>
      </c>
      <c r="F6129" s="325">
        <v>12.9</v>
      </c>
      <c r="G6129" s="325">
        <v>45</v>
      </c>
      <c r="H6129" s="320">
        <v>2.2000000000000002</v>
      </c>
      <c r="I6129" s="320">
        <v>67.5</v>
      </c>
    </row>
    <row r="6130" spans="3:9" x14ac:dyDescent="0.25">
      <c r="C6130" s="482" t="s">
        <v>6556</v>
      </c>
      <c r="D6130" s="325">
        <v>457</v>
      </c>
      <c r="E6130" s="325">
        <v>0</v>
      </c>
      <c r="F6130" s="325">
        <v>10.4</v>
      </c>
      <c r="G6130" s="325">
        <v>56</v>
      </c>
      <c r="H6130" s="320">
        <v>2.2000000000000002</v>
      </c>
      <c r="I6130" s="320">
        <v>67.5</v>
      </c>
    </row>
    <row r="6131" spans="3:9" x14ac:dyDescent="0.25">
      <c r="C6131" s="482" t="s">
        <v>6557</v>
      </c>
      <c r="D6131" s="325">
        <v>457.4</v>
      </c>
      <c r="E6131" s="325">
        <v>0</v>
      </c>
      <c r="F6131" s="325">
        <v>7.6</v>
      </c>
      <c r="G6131" s="325">
        <v>67</v>
      </c>
      <c r="H6131" s="320">
        <v>2.2000000000000002</v>
      </c>
      <c r="I6131" s="320">
        <v>22.5</v>
      </c>
    </row>
    <row r="6132" spans="3:9" x14ac:dyDescent="0.25">
      <c r="C6132" s="482" t="s">
        <v>6558</v>
      </c>
      <c r="D6132" s="325">
        <v>457.8</v>
      </c>
      <c r="E6132" s="325">
        <v>0</v>
      </c>
      <c r="F6132" s="325">
        <v>6.3</v>
      </c>
      <c r="G6132" s="325">
        <v>73</v>
      </c>
      <c r="H6132" s="320">
        <v>1.8</v>
      </c>
      <c r="I6132" s="320">
        <v>22.5</v>
      </c>
    </row>
    <row r="6133" spans="3:9" x14ac:dyDescent="0.25">
      <c r="C6133" s="482" t="s">
        <v>6559</v>
      </c>
      <c r="D6133" s="325">
        <v>458.1</v>
      </c>
      <c r="E6133" s="325">
        <v>0</v>
      </c>
      <c r="F6133" s="325">
        <v>5</v>
      </c>
      <c r="G6133" s="325">
        <v>80</v>
      </c>
      <c r="H6133" s="320">
        <v>1.8</v>
      </c>
      <c r="I6133" s="320">
        <v>22.5</v>
      </c>
    </row>
    <row r="6134" spans="3:9" x14ac:dyDescent="0.25">
      <c r="C6134" s="482" t="s">
        <v>6560</v>
      </c>
      <c r="D6134" s="325">
        <v>458.3</v>
      </c>
      <c r="E6134" s="325">
        <v>0</v>
      </c>
      <c r="F6134" s="325">
        <v>4.9000000000000004</v>
      </c>
      <c r="G6134" s="325">
        <v>82</v>
      </c>
      <c r="H6134" s="320">
        <v>1.3</v>
      </c>
      <c r="I6134" s="320">
        <v>22.5</v>
      </c>
    </row>
    <row r="6135" spans="3:9" x14ac:dyDescent="0.25">
      <c r="C6135" s="482" t="s">
        <v>6561</v>
      </c>
      <c r="D6135" s="325">
        <v>458.6</v>
      </c>
      <c r="E6135" s="325">
        <v>0</v>
      </c>
      <c r="F6135" s="325">
        <v>4.5</v>
      </c>
      <c r="G6135" s="325">
        <v>84</v>
      </c>
      <c r="H6135" s="320">
        <v>0.9</v>
      </c>
      <c r="I6135" s="320">
        <v>22.5</v>
      </c>
    </row>
    <row r="6136" spans="3:9" x14ac:dyDescent="0.25">
      <c r="C6136" s="482" t="s">
        <v>6562</v>
      </c>
      <c r="D6136" s="325">
        <v>458.5</v>
      </c>
      <c r="E6136" s="325">
        <v>0</v>
      </c>
      <c r="F6136" s="325">
        <v>3.8</v>
      </c>
      <c r="G6136" s="325">
        <v>85</v>
      </c>
      <c r="H6136" s="320">
        <v>0.9</v>
      </c>
      <c r="I6136" s="320">
        <v>45</v>
      </c>
    </row>
    <row r="6137" spans="3:9" x14ac:dyDescent="0.25">
      <c r="C6137" s="482" t="s">
        <v>6563</v>
      </c>
      <c r="D6137" s="325">
        <v>458.4</v>
      </c>
      <c r="E6137" s="325">
        <v>0</v>
      </c>
      <c r="F6137" s="325">
        <v>3.8</v>
      </c>
      <c r="G6137" s="325">
        <v>85</v>
      </c>
      <c r="H6137" s="320">
        <v>0.4</v>
      </c>
      <c r="I6137" s="320">
        <v>22.5</v>
      </c>
    </row>
    <row r="6138" spans="3:9" x14ac:dyDescent="0.25">
      <c r="C6138" s="482" t="s">
        <v>6564</v>
      </c>
      <c r="D6138" s="325">
        <v>458</v>
      </c>
      <c r="E6138" s="325">
        <v>0</v>
      </c>
      <c r="F6138" s="325">
        <v>3.9</v>
      </c>
      <c r="G6138" s="325">
        <v>81</v>
      </c>
      <c r="H6138" s="320">
        <v>0.9</v>
      </c>
      <c r="I6138" s="320">
        <v>0</v>
      </c>
    </row>
    <row r="6139" spans="3:9" x14ac:dyDescent="0.25">
      <c r="C6139" s="482" t="s">
        <v>6565</v>
      </c>
      <c r="D6139" s="325">
        <v>457.7</v>
      </c>
      <c r="E6139" s="325">
        <v>0</v>
      </c>
      <c r="F6139" s="325">
        <v>3.3</v>
      </c>
      <c r="G6139" s="325">
        <v>85</v>
      </c>
      <c r="H6139" s="320">
        <v>0.4</v>
      </c>
      <c r="I6139" s="320">
        <v>337.5</v>
      </c>
    </row>
    <row r="6140" spans="3:9" x14ac:dyDescent="0.25">
      <c r="C6140" s="482" t="s">
        <v>6566</v>
      </c>
      <c r="D6140" s="325">
        <v>457.7</v>
      </c>
      <c r="E6140" s="325">
        <v>0</v>
      </c>
      <c r="F6140" s="325">
        <v>2.6</v>
      </c>
      <c r="G6140" s="325">
        <v>85</v>
      </c>
      <c r="H6140" s="320">
        <v>0</v>
      </c>
      <c r="I6140" s="320">
        <v>292.5</v>
      </c>
    </row>
    <row r="6141" spans="3:9" x14ac:dyDescent="0.25">
      <c r="C6141" s="482" t="s">
        <v>6567</v>
      </c>
      <c r="D6141" s="325">
        <v>457.6</v>
      </c>
      <c r="E6141" s="325">
        <v>0</v>
      </c>
      <c r="F6141" s="325">
        <v>1.9</v>
      </c>
      <c r="G6141" s="325">
        <v>90</v>
      </c>
      <c r="H6141" s="320">
        <v>0.9</v>
      </c>
      <c r="I6141" s="320">
        <v>0</v>
      </c>
    </row>
    <row r="6142" spans="3:9" x14ac:dyDescent="0.25">
      <c r="C6142" s="482" t="s">
        <v>6568</v>
      </c>
      <c r="D6142" s="325">
        <v>457.6</v>
      </c>
      <c r="E6142" s="325">
        <v>0</v>
      </c>
      <c r="F6142" s="325">
        <v>1.7</v>
      </c>
      <c r="G6142" s="325">
        <v>87</v>
      </c>
      <c r="H6142" s="320">
        <v>0.4</v>
      </c>
      <c r="I6142" s="320">
        <v>67.5</v>
      </c>
    </row>
    <row r="6143" spans="3:9" x14ac:dyDescent="0.25">
      <c r="C6143" s="482" t="s">
        <v>6569</v>
      </c>
      <c r="D6143" s="325">
        <v>457.7</v>
      </c>
      <c r="E6143" s="325">
        <v>0</v>
      </c>
      <c r="F6143" s="325">
        <v>1</v>
      </c>
      <c r="G6143" s="325">
        <v>88</v>
      </c>
      <c r="H6143" s="320">
        <v>0</v>
      </c>
      <c r="I6143" s="320">
        <v>67.5</v>
      </c>
    </row>
    <row r="6144" spans="3:9" x14ac:dyDescent="0.25">
      <c r="C6144" s="482" t="s">
        <v>6570</v>
      </c>
      <c r="D6144" s="325">
        <v>458.2</v>
      </c>
      <c r="E6144" s="325">
        <v>0</v>
      </c>
      <c r="F6144" s="325">
        <v>1.7</v>
      </c>
      <c r="G6144" s="325">
        <v>88</v>
      </c>
      <c r="H6144" s="320">
        <v>0.4</v>
      </c>
      <c r="I6144" s="320">
        <v>67.5</v>
      </c>
    </row>
    <row r="6145" spans="3:9" x14ac:dyDescent="0.25">
      <c r="C6145" s="482" t="s">
        <v>6571</v>
      </c>
      <c r="D6145" s="325">
        <v>458.6</v>
      </c>
      <c r="E6145" s="325">
        <v>0</v>
      </c>
      <c r="F6145" s="325">
        <v>3.9</v>
      </c>
      <c r="G6145" s="325">
        <v>79</v>
      </c>
      <c r="H6145" s="320">
        <v>0.9</v>
      </c>
      <c r="I6145" s="320">
        <v>67.5</v>
      </c>
    </row>
    <row r="6146" spans="3:9" x14ac:dyDescent="0.25">
      <c r="C6146" s="482" t="s">
        <v>6572</v>
      </c>
      <c r="D6146" s="325">
        <v>459.1</v>
      </c>
      <c r="E6146" s="325">
        <v>0</v>
      </c>
      <c r="F6146" s="325">
        <v>4.5999999999999996</v>
      </c>
      <c r="G6146" s="325">
        <v>74</v>
      </c>
      <c r="H6146" s="320">
        <v>0.9</v>
      </c>
      <c r="I6146" s="320">
        <v>67.5</v>
      </c>
    </row>
    <row r="6147" spans="3:9" x14ac:dyDescent="0.25">
      <c r="C6147" s="482" t="s">
        <v>6573</v>
      </c>
      <c r="D6147" s="325">
        <v>459</v>
      </c>
      <c r="E6147" s="325">
        <v>0</v>
      </c>
      <c r="F6147" s="325">
        <v>7.1</v>
      </c>
      <c r="G6147" s="325">
        <v>64</v>
      </c>
      <c r="H6147" s="320">
        <v>0.9</v>
      </c>
      <c r="I6147" s="320">
        <v>0</v>
      </c>
    </row>
    <row r="6148" spans="3:9" x14ac:dyDescent="0.25">
      <c r="C6148" s="482" t="s">
        <v>6574</v>
      </c>
      <c r="D6148" s="325">
        <v>458.9</v>
      </c>
      <c r="E6148" s="325">
        <v>0</v>
      </c>
      <c r="F6148" s="325">
        <v>10.1</v>
      </c>
      <c r="G6148" s="325">
        <v>53</v>
      </c>
      <c r="H6148" s="320">
        <v>1.8</v>
      </c>
      <c r="I6148" s="320">
        <v>22.5</v>
      </c>
    </row>
    <row r="6149" spans="3:9" x14ac:dyDescent="0.25">
      <c r="C6149" s="482" t="s">
        <v>6575</v>
      </c>
      <c r="D6149" s="325">
        <v>458.5</v>
      </c>
      <c r="E6149" s="325">
        <v>0</v>
      </c>
      <c r="F6149" s="325">
        <v>10.3</v>
      </c>
      <c r="G6149" s="325">
        <v>51</v>
      </c>
      <c r="H6149" s="320">
        <v>1.3</v>
      </c>
      <c r="I6149" s="320">
        <v>45</v>
      </c>
    </row>
    <row r="6150" spans="3:9" x14ac:dyDescent="0.25">
      <c r="C6150" s="482" t="s">
        <v>6576</v>
      </c>
      <c r="D6150" s="325">
        <v>458.2</v>
      </c>
      <c r="E6150" s="325">
        <v>0</v>
      </c>
      <c r="F6150" s="325">
        <v>9.9</v>
      </c>
      <c r="G6150" s="325">
        <v>59</v>
      </c>
      <c r="H6150" s="320">
        <v>2.2000000000000002</v>
      </c>
      <c r="I6150" s="320">
        <v>22.5</v>
      </c>
    </row>
    <row r="6151" spans="3:9" x14ac:dyDescent="0.25">
      <c r="C6151" s="482" t="s">
        <v>6577</v>
      </c>
      <c r="D6151" s="325">
        <v>457.8</v>
      </c>
      <c r="E6151" s="325">
        <v>0</v>
      </c>
      <c r="F6151" s="325">
        <v>10.4</v>
      </c>
      <c r="G6151" s="325">
        <v>54</v>
      </c>
      <c r="H6151" s="320">
        <v>2.7</v>
      </c>
      <c r="I6151" s="320">
        <v>22.5</v>
      </c>
    </row>
    <row r="6152" spans="3:9" x14ac:dyDescent="0.25">
      <c r="C6152" s="482" t="s">
        <v>6578</v>
      </c>
      <c r="D6152" s="325">
        <v>457.4</v>
      </c>
      <c r="E6152" s="325">
        <v>0</v>
      </c>
      <c r="F6152" s="325">
        <v>9.1</v>
      </c>
      <c r="G6152" s="325">
        <v>58</v>
      </c>
      <c r="H6152" s="320">
        <v>2.2000000000000002</v>
      </c>
      <c r="I6152" s="320">
        <v>45</v>
      </c>
    </row>
    <row r="6153" spans="3:9" x14ac:dyDescent="0.25">
      <c r="C6153" s="482" t="s">
        <v>6579</v>
      </c>
      <c r="D6153" s="325">
        <v>457.1</v>
      </c>
      <c r="E6153" s="325">
        <v>0</v>
      </c>
      <c r="F6153" s="325">
        <v>10.7</v>
      </c>
      <c r="G6153" s="325">
        <v>52</v>
      </c>
      <c r="H6153" s="320">
        <v>2.2000000000000002</v>
      </c>
      <c r="I6153" s="320">
        <v>45</v>
      </c>
    </row>
    <row r="6154" spans="3:9" x14ac:dyDescent="0.25">
      <c r="C6154" s="482" t="s">
        <v>6580</v>
      </c>
      <c r="D6154" s="325">
        <v>457.3</v>
      </c>
      <c r="E6154" s="325">
        <v>0</v>
      </c>
      <c r="F6154" s="325">
        <v>7.9</v>
      </c>
      <c r="G6154" s="325">
        <v>63</v>
      </c>
      <c r="H6154" s="320">
        <v>2.2000000000000002</v>
      </c>
      <c r="I6154" s="320">
        <v>22.5</v>
      </c>
    </row>
    <row r="6155" spans="3:9" x14ac:dyDescent="0.25">
      <c r="C6155" s="482" t="s">
        <v>6581</v>
      </c>
      <c r="D6155" s="325">
        <v>457.5</v>
      </c>
      <c r="E6155" s="325">
        <v>0</v>
      </c>
      <c r="F6155" s="325">
        <v>6.3</v>
      </c>
      <c r="G6155" s="325">
        <v>74</v>
      </c>
      <c r="H6155" s="320">
        <v>2.2000000000000002</v>
      </c>
      <c r="I6155" s="320">
        <v>22.5</v>
      </c>
    </row>
    <row r="6156" spans="3:9" x14ac:dyDescent="0.25">
      <c r="C6156" s="482" t="s">
        <v>6582</v>
      </c>
      <c r="D6156" s="325">
        <v>458.1</v>
      </c>
      <c r="E6156" s="325">
        <v>0</v>
      </c>
      <c r="F6156" s="325">
        <v>5</v>
      </c>
      <c r="G6156" s="325">
        <v>80</v>
      </c>
      <c r="H6156" s="320">
        <v>1.8</v>
      </c>
      <c r="I6156" s="320">
        <v>22.5</v>
      </c>
    </row>
    <row r="6157" spans="3:9" x14ac:dyDescent="0.25">
      <c r="C6157" s="482" t="s">
        <v>6583</v>
      </c>
      <c r="D6157" s="325">
        <v>458.5</v>
      </c>
      <c r="E6157" s="325">
        <v>0</v>
      </c>
      <c r="F6157" s="325">
        <v>4.8</v>
      </c>
      <c r="G6157" s="325">
        <v>82</v>
      </c>
      <c r="H6157" s="320">
        <v>1.8</v>
      </c>
      <c r="I6157" s="320">
        <v>22.5</v>
      </c>
    </row>
    <row r="6158" spans="3:9" x14ac:dyDescent="0.25">
      <c r="C6158" s="482" t="s">
        <v>6584</v>
      </c>
      <c r="D6158" s="325">
        <v>458.7</v>
      </c>
      <c r="E6158" s="325">
        <v>0</v>
      </c>
      <c r="F6158" s="325">
        <v>4.5</v>
      </c>
      <c r="G6158" s="325">
        <v>83</v>
      </c>
      <c r="H6158" s="320">
        <v>1.3</v>
      </c>
      <c r="I6158" s="320">
        <v>22.5</v>
      </c>
    </row>
    <row r="6159" spans="3:9" x14ac:dyDescent="0.25">
      <c r="C6159" s="482" t="s">
        <v>6585</v>
      </c>
      <c r="D6159" s="325">
        <v>458.8</v>
      </c>
      <c r="E6159" s="325">
        <v>0</v>
      </c>
      <c r="F6159" s="325">
        <v>4.4000000000000004</v>
      </c>
      <c r="G6159" s="325">
        <v>83</v>
      </c>
      <c r="H6159" s="320">
        <v>0.9</v>
      </c>
      <c r="I6159" s="320">
        <v>67.5</v>
      </c>
    </row>
    <row r="6160" spans="3:9" x14ac:dyDescent="0.25">
      <c r="C6160" s="482" t="s">
        <v>6586</v>
      </c>
      <c r="D6160" s="325">
        <v>459</v>
      </c>
      <c r="E6160" s="325">
        <v>0</v>
      </c>
      <c r="F6160" s="325">
        <v>4.0999999999999996</v>
      </c>
      <c r="G6160" s="325">
        <v>84</v>
      </c>
      <c r="H6160" s="320">
        <v>0.9</v>
      </c>
      <c r="I6160" s="320">
        <v>67.5</v>
      </c>
    </row>
    <row r="6161" spans="3:9" x14ac:dyDescent="0.25">
      <c r="C6161" s="482" t="s">
        <v>6587</v>
      </c>
      <c r="D6161" s="325">
        <v>458.6</v>
      </c>
      <c r="E6161" s="325">
        <v>0</v>
      </c>
      <c r="F6161" s="325">
        <v>3.4</v>
      </c>
      <c r="G6161" s="325">
        <v>85</v>
      </c>
      <c r="H6161" s="320">
        <v>0.9</v>
      </c>
      <c r="I6161" s="320">
        <v>67.5</v>
      </c>
    </row>
    <row r="6162" spans="3:9" x14ac:dyDescent="0.25">
      <c r="C6162" s="482" t="s">
        <v>6588</v>
      </c>
      <c r="D6162" s="325">
        <v>458.4</v>
      </c>
      <c r="E6162" s="325">
        <v>0</v>
      </c>
      <c r="F6162" s="325">
        <v>2.9</v>
      </c>
      <c r="G6162" s="325">
        <v>86</v>
      </c>
      <c r="H6162" s="320">
        <v>0.4</v>
      </c>
      <c r="I6162" s="320">
        <v>67.5</v>
      </c>
    </row>
    <row r="6163" spans="3:9" x14ac:dyDescent="0.25">
      <c r="C6163" s="482" t="s">
        <v>6589</v>
      </c>
      <c r="D6163" s="325">
        <v>458.1</v>
      </c>
      <c r="E6163" s="325">
        <v>0</v>
      </c>
      <c r="F6163" s="325">
        <v>2.5</v>
      </c>
      <c r="G6163" s="325">
        <v>87</v>
      </c>
      <c r="H6163" s="320">
        <v>0.9</v>
      </c>
      <c r="I6163" s="320">
        <v>45</v>
      </c>
    </row>
    <row r="6164" spans="3:9" x14ac:dyDescent="0.25">
      <c r="C6164" s="482" t="s">
        <v>6590</v>
      </c>
      <c r="D6164" s="325">
        <v>457.9</v>
      </c>
      <c r="E6164" s="325">
        <v>0</v>
      </c>
      <c r="F6164" s="325">
        <v>2.7</v>
      </c>
      <c r="G6164" s="325">
        <v>86</v>
      </c>
      <c r="H6164" s="320">
        <v>0.4</v>
      </c>
      <c r="I6164" s="320">
        <v>45</v>
      </c>
    </row>
    <row r="6165" spans="3:9" x14ac:dyDescent="0.25">
      <c r="C6165" s="482" t="s">
        <v>6591</v>
      </c>
      <c r="D6165" s="325">
        <v>457.8</v>
      </c>
      <c r="E6165" s="325">
        <v>0</v>
      </c>
      <c r="F6165" s="325">
        <v>2.8</v>
      </c>
      <c r="G6165" s="325">
        <v>85</v>
      </c>
      <c r="H6165" s="320">
        <v>0.4</v>
      </c>
      <c r="I6165" s="320">
        <v>0</v>
      </c>
    </row>
    <row r="6166" spans="3:9" x14ac:dyDescent="0.25">
      <c r="C6166" s="482" t="s">
        <v>6592</v>
      </c>
      <c r="D6166" s="325">
        <v>457.9</v>
      </c>
      <c r="E6166" s="325">
        <v>0</v>
      </c>
      <c r="F6166" s="325">
        <v>2.8</v>
      </c>
      <c r="G6166" s="325">
        <v>80</v>
      </c>
      <c r="H6166" s="320">
        <v>0.4</v>
      </c>
      <c r="I6166" s="320">
        <v>337.5</v>
      </c>
    </row>
    <row r="6167" spans="3:9" x14ac:dyDescent="0.25">
      <c r="C6167" s="482" t="s">
        <v>6593</v>
      </c>
      <c r="D6167" s="325">
        <v>458.3</v>
      </c>
      <c r="E6167" s="325">
        <v>0</v>
      </c>
      <c r="F6167" s="325">
        <v>2.8</v>
      </c>
      <c r="G6167" s="325">
        <v>82</v>
      </c>
      <c r="H6167" s="320">
        <v>0.9</v>
      </c>
      <c r="I6167" s="320">
        <v>22.5</v>
      </c>
    </row>
    <row r="6168" spans="3:9" x14ac:dyDescent="0.25">
      <c r="C6168" s="482" t="s">
        <v>6594</v>
      </c>
      <c r="D6168" s="325">
        <v>458.7</v>
      </c>
      <c r="E6168" s="325">
        <v>0</v>
      </c>
      <c r="F6168" s="325">
        <v>2.8</v>
      </c>
      <c r="G6168" s="325">
        <v>84</v>
      </c>
      <c r="H6168" s="320">
        <v>0.4</v>
      </c>
      <c r="I6168" s="320">
        <v>67.5</v>
      </c>
    </row>
    <row r="6169" spans="3:9" x14ac:dyDescent="0.25">
      <c r="C6169" s="482" t="s">
        <v>6595</v>
      </c>
      <c r="D6169" s="325">
        <v>459.1</v>
      </c>
      <c r="E6169" s="325">
        <v>0</v>
      </c>
      <c r="F6169" s="325">
        <v>3.7</v>
      </c>
      <c r="G6169" s="325">
        <v>79</v>
      </c>
      <c r="H6169" s="320">
        <v>0.4</v>
      </c>
      <c r="I6169" s="320">
        <v>67.5</v>
      </c>
    </row>
    <row r="6170" spans="3:9" x14ac:dyDescent="0.25">
      <c r="C6170" s="482" t="s">
        <v>6596</v>
      </c>
      <c r="D6170" s="325">
        <v>459.3</v>
      </c>
      <c r="E6170" s="325">
        <v>0</v>
      </c>
      <c r="F6170" s="325">
        <v>6.1</v>
      </c>
      <c r="G6170" s="325">
        <v>69</v>
      </c>
      <c r="H6170" s="320">
        <v>0.9</v>
      </c>
      <c r="I6170" s="320">
        <v>67.5</v>
      </c>
    </row>
    <row r="6171" spans="3:9" x14ac:dyDescent="0.25">
      <c r="C6171" s="482" t="s">
        <v>6597</v>
      </c>
      <c r="D6171" s="325">
        <v>459.7</v>
      </c>
      <c r="E6171" s="325">
        <v>0</v>
      </c>
      <c r="F6171" s="325">
        <v>7.2</v>
      </c>
      <c r="G6171" s="325">
        <v>60</v>
      </c>
      <c r="H6171" s="320">
        <v>0.9</v>
      </c>
      <c r="I6171" s="320">
        <v>45</v>
      </c>
    </row>
    <row r="6172" spans="3:9" x14ac:dyDescent="0.25">
      <c r="C6172" s="482" t="s">
        <v>6598</v>
      </c>
      <c r="D6172" s="325">
        <v>459.6</v>
      </c>
      <c r="E6172" s="325">
        <v>0</v>
      </c>
      <c r="F6172" s="325">
        <v>7.8</v>
      </c>
      <c r="G6172" s="325">
        <v>60</v>
      </c>
      <c r="H6172" s="320">
        <v>1.3</v>
      </c>
      <c r="I6172" s="320">
        <v>22.5</v>
      </c>
    </row>
    <row r="6173" spans="3:9" x14ac:dyDescent="0.25">
      <c r="C6173" s="482" t="s">
        <v>6599</v>
      </c>
      <c r="D6173" s="325">
        <v>459.3</v>
      </c>
      <c r="E6173" s="325">
        <v>0</v>
      </c>
      <c r="F6173" s="325">
        <v>8.6999999999999993</v>
      </c>
      <c r="G6173" s="325">
        <v>56</v>
      </c>
      <c r="H6173" s="320">
        <v>1.3</v>
      </c>
      <c r="I6173" s="320">
        <v>45</v>
      </c>
    </row>
    <row r="6174" spans="3:9" x14ac:dyDescent="0.25">
      <c r="C6174" s="482" t="s">
        <v>6600</v>
      </c>
      <c r="D6174" s="325">
        <v>459.1</v>
      </c>
      <c r="E6174" s="325">
        <v>0</v>
      </c>
      <c r="F6174" s="325">
        <v>8.3000000000000007</v>
      </c>
      <c r="G6174" s="325">
        <v>60</v>
      </c>
      <c r="H6174" s="320">
        <v>1.3</v>
      </c>
      <c r="I6174" s="320">
        <v>67.5</v>
      </c>
    </row>
    <row r="6175" spans="3:9" x14ac:dyDescent="0.25">
      <c r="C6175" s="482" t="s">
        <v>6601</v>
      </c>
      <c r="D6175" s="325">
        <v>458.6</v>
      </c>
      <c r="E6175" s="325">
        <v>0</v>
      </c>
      <c r="F6175" s="325">
        <v>8.9</v>
      </c>
      <c r="G6175" s="325">
        <v>58</v>
      </c>
      <c r="H6175" s="320">
        <v>1.3</v>
      </c>
      <c r="I6175" s="320">
        <v>22.5</v>
      </c>
    </row>
    <row r="6176" spans="3:9" x14ac:dyDescent="0.25">
      <c r="C6176" s="482" t="s">
        <v>6602</v>
      </c>
      <c r="D6176" s="325">
        <v>458.2</v>
      </c>
      <c r="E6176" s="325">
        <v>0</v>
      </c>
      <c r="F6176" s="325">
        <v>10.6</v>
      </c>
      <c r="G6176" s="325">
        <v>57</v>
      </c>
      <c r="H6176" s="320">
        <v>1.3</v>
      </c>
      <c r="I6176" s="320">
        <v>67.5</v>
      </c>
    </row>
    <row r="6177" spans="3:9" x14ac:dyDescent="0.25">
      <c r="C6177" s="482" t="s">
        <v>6603</v>
      </c>
      <c r="D6177" s="325">
        <v>457.9</v>
      </c>
      <c r="E6177" s="325">
        <v>0</v>
      </c>
      <c r="F6177" s="325">
        <v>9.9</v>
      </c>
      <c r="G6177" s="325">
        <v>58</v>
      </c>
      <c r="H6177" s="320">
        <v>1.8</v>
      </c>
      <c r="I6177" s="320">
        <v>45</v>
      </c>
    </row>
    <row r="6178" spans="3:9" x14ac:dyDescent="0.25">
      <c r="C6178" s="482" t="s">
        <v>6604</v>
      </c>
      <c r="D6178" s="325">
        <v>458</v>
      </c>
      <c r="E6178" s="325">
        <v>0</v>
      </c>
      <c r="F6178" s="325">
        <v>8.9</v>
      </c>
      <c r="G6178" s="325">
        <v>59</v>
      </c>
      <c r="H6178" s="320">
        <v>1.8</v>
      </c>
      <c r="I6178" s="320">
        <v>22.5</v>
      </c>
    </row>
    <row r="6179" spans="3:9" x14ac:dyDescent="0.25">
      <c r="C6179" s="482" t="s">
        <v>6605</v>
      </c>
      <c r="D6179" s="325">
        <v>458.3</v>
      </c>
      <c r="E6179" s="325">
        <v>0</v>
      </c>
      <c r="F6179" s="325">
        <v>6.4</v>
      </c>
      <c r="G6179" s="325">
        <v>68</v>
      </c>
      <c r="H6179" s="320">
        <v>1.3</v>
      </c>
      <c r="I6179" s="320">
        <v>22.5</v>
      </c>
    </row>
    <row r="6180" spans="3:9" x14ac:dyDescent="0.25">
      <c r="C6180" s="482" t="s">
        <v>6606</v>
      </c>
      <c r="D6180" s="325">
        <v>458.6</v>
      </c>
      <c r="E6180" s="325">
        <v>0</v>
      </c>
      <c r="F6180" s="325">
        <v>4.8</v>
      </c>
      <c r="G6180" s="325">
        <v>74</v>
      </c>
      <c r="H6180" s="320">
        <v>0.9</v>
      </c>
      <c r="I6180" s="320">
        <v>22.5</v>
      </c>
    </row>
    <row r="6181" spans="3:9" x14ac:dyDescent="0.25">
      <c r="C6181" s="482" t="s">
        <v>6607</v>
      </c>
      <c r="D6181" s="325">
        <v>459</v>
      </c>
      <c r="E6181" s="325">
        <v>0</v>
      </c>
      <c r="F6181" s="325">
        <v>3.8</v>
      </c>
      <c r="G6181" s="325">
        <v>81</v>
      </c>
      <c r="H6181" s="320">
        <v>0.4</v>
      </c>
      <c r="I6181" s="320">
        <v>45</v>
      </c>
    </row>
    <row r="6182" spans="3:9" x14ac:dyDescent="0.25">
      <c r="C6182" s="482" t="s">
        <v>6608</v>
      </c>
      <c r="D6182" s="325">
        <v>459.5</v>
      </c>
      <c r="E6182" s="325">
        <v>0</v>
      </c>
      <c r="F6182" s="325">
        <v>3.8</v>
      </c>
      <c r="G6182" s="325">
        <v>84</v>
      </c>
      <c r="H6182" s="320">
        <v>0.9</v>
      </c>
      <c r="I6182" s="320">
        <v>45</v>
      </c>
    </row>
    <row r="6183" spans="3:9" x14ac:dyDescent="0.25">
      <c r="C6183" s="482" t="s">
        <v>6609</v>
      </c>
      <c r="D6183" s="325">
        <v>459.8</v>
      </c>
      <c r="E6183" s="325">
        <v>0</v>
      </c>
      <c r="F6183" s="325">
        <v>3.5</v>
      </c>
      <c r="G6183" s="325">
        <v>86</v>
      </c>
      <c r="H6183" s="320">
        <v>0.9</v>
      </c>
      <c r="I6183" s="320">
        <v>45</v>
      </c>
    </row>
    <row r="6184" spans="3:9" x14ac:dyDescent="0.25">
      <c r="C6184" s="482" t="s">
        <v>6610</v>
      </c>
      <c r="D6184" s="325">
        <v>459.8</v>
      </c>
      <c r="E6184" s="325">
        <v>0</v>
      </c>
      <c r="F6184" s="325">
        <v>3.6</v>
      </c>
      <c r="G6184" s="325">
        <v>86</v>
      </c>
      <c r="H6184" s="320">
        <v>0.9</v>
      </c>
      <c r="I6184" s="320">
        <v>22.5</v>
      </c>
    </row>
    <row r="6185" spans="3:9" x14ac:dyDescent="0.25">
      <c r="C6185" s="482" t="s">
        <v>6611</v>
      </c>
      <c r="D6185" s="325">
        <v>459.7</v>
      </c>
      <c r="E6185" s="325">
        <v>0</v>
      </c>
      <c r="F6185" s="325">
        <v>3.6</v>
      </c>
      <c r="G6185" s="325">
        <v>85</v>
      </c>
      <c r="H6185" s="320">
        <v>0.4</v>
      </c>
      <c r="I6185" s="320">
        <v>45</v>
      </c>
    </row>
    <row r="6186" spans="3:9" x14ac:dyDescent="0.25">
      <c r="C6186" s="482" t="s">
        <v>6612</v>
      </c>
      <c r="D6186" s="325">
        <v>459.5</v>
      </c>
      <c r="E6186" s="325">
        <v>0</v>
      </c>
      <c r="F6186" s="325">
        <v>3.4</v>
      </c>
      <c r="G6186" s="325">
        <v>86</v>
      </c>
      <c r="H6186" s="320">
        <v>0.4</v>
      </c>
      <c r="I6186" s="320">
        <v>45</v>
      </c>
    </row>
    <row r="6187" spans="3:9" x14ac:dyDescent="0.25">
      <c r="C6187" s="482" t="s">
        <v>6613</v>
      </c>
      <c r="D6187" s="325">
        <v>459.2</v>
      </c>
      <c r="E6187" s="325">
        <v>0</v>
      </c>
      <c r="F6187" s="325">
        <v>3</v>
      </c>
      <c r="G6187" s="325">
        <v>81</v>
      </c>
      <c r="H6187" s="320">
        <v>0.9</v>
      </c>
      <c r="I6187" s="320">
        <v>22.5</v>
      </c>
    </row>
    <row r="6188" spans="3:9" x14ac:dyDescent="0.25">
      <c r="C6188" s="482" t="s">
        <v>6614</v>
      </c>
      <c r="D6188" s="325">
        <v>459</v>
      </c>
      <c r="E6188" s="325">
        <v>0</v>
      </c>
      <c r="F6188" s="325">
        <v>2.8</v>
      </c>
      <c r="G6188" s="325">
        <v>83</v>
      </c>
      <c r="H6188" s="320">
        <v>1.3</v>
      </c>
      <c r="I6188" s="320">
        <v>22.5</v>
      </c>
    </row>
    <row r="6189" spans="3:9" x14ac:dyDescent="0.25">
      <c r="C6189" s="482" t="s">
        <v>6615</v>
      </c>
      <c r="D6189" s="325">
        <v>458.9</v>
      </c>
      <c r="E6189" s="325">
        <v>0</v>
      </c>
      <c r="F6189" s="325">
        <v>2.7</v>
      </c>
      <c r="G6189" s="325">
        <v>83</v>
      </c>
      <c r="H6189" s="320">
        <v>0.4</v>
      </c>
      <c r="I6189" s="320">
        <v>45</v>
      </c>
    </row>
    <row r="6190" spans="3:9" x14ac:dyDescent="0.25">
      <c r="C6190" s="482" t="s">
        <v>6616</v>
      </c>
      <c r="D6190" s="325">
        <v>459</v>
      </c>
      <c r="E6190" s="325">
        <v>0</v>
      </c>
      <c r="F6190" s="325">
        <v>2.7</v>
      </c>
      <c r="G6190" s="325">
        <v>84</v>
      </c>
      <c r="H6190" s="320">
        <v>0.4</v>
      </c>
      <c r="I6190" s="320">
        <v>45</v>
      </c>
    </row>
    <row r="6191" spans="3:9" x14ac:dyDescent="0.25">
      <c r="C6191" s="482" t="s">
        <v>6617</v>
      </c>
      <c r="D6191" s="325">
        <v>459.5</v>
      </c>
      <c r="E6191" s="325">
        <v>0</v>
      </c>
      <c r="F6191" s="325">
        <v>2.4</v>
      </c>
      <c r="G6191" s="325">
        <v>85</v>
      </c>
      <c r="H6191" s="320">
        <v>0.9</v>
      </c>
      <c r="I6191" s="320">
        <v>45</v>
      </c>
    </row>
    <row r="6192" spans="3:9" x14ac:dyDescent="0.25">
      <c r="C6192" s="482" t="s">
        <v>6618</v>
      </c>
      <c r="D6192" s="325">
        <v>459.9</v>
      </c>
      <c r="E6192" s="325">
        <v>0</v>
      </c>
      <c r="F6192" s="325">
        <v>2.7</v>
      </c>
      <c r="G6192" s="325">
        <v>84</v>
      </c>
      <c r="H6192" s="320">
        <v>0.4</v>
      </c>
      <c r="I6192" s="320">
        <v>22.5</v>
      </c>
    </row>
    <row r="6193" spans="3:9" x14ac:dyDescent="0.25">
      <c r="C6193" s="482" t="s">
        <v>6619</v>
      </c>
      <c r="D6193" s="325">
        <v>460.3</v>
      </c>
      <c r="E6193" s="325">
        <v>0</v>
      </c>
      <c r="F6193" s="325">
        <v>4.3</v>
      </c>
      <c r="G6193" s="325">
        <v>78</v>
      </c>
      <c r="H6193" s="320">
        <v>0.9</v>
      </c>
      <c r="I6193" s="320">
        <v>67.5</v>
      </c>
    </row>
    <row r="6194" spans="3:9" x14ac:dyDescent="0.25">
      <c r="C6194" s="482" t="s">
        <v>6620</v>
      </c>
      <c r="D6194" s="325">
        <v>460.3</v>
      </c>
      <c r="E6194" s="325">
        <v>0</v>
      </c>
      <c r="F6194" s="325">
        <v>7</v>
      </c>
      <c r="G6194" s="325">
        <v>63</v>
      </c>
      <c r="H6194" s="320">
        <v>0.9</v>
      </c>
      <c r="I6194" s="320">
        <v>67.5</v>
      </c>
    </row>
    <row r="6195" spans="3:9" x14ac:dyDescent="0.25">
      <c r="C6195" s="482" t="s">
        <v>6621</v>
      </c>
      <c r="D6195" s="325">
        <v>460.6</v>
      </c>
      <c r="E6195" s="325">
        <v>0</v>
      </c>
      <c r="F6195" s="325">
        <v>7.7</v>
      </c>
      <c r="G6195" s="325">
        <v>61</v>
      </c>
      <c r="H6195" s="320">
        <v>1.3</v>
      </c>
      <c r="I6195" s="320">
        <v>45</v>
      </c>
    </row>
    <row r="6196" spans="3:9" x14ac:dyDescent="0.25">
      <c r="C6196" s="482" t="s">
        <v>6622</v>
      </c>
      <c r="D6196" s="325">
        <v>460.5</v>
      </c>
      <c r="E6196" s="325">
        <v>0</v>
      </c>
      <c r="F6196" s="325">
        <v>8.9</v>
      </c>
      <c r="G6196" s="325">
        <v>57</v>
      </c>
      <c r="H6196" s="320">
        <v>1.8</v>
      </c>
      <c r="I6196" s="320">
        <v>22.5</v>
      </c>
    </row>
    <row r="6197" spans="3:9" x14ac:dyDescent="0.25">
      <c r="C6197" s="482" t="s">
        <v>6623</v>
      </c>
      <c r="D6197" s="325">
        <v>460.3</v>
      </c>
      <c r="E6197" s="325">
        <v>0</v>
      </c>
      <c r="F6197" s="325">
        <v>10.9</v>
      </c>
      <c r="G6197" s="325">
        <v>52</v>
      </c>
      <c r="H6197" s="320">
        <v>2.2000000000000002</v>
      </c>
      <c r="I6197" s="320">
        <v>45</v>
      </c>
    </row>
    <row r="6198" spans="3:9" x14ac:dyDescent="0.25">
      <c r="C6198" s="482" t="s">
        <v>6624</v>
      </c>
      <c r="D6198" s="325">
        <v>459.9</v>
      </c>
      <c r="E6198" s="325">
        <v>0</v>
      </c>
      <c r="F6198" s="325">
        <v>9.8000000000000007</v>
      </c>
      <c r="G6198" s="325">
        <v>52</v>
      </c>
      <c r="H6198" s="320">
        <v>2.2000000000000002</v>
      </c>
      <c r="I6198" s="320">
        <v>45</v>
      </c>
    </row>
    <row r="6199" spans="3:9" x14ac:dyDescent="0.25">
      <c r="C6199" s="482" t="s">
        <v>6625</v>
      </c>
      <c r="D6199" s="325">
        <v>459.2</v>
      </c>
      <c r="E6199" s="325">
        <v>0</v>
      </c>
      <c r="F6199" s="325">
        <v>10.4</v>
      </c>
      <c r="G6199" s="325">
        <v>51</v>
      </c>
      <c r="H6199" s="320">
        <v>1.8</v>
      </c>
      <c r="I6199" s="320">
        <v>45</v>
      </c>
    </row>
    <row r="6200" spans="3:9" x14ac:dyDescent="0.25">
      <c r="C6200" s="482" t="s">
        <v>6626</v>
      </c>
      <c r="D6200" s="325">
        <v>458.7</v>
      </c>
      <c r="E6200" s="325">
        <v>0</v>
      </c>
      <c r="F6200" s="325">
        <v>9.6</v>
      </c>
      <c r="G6200" s="325">
        <v>54</v>
      </c>
      <c r="H6200" s="320">
        <v>2.2000000000000002</v>
      </c>
      <c r="I6200" s="320">
        <v>0</v>
      </c>
    </row>
    <row r="6201" spans="3:9" x14ac:dyDescent="0.25">
      <c r="C6201" s="482" t="s">
        <v>6627</v>
      </c>
      <c r="D6201" s="325">
        <v>458.5</v>
      </c>
      <c r="E6201" s="325">
        <v>0</v>
      </c>
      <c r="F6201" s="325">
        <v>9.1</v>
      </c>
      <c r="G6201" s="325">
        <v>56</v>
      </c>
      <c r="H6201" s="320">
        <v>1.8</v>
      </c>
      <c r="I6201" s="320">
        <v>45</v>
      </c>
    </row>
    <row r="6202" spans="3:9" x14ac:dyDescent="0.25">
      <c r="C6202" s="482" t="s">
        <v>6628</v>
      </c>
      <c r="D6202" s="325">
        <v>458.5</v>
      </c>
      <c r="E6202" s="325">
        <v>0</v>
      </c>
      <c r="F6202" s="325">
        <v>8.6</v>
      </c>
      <c r="G6202" s="325">
        <v>59</v>
      </c>
      <c r="H6202" s="320">
        <v>1.8</v>
      </c>
      <c r="I6202" s="320">
        <v>22.5</v>
      </c>
    </row>
    <row r="6203" spans="3:9" x14ac:dyDescent="0.25">
      <c r="C6203" s="482" t="s">
        <v>6629</v>
      </c>
      <c r="D6203" s="325">
        <v>458.5</v>
      </c>
      <c r="E6203" s="325">
        <v>0</v>
      </c>
      <c r="F6203" s="325">
        <v>7.1</v>
      </c>
      <c r="G6203" s="325">
        <v>64</v>
      </c>
      <c r="H6203" s="320">
        <v>0.9</v>
      </c>
      <c r="I6203" s="320">
        <v>22.5</v>
      </c>
    </row>
    <row r="6204" spans="3:9" x14ac:dyDescent="0.25">
      <c r="C6204" s="482" t="s">
        <v>6630</v>
      </c>
      <c r="D6204" s="325">
        <v>458.8</v>
      </c>
      <c r="E6204" s="325">
        <v>0</v>
      </c>
      <c r="F6204" s="325">
        <v>5.8</v>
      </c>
      <c r="G6204" s="325">
        <v>68</v>
      </c>
      <c r="H6204" s="320">
        <v>0.9</v>
      </c>
      <c r="I6204" s="320">
        <v>22.5</v>
      </c>
    </row>
    <row r="6205" spans="3:9" x14ac:dyDescent="0.25">
      <c r="C6205" s="482" t="s">
        <v>6631</v>
      </c>
      <c r="D6205" s="325">
        <v>459.3</v>
      </c>
      <c r="E6205" s="325">
        <v>0</v>
      </c>
      <c r="F6205" s="325">
        <v>4.8</v>
      </c>
      <c r="G6205" s="325">
        <v>72</v>
      </c>
      <c r="H6205" s="320">
        <v>0.4</v>
      </c>
      <c r="I6205" s="320">
        <v>22.5</v>
      </c>
    </row>
    <row r="6206" spans="3:9" x14ac:dyDescent="0.25">
      <c r="C6206" s="482" t="s">
        <v>6632</v>
      </c>
      <c r="D6206" s="325">
        <v>459.8</v>
      </c>
      <c r="E6206" s="325">
        <v>0</v>
      </c>
      <c r="F6206" s="325">
        <v>4</v>
      </c>
      <c r="G6206" s="325">
        <v>80</v>
      </c>
      <c r="H6206" s="320">
        <v>0.4</v>
      </c>
      <c r="I6206" s="320">
        <v>67.5</v>
      </c>
    </row>
    <row r="6207" spans="3:9" x14ac:dyDescent="0.25">
      <c r="C6207" s="482" t="s">
        <v>6633</v>
      </c>
      <c r="D6207" s="325">
        <v>460</v>
      </c>
      <c r="E6207" s="325">
        <v>0</v>
      </c>
      <c r="F6207" s="325">
        <v>4.0999999999999996</v>
      </c>
      <c r="G6207" s="325">
        <v>85</v>
      </c>
      <c r="H6207" s="320">
        <v>0.4</v>
      </c>
      <c r="I6207" s="320">
        <v>67.5</v>
      </c>
    </row>
    <row r="6208" spans="3:9" x14ac:dyDescent="0.25">
      <c r="C6208" s="482" t="s">
        <v>6634</v>
      </c>
      <c r="D6208" s="325">
        <v>460.2</v>
      </c>
      <c r="E6208" s="325">
        <v>0</v>
      </c>
      <c r="F6208" s="325">
        <v>3.8</v>
      </c>
      <c r="G6208" s="325">
        <v>87</v>
      </c>
      <c r="H6208" s="320">
        <v>0.4</v>
      </c>
      <c r="I6208" s="320">
        <v>45</v>
      </c>
    </row>
    <row r="6209" spans="3:9" x14ac:dyDescent="0.25">
      <c r="C6209" s="482" t="s">
        <v>6635</v>
      </c>
      <c r="D6209" s="325">
        <v>459.9</v>
      </c>
      <c r="E6209" s="325">
        <v>0</v>
      </c>
      <c r="F6209" s="325">
        <v>4</v>
      </c>
      <c r="G6209" s="325">
        <v>86</v>
      </c>
      <c r="H6209" s="320">
        <v>0.4</v>
      </c>
      <c r="I6209" s="320">
        <v>67.5</v>
      </c>
    </row>
    <row r="6210" spans="3:9" x14ac:dyDescent="0.25">
      <c r="C6210" s="482" t="s">
        <v>6636</v>
      </c>
      <c r="D6210" s="325">
        <v>459.6</v>
      </c>
      <c r="E6210" s="325">
        <v>0</v>
      </c>
      <c r="F6210" s="325">
        <v>3.7</v>
      </c>
      <c r="G6210" s="325">
        <v>85</v>
      </c>
      <c r="H6210" s="320">
        <v>0.9</v>
      </c>
      <c r="I6210" s="320">
        <v>90</v>
      </c>
    </row>
    <row r="6211" spans="3:9" x14ac:dyDescent="0.25">
      <c r="C6211" s="482" t="s">
        <v>6637</v>
      </c>
      <c r="D6211" s="325">
        <v>459.2</v>
      </c>
      <c r="E6211" s="325">
        <v>0</v>
      </c>
      <c r="F6211" s="325">
        <v>3.7</v>
      </c>
      <c r="G6211" s="325">
        <v>84</v>
      </c>
      <c r="H6211" s="320">
        <v>0.9</v>
      </c>
      <c r="I6211" s="320">
        <v>67.5</v>
      </c>
    </row>
    <row r="6212" spans="3:9" x14ac:dyDescent="0.25">
      <c r="C6212" s="482" t="s">
        <v>6638</v>
      </c>
      <c r="D6212" s="325">
        <v>459.1</v>
      </c>
      <c r="E6212" s="325">
        <v>0</v>
      </c>
      <c r="F6212" s="325">
        <v>2.9</v>
      </c>
      <c r="G6212" s="325">
        <v>86</v>
      </c>
      <c r="H6212" s="320">
        <v>0.9</v>
      </c>
      <c r="I6212" s="320">
        <v>67.5</v>
      </c>
    </row>
    <row r="6213" spans="3:9" x14ac:dyDescent="0.25">
      <c r="C6213" s="482" t="s">
        <v>6639</v>
      </c>
      <c r="D6213" s="325">
        <v>458.9</v>
      </c>
      <c r="E6213" s="325">
        <v>0</v>
      </c>
      <c r="F6213" s="325">
        <v>3.2</v>
      </c>
      <c r="G6213" s="325">
        <v>85</v>
      </c>
      <c r="H6213" s="320">
        <v>0.4</v>
      </c>
      <c r="I6213" s="320">
        <v>45</v>
      </c>
    </row>
    <row r="6214" spans="3:9" x14ac:dyDescent="0.25">
      <c r="C6214" s="482" t="s">
        <v>6640</v>
      </c>
      <c r="D6214" s="325">
        <v>459</v>
      </c>
      <c r="E6214" s="325">
        <v>0.25</v>
      </c>
      <c r="F6214" s="325">
        <v>2.2999999999999998</v>
      </c>
      <c r="G6214" s="325">
        <v>86</v>
      </c>
      <c r="H6214" s="320">
        <v>0.4</v>
      </c>
      <c r="I6214" s="320">
        <v>67.5</v>
      </c>
    </row>
    <row r="6215" spans="3:9" x14ac:dyDescent="0.25">
      <c r="C6215" s="482" t="s">
        <v>6641</v>
      </c>
      <c r="D6215" s="325">
        <v>459.4</v>
      </c>
      <c r="E6215" s="325">
        <v>0.25</v>
      </c>
      <c r="F6215" s="325">
        <v>1.9</v>
      </c>
      <c r="G6215" s="325">
        <v>90</v>
      </c>
      <c r="H6215" s="320">
        <v>0.4</v>
      </c>
      <c r="I6215" s="320">
        <v>67.5</v>
      </c>
    </row>
    <row r="6216" spans="3:9" x14ac:dyDescent="0.25">
      <c r="C6216" s="482" t="s">
        <v>6642</v>
      </c>
      <c r="D6216" s="325">
        <v>459.7</v>
      </c>
      <c r="E6216" s="325">
        <v>0</v>
      </c>
      <c r="F6216" s="325">
        <v>2.8</v>
      </c>
      <c r="G6216" s="325">
        <v>86</v>
      </c>
      <c r="H6216" s="320">
        <v>0.4</v>
      </c>
      <c r="I6216" s="320">
        <v>67.5</v>
      </c>
    </row>
    <row r="6217" spans="3:9" x14ac:dyDescent="0.25">
      <c r="C6217" s="482" t="s">
        <v>6643</v>
      </c>
      <c r="D6217" s="325">
        <v>460</v>
      </c>
      <c r="E6217" s="325">
        <v>0</v>
      </c>
      <c r="F6217" s="325">
        <v>5.4</v>
      </c>
      <c r="G6217" s="325">
        <v>76</v>
      </c>
      <c r="H6217" s="320">
        <v>0.4</v>
      </c>
      <c r="I6217" s="320">
        <v>67.5</v>
      </c>
    </row>
    <row r="6218" spans="3:9" x14ac:dyDescent="0.25">
      <c r="C6218" s="482" t="s">
        <v>6644</v>
      </c>
      <c r="D6218" s="325">
        <v>460.1</v>
      </c>
      <c r="E6218" s="325">
        <v>0</v>
      </c>
      <c r="F6218" s="325">
        <v>7</v>
      </c>
      <c r="G6218" s="325">
        <v>69</v>
      </c>
      <c r="H6218" s="320">
        <v>0.4</v>
      </c>
      <c r="I6218" s="320">
        <v>180</v>
      </c>
    </row>
    <row r="6219" spans="3:9" x14ac:dyDescent="0.25">
      <c r="C6219" s="482" t="s">
        <v>6645</v>
      </c>
      <c r="D6219" s="325">
        <v>460.4</v>
      </c>
      <c r="E6219" s="325">
        <v>0</v>
      </c>
      <c r="F6219" s="325">
        <v>7</v>
      </c>
      <c r="G6219" s="325">
        <v>70</v>
      </c>
      <c r="H6219" s="320">
        <v>0.9</v>
      </c>
      <c r="I6219" s="320">
        <v>180</v>
      </c>
    </row>
    <row r="6220" spans="3:9" x14ac:dyDescent="0.25">
      <c r="C6220" s="482" t="s">
        <v>6646</v>
      </c>
      <c r="D6220" s="325">
        <v>460.2</v>
      </c>
      <c r="E6220" s="325">
        <v>0.25</v>
      </c>
      <c r="F6220" s="325">
        <v>8.1999999999999993</v>
      </c>
      <c r="G6220" s="325">
        <v>63</v>
      </c>
      <c r="H6220" s="320">
        <v>1.3</v>
      </c>
      <c r="I6220" s="320">
        <v>0</v>
      </c>
    </row>
    <row r="6221" spans="3:9" x14ac:dyDescent="0.25">
      <c r="C6221" s="482" t="s">
        <v>6647</v>
      </c>
      <c r="D6221" s="325">
        <v>459.8</v>
      </c>
      <c r="E6221" s="325">
        <v>0</v>
      </c>
      <c r="F6221" s="325">
        <v>10.7</v>
      </c>
      <c r="G6221" s="325">
        <v>56</v>
      </c>
      <c r="H6221" s="320">
        <v>0.9</v>
      </c>
      <c r="I6221" s="320">
        <v>67.5</v>
      </c>
    </row>
    <row r="6222" spans="3:9" x14ac:dyDescent="0.25">
      <c r="C6222" s="482" t="s">
        <v>6648</v>
      </c>
      <c r="D6222" s="325">
        <v>459.3</v>
      </c>
      <c r="E6222" s="325">
        <v>0</v>
      </c>
      <c r="F6222" s="325">
        <v>9.4</v>
      </c>
      <c r="G6222" s="325">
        <v>62</v>
      </c>
      <c r="H6222" s="320">
        <v>1.3</v>
      </c>
      <c r="I6222" s="320">
        <v>67.5</v>
      </c>
    </row>
    <row r="6223" spans="3:9" x14ac:dyDescent="0.25">
      <c r="C6223" s="482" t="s">
        <v>6649</v>
      </c>
      <c r="D6223" s="325">
        <v>458.7</v>
      </c>
      <c r="E6223" s="325">
        <v>0.25</v>
      </c>
      <c r="F6223" s="325">
        <v>7.5</v>
      </c>
      <c r="G6223" s="325">
        <v>74</v>
      </c>
      <c r="H6223" s="320">
        <v>1.8</v>
      </c>
      <c r="I6223" s="320">
        <v>22.5</v>
      </c>
    </row>
    <row r="6224" spans="3:9" x14ac:dyDescent="0.25">
      <c r="C6224" s="482" t="s">
        <v>6650</v>
      </c>
      <c r="D6224" s="325">
        <v>458.2</v>
      </c>
      <c r="E6224" s="325">
        <v>0</v>
      </c>
      <c r="F6224" s="325">
        <v>9.6</v>
      </c>
      <c r="G6224" s="325">
        <v>62</v>
      </c>
      <c r="H6224" s="320">
        <v>1.8</v>
      </c>
      <c r="I6224" s="320">
        <v>45</v>
      </c>
    </row>
    <row r="6225" spans="3:9" x14ac:dyDescent="0.25">
      <c r="C6225" s="482" t="s">
        <v>6651</v>
      </c>
      <c r="D6225" s="325">
        <v>458.2</v>
      </c>
      <c r="E6225" s="325">
        <v>0</v>
      </c>
      <c r="F6225" s="325">
        <v>8.6999999999999993</v>
      </c>
      <c r="G6225" s="325">
        <v>66</v>
      </c>
      <c r="H6225" s="320">
        <v>1.8</v>
      </c>
      <c r="I6225" s="320">
        <v>67.5</v>
      </c>
    </row>
    <row r="6226" spans="3:9" x14ac:dyDescent="0.25">
      <c r="C6226" s="482" t="s">
        <v>6652</v>
      </c>
      <c r="D6226" s="325">
        <v>459</v>
      </c>
      <c r="E6226" s="325">
        <v>0</v>
      </c>
      <c r="F6226" s="325">
        <v>3.3</v>
      </c>
      <c r="G6226" s="325">
        <v>80</v>
      </c>
      <c r="H6226" s="320">
        <v>1.8</v>
      </c>
      <c r="I6226" s="320">
        <v>67.5</v>
      </c>
    </row>
    <row r="6227" spans="3:9" x14ac:dyDescent="0.25">
      <c r="C6227" s="482" t="s">
        <v>6653</v>
      </c>
      <c r="D6227" s="325">
        <v>458.9</v>
      </c>
      <c r="E6227" s="325">
        <v>0</v>
      </c>
      <c r="F6227" s="325">
        <v>1.5</v>
      </c>
      <c r="G6227" s="325">
        <v>90</v>
      </c>
      <c r="H6227" s="320">
        <v>1.8</v>
      </c>
      <c r="I6227" s="320">
        <v>225</v>
      </c>
    </row>
    <row r="6228" spans="3:9" x14ac:dyDescent="0.25">
      <c r="C6228" s="482" t="s">
        <v>6654</v>
      </c>
      <c r="D6228" s="325">
        <v>459.2</v>
      </c>
      <c r="E6228" s="325">
        <v>0</v>
      </c>
      <c r="F6228" s="325">
        <v>1.8</v>
      </c>
      <c r="G6228" s="325">
        <v>88</v>
      </c>
      <c r="H6228" s="320">
        <v>0.9</v>
      </c>
      <c r="I6228" s="320">
        <v>225</v>
      </c>
    </row>
    <row r="6229" spans="3:9" x14ac:dyDescent="0.25">
      <c r="C6229" s="482" t="s">
        <v>6655</v>
      </c>
      <c r="D6229" s="325">
        <v>459.4</v>
      </c>
      <c r="E6229" s="325">
        <v>0</v>
      </c>
      <c r="F6229" s="325">
        <v>2.6</v>
      </c>
      <c r="G6229" s="325">
        <v>85</v>
      </c>
      <c r="H6229" s="320">
        <v>0.4</v>
      </c>
      <c r="I6229" s="320">
        <v>202.5</v>
      </c>
    </row>
    <row r="6230" spans="3:9" x14ac:dyDescent="0.25">
      <c r="C6230" s="482" t="s">
        <v>6656</v>
      </c>
      <c r="D6230" s="325">
        <v>459.7</v>
      </c>
      <c r="E6230" s="325">
        <v>0.25</v>
      </c>
      <c r="F6230" s="325">
        <v>2.5</v>
      </c>
      <c r="G6230" s="325">
        <v>85</v>
      </c>
      <c r="H6230" s="320">
        <v>0.4</v>
      </c>
      <c r="I6230" s="320">
        <v>180</v>
      </c>
    </row>
    <row r="6231" spans="3:9" x14ac:dyDescent="0.25">
      <c r="C6231" s="482" t="s">
        <v>6657</v>
      </c>
      <c r="D6231" s="325">
        <v>459.6</v>
      </c>
      <c r="E6231" s="325">
        <v>0.25</v>
      </c>
      <c r="F6231" s="325">
        <v>2.1</v>
      </c>
      <c r="G6231" s="325">
        <v>86</v>
      </c>
      <c r="H6231" s="320">
        <v>0.4</v>
      </c>
      <c r="I6231" s="320">
        <v>247.5</v>
      </c>
    </row>
    <row r="6232" spans="3:9" x14ac:dyDescent="0.25">
      <c r="C6232" s="482" t="s">
        <v>6658</v>
      </c>
      <c r="D6232" s="325">
        <v>459.5</v>
      </c>
      <c r="E6232" s="325">
        <v>0</v>
      </c>
      <c r="F6232" s="325">
        <v>1.7</v>
      </c>
      <c r="G6232" s="325">
        <v>87</v>
      </c>
      <c r="H6232" s="320">
        <v>0.4</v>
      </c>
      <c r="I6232" s="320">
        <v>247.5</v>
      </c>
    </row>
    <row r="6233" spans="3:9" x14ac:dyDescent="0.25">
      <c r="C6233" s="482" t="s">
        <v>6659</v>
      </c>
      <c r="D6233" s="325">
        <v>459.3</v>
      </c>
      <c r="E6233" s="325">
        <v>0</v>
      </c>
      <c r="F6233" s="325">
        <v>1.1000000000000001</v>
      </c>
      <c r="G6233" s="325">
        <v>92</v>
      </c>
      <c r="H6233" s="320">
        <v>0.4</v>
      </c>
      <c r="I6233" s="320">
        <v>180</v>
      </c>
    </row>
    <row r="6234" spans="3:9" x14ac:dyDescent="0.25">
      <c r="C6234" s="482" t="s">
        <v>6660</v>
      </c>
      <c r="D6234" s="325">
        <v>458.7</v>
      </c>
      <c r="E6234" s="325">
        <v>0.25</v>
      </c>
      <c r="F6234" s="325">
        <v>0.1</v>
      </c>
      <c r="G6234" s="325">
        <v>93</v>
      </c>
      <c r="H6234" s="320">
        <v>0.9</v>
      </c>
      <c r="I6234" s="320">
        <v>225</v>
      </c>
    </row>
    <row r="6235" spans="3:9" x14ac:dyDescent="0.25">
      <c r="C6235" s="482" t="s">
        <v>6661</v>
      </c>
      <c r="D6235" s="325">
        <v>458.5</v>
      </c>
      <c r="E6235" s="325">
        <v>0</v>
      </c>
      <c r="F6235" s="325">
        <v>-0.1</v>
      </c>
      <c r="G6235" s="325">
        <v>93</v>
      </c>
      <c r="H6235" s="320">
        <v>0.4</v>
      </c>
      <c r="I6235" s="320">
        <v>202.5</v>
      </c>
    </row>
    <row r="6236" spans="3:9" x14ac:dyDescent="0.25">
      <c r="C6236" s="482" t="s">
        <v>6662</v>
      </c>
      <c r="D6236" s="325">
        <v>458.4</v>
      </c>
      <c r="E6236" s="325">
        <v>0</v>
      </c>
      <c r="F6236" s="325">
        <v>0.1</v>
      </c>
      <c r="G6236" s="325">
        <v>94</v>
      </c>
      <c r="H6236" s="320">
        <v>0.4</v>
      </c>
      <c r="I6236" s="320">
        <v>270</v>
      </c>
    </row>
    <row r="6237" spans="3:9" x14ac:dyDescent="0.25">
      <c r="C6237" s="482" t="s">
        <v>6663</v>
      </c>
      <c r="D6237" s="325">
        <v>458.2</v>
      </c>
      <c r="E6237" s="325">
        <v>0</v>
      </c>
      <c r="F6237" s="325">
        <v>-0.1</v>
      </c>
      <c r="G6237" s="325">
        <v>94</v>
      </c>
      <c r="H6237" s="320">
        <v>0.9</v>
      </c>
      <c r="I6237" s="320">
        <v>180</v>
      </c>
    </row>
    <row r="6238" spans="3:9" x14ac:dyDescent="0.25">
      <c r="C6238" s="482" t="s">
        <v>6664</v>
      </c>
      <c r="D6238" s="325">
        <v>458.3</v>
      </c>
      <c r="E6238" s="325">
        <v>0</v>
      </c>
      <c r="F6238" s="325">
        <v>-0.3</v>
      </c>
      <c r="G6238" s="325">
        <v>94</v>
      </c>
      <c r="H6238" s="320">
        <v>0.9</v>
      </c>
      <c r="I6238" s="320">
        <v>202.5</v>
      </c>
    </row>
    <row r="6239" spans="3:9" x14ac:dyDescent="0.25">
      <c r="C6239" s="482" t="s">
        <v>6665</v>
      </c>
      <c r="D6239" s="325">
        <v>458.6</v>
      </c>
      <c r="E6239" s="325">
        <v>0</v>
      </c>
      <c r="F6239" s="325">
        <v>-0.6</v>
      </c>
      <c r="G6239" s="325">
        <v>93</v>
      </c>
      <c r="H6239" s="320">
        <v>0.9</v>
      </c>
      <c r="I6239" s="320">
        <v>247.5</v>
      </c>
    </row>
    <row r="6240" spans="3:9" x14ac:dyDescent="0.25">
      <c r="C6240" s="482" t="s">
        <v>6666</v>
      </c>
      <c r="D6240" s="325">
        <v>459.1</v>
      </c>
      <c r="E6240" s="325">
        <v>0</v>
      </c>
      <c r="F6240" s="325">
        <v>-0.9</v>
      </c>
      <c r="G6240" s="325">
        <v>93</v>
      </c>
      <c r="H6240" s="320">
        <v>0.9</v>
      </c>
      <c r="I6240" s="320">
        <v>247.5</v>
      </c>
    </row>
    <row r="6241" spans="3:9" x14ac:dyDescent="0.25">
      <c r="C6241" s="482" t="s">
        <v>6667</v>
      </c>
      <c r="D6241" s="325">
        <v>459.4</v>
      </c>
      <c r="E6241" s="325">
        <v>0.25</v>
      </c>
      <c r="F6241" s="325">
        <v>0.2</v>
      </c>
      <c r="G6241" s="325">
        <v>92</v>
      </c>
      <c r="H6241" s="320">
        <v>1.3</v>
      </c>
      <c r="I6241" s="320">
        <v>247.5</v>
      </c>
    </row>
    <row r="6242" spans="3:9" x14ac:dyDescent="0.25">
      <c r="C6242" s="482" t="s">
        <v>6668</v>
      </c>
      <c r="D6242" s="325">
        <v>459.7</v>
      </c>
      <c r="E6242" s="325">
        <v>0.25</v>
      </c>
      <c r="F6242" s="325">
        <v>3.2</v>
      </c>
      <c r="G6242" s="325">
        <v>83</v>
      </c>
      <c r="H6242" s="320">
        <v>1.3</v>
      </c>
      <c r="I6242" s="320">
        <v>225</v>
      </c>
    </row>
    <row r="6243" spans="3:9" x14ac:dyDescent="0.25">
      <c r="C6243" s="482" t="s">
        <v>6669</v>
      </c>
      <c r="D6243" s="325">
        <v>459.9</v>
      </c>
      <c r="E6243" s="325">
        <v>0</v>
      </c>
      <c r="F6243" s="325">
        <v>6</v>
      </c>
      <c r="G6243" s="325">
        <v>61</v>
      </c>
      <c r="H6243" s="320">
        <v>1.3</v>
      </c>
      <c r="I6243" s="320">
        <v>225</v>
      </c>
    </row>
    <row r="6244" spans="3:9" x14ac:dyDescent="0.25">
      <c r="C6244" s="482" t="s">
        <v>6670</v>
      </c>
      <c r="D6244" s="325">
        <v>459.8</v>
      </c>
      <c r="E6244" s="325">
        <v>0</v>
      </c>
      <c r="F6244" s="325">
        <v>7.6</v>
      </c>
      <c r="G6244" s="325">
        <v>54</v>
      </c>
      <c r="H6244" s="320">
        <v>1.3</v>
      </c>
      <c r="I6244" s="320">
        <v>225</v>
      </c>
    </row>
    <row r="6245" spans="3:9" x14ac:dyDescent="0.25">
      <c r="C6245" s="482" t="s">
        <v>6671</v>
      </c>
      <c r="D6245" s="325">
        <v>459.3</v>
      </c>
      <c r="E6245" s="325">
        <v>0</v>
      </c>
      <c r="F6245" s="325">
        <v>10.8</v>
      </c>
      <c r="G6245" s="325">
        <v>35</v>
      </c>
      <c r="H6245" s="320">
        <v>1.3</v>
      </c>
      <c r="I6245" s="320">
        <v>270</v>
      </c>
    </row>
    <row r="6246" spans="3:9" x14ac:dyDescent="0.25">
      <c r="C6246" s="482" t="s">
        <v>6672</v>
      </c>
      <c r="D6246" s="325">
        <v>458.6</v>
      </c>
      <c r="E6246" s="325">
        <v>0</v>
      </c>
      <c r="F6246" s="325">
        <v>11.8</v>
      </c>
      <c r="G6246" s="325">
        <v>34</v>
      </c>
      <c r="H6246" s="320">
        <v>1.3</v>
      </c>
      <c r="I6246" s="320">
        <v>337.5</v>
      </c>
    </row>
    <row r="6247" spans="3:9" x14ac:dyDescent="0.25">
      <c r="C6247" s="482" t="s">
        <v>6673</v>
      </c>
      <c r="D6247" s="325">
        <v>457.7</v>
      </c>
      <c r="E6247" s="325">
        <v>0</v>
      </c>
      <c r="F6247" s="325">
        <v>14</v>
      </c>
      <c r="G6247" s="325">
        <v>30</v>
      </c>
      <c r="H6247" s="320">
        <v>1.3</v>
      </c>
      <c r="I6247" s="320">
        <v>45</v>
      </c>
    </row>
    <row r="6248" spans="3:9" x14ac:dyDescent="0.25">
      <c r="C6248" s="482" t="s">
        <v>6674</v>
      </c>
      <c r="D6248" s="325">
        <v>457.3</v>
      </c>
      <c r="E6248" s="325">
        <v>0</v>
      </c>
      <c r="F6248" s="325">
        <v>12.7</v>
      </c>
      <c r="G6248" s="325">
        <v>33</v>
      </c>
      <c r="H6248" s="320">
        <v>1.3</v>
      </c>
      <c r="I6248" s="320">
        <v>270</v>
      </c>
    </row>
    <row r="6249" spans="3:9" x14ac:dyDescent="0.25">
      <c r="C6249" s="482" t="s">
        <v>6675</v>
      </c>
      <c r="D6249" s="325">
        <v>457.3</v>
      </c>
      <c r="E6249" s="325">
        <v>0</v>
      </c>
      <c r="F6249" s="325">
        <v>10.4</v>
      </c>
      <c r="G6249" s="325">
        <v>46</v>
      </c>
      <c r="H6249" s="320">
        <v>2.2000000000000002</v>
      </c>
      <c r="I6249" s="320">
        <v>202.5</v>
      </c>
    </row>
    <row r="6250" spans="3:9" x14ac:dyDescent="0.25">
      <c r="C6250" s="482" t="s">
        <v>6676</v>
      </c>
      <c r="D6250" s="325">
        <v>457.4</v>
      </c>
      <c r="E6250" s="325">
        <v>0</v>
      </c>
      <c r="F6250" s="325">
        <v>9.8000000000000007</v>
      </c>
      <c r="G6250" s="325">
        <v>51</v>
      </c>
      <c r="H6250" s="320">
        <v>1.3</v>
      </c>
      <c r="I6250" s="320">
        <v>337.5</v>
      </c>
    </row>
    <row r="6251" spans="3:9" x14ac:dyDescent="0.25">
      <c r="C6251" s="482" t="s">
        <v>6677</v>
      </c>
      <c r="D6251" s="325">
        <v>457.6</v>
      </c>
      <c r="E6251" s="325">
        <v>0</v>
      </c>
      <c r="F6251" s="325">
        <v>8.9</v>
      </c>
      <c r="G6251" s="325">
        <v>55</v>
      </c>
      <c r="H6251" s="320">
        <v>0.9</v>
      </c>
      <c r="I6251" s="320">
        <v>337.5</v>
      </c>
    </row>
    <row r="6252" spans="3:9" x14ac:dyDescent="0.25">
      <c r="C6252" s="482" t="s">
        <v>6678</v>
      </c>
      <c r="D6252" s="325">
        <v>458.1</v>
      </c>
      <c r="E6252" s="325">
        <v>0</v>
      </c>
      <c r="F6252" s="325">
        <v>7.5</v>
      </c>
      <c r="G6252" s="325">
        <v>72</v>
      </c>
      <c r="H6252" s="320">
        <v>0.9</v>
      </c>
      <c r="I6252" s="320">
        <v>0</v>
      </c>
    </row>
    <row r="6253" spans="3:9" x14ac:dyDescent="0.25">
      <c r="C6253" s="482" t="s">
        <v>6679</v>
      </c>
      <c r="D6253" s="325">
        <v>458.6</v>
      </c>
      <c r="E6253" s="325">
        <v>0</v>
      </c>
      <c r="F6253" s="325">
        <v>5.8</v>
      </c>
      <c r="G6253" s="325">
        <v>82</v>
      </c>
      <c r="H6253" s="320">
        <v>0.9</v>
      </c>
      <c r="I6253" s="320">
        <v>22.5</v>
      </c>
    </row>
    <row r="6254" spans="3:9" x14ac:dyDescent="0.25">
      <c r="C6254" s="482" t="s">
        <v>6680</v>
      </c>
      <c r="D6254" s="325">
        <v>458.7</v>
      </c>
      <c r="E6254" s="325">
        <v>0</v>
      </c>
      <c r="F6254" s="325">
        <v>4.9000000000000004</v>
      </c>
      <c r="G6254" s="325">
        <v>84</v>
      </c>
      <c r="H6254" s="320">
        <v>0.4</v>
      </c>
      <c r="I6254" s="320">
        <v>90</v>
      </c>
    </row>
    <row r="6255" spans="3:9" x14ac:dyDescent="0.25">
      <c r="C6255" s="482" t="s">
        <v>6681</v>
      </c>
      <c r="D6255" s="325">
        <v>459</v>
      </c>
      <c r="E6255" s="325">
        <v>0</v>
      </c>
      <c r="F6255" s="325">
        <v>4.5999999999999996</v>
      </c>
      <c r="G6255" s="325">
        <v>69</v>
      </c>
      <c r="H6255" s="320">
        <v>0.9</v>
      </c>
      <c r="I6255" s="320">
        <v>225</v>
      </c>
    </row>
    <row r="6256" spans="3:9" x14ac:dyDescent="0.25">
      <c r="C6256" s="482" t="s">
        <v>6682</v>
      </c>
      <c r="D6256" s="325">
        <v>459</v>
      </c>
      <c r="E6256" s="325">
        <v>0</v>
      </c>
      <c r="F6256" s="325">
        <v>3.8</v>
      </c>
      <c r="G6256" s="325">
        <v>67</v>
      </c>
      <c r="H6256" s="320">
        <v>0.4</v>
      </c>
      <c r="I6256" s="320">
        <v>225</v>
      </c>
    </row>
    <row r="6257" spans="3:9" x14ac:dyDescent="0.25">
      <c r="C6257" s="482" t="s">
        <v>6683</v>
      </c>
      <c r="D6257" s="325">
        <v>458.6</v>
      </c>
      <c r="E6257" s="325">
        <v>0</v>
      </c>
      <c r="F6257" s="325">
        <v>3</v>
      </c>
      <c r="G6257" s="325">
        <v>85</v>
      </c>
      <c r="H6257" s="320">
        <v>0.4</v>
      </c>
      <c r="I6257" s="320">
        <v>247.5</v>
      </c>
    </row>
    <row r="6258" spans="3:9" x14ac:dyDescent="0.25">
      <c r="C6258" s="482" t="s">
        <v>6684</v>
      </c>
      <c r="D6258" s="325">
        <v>458.4</v>
      </c>
      <c r="E6258" s="325">
        <v>0</v>
      </c>
      <c r="F6258" s="325">
        <v>1.4</v>
      </c>
      <c r="G6258" s="325">
        <v>82</v>
      </c>
      <c r="H6258" s="320">
        <v>0.4</v>
      </c>
      <c r="I6258" s="320">
        <v>337.5</v>
      </c>
    </row>
    <row r="6259" spans="3:9" x14ac:dyDescent="0.25">
      <c r="C6259" s="482" t="s">
        <v>6685</v>
      </c>
      <c r="D6259" s="325">
        <v>458</v>
      </c>
      <c r="E6259" s="325">
        <v>0</v>
      </c>
      <c r="F6259" s="325">
        <v>1.4</v>
      </c>
      <c r="G6259" s="325">
        <v>90</v>
      </c>
      <c r="H6259" s="320">
        <v>0.4</v>
      </c>
      <c r="I6259" s="320">
        <v>292.5</v>
      </c>
    </row>
    <row r="6260" spans="3:9" x14ac:dyDescent="0.25">
      <c r="C6260" s="482" t="s">
        <v>6686</v>
      </c>
      <c r="D6260" s="325">
        <v>457.7</v>
      </c>
      <c r="E6260" s="325">
        <v>0</v>
      </c>
      <c r="F6260" s="325">
        <v>1.3</v>
      </c>
      <c r="G6260" s="325">
        <v>87</v>
      </c>
      <c r="H6260" s="320">
        <v>0.4</v>
      </c>
      <c r="I6260" s="320">
        <v>337.5</v>
      </c>
    </row>
    <row r="6261" spans="3:9" x14ac:dyDescent="0.25">
      <c r="C6261" s="482" t="s">
        <v>6687</v>
      </c>
      <c r="D6261" s="325">
        <v>457.5</v>
      </c>
      <c r="E6261" s="325">
        <v>0</v>
      </c>
      <c r="F6261" s="325">
        <v>0.4</v>
      </c>
      <c r="G6261" s="325">
        <v>90</v>
      </c>
      <c r="H6261" s="320">
        <v>0.4</v>
      </c>
      <c r="I6261" s="320">
        <v>225</v>
      </c>
    </row>
    <row r="6262" spans="3:9" x14ac:dyDescent="0.25">
      <c r="C6262" s="482" t="s">
        <v>6688</v>
      </c>
      <c r="D6262" s="325">
        <v>457.8</v>
      </c>
      <c r="E6262" s="325">
        <v>0</v>
      </c>
      <c r="F6262" s="325">
        <v>0.8</v>
      </c>
      <c r="G6262" s="325">
        <v>89</v>
      </c>
      <c r="H6262" s="320">
        <v>0.4</v>
      </c>
      <c r="I6262" s="320">
        <v>225</v>
      </c>
    </row>
    <row r="6263" spans="3:9" x14ac:dyDescent="0.25">
      <c r="C6263" s="482" t="s">
        <v>6689</v>
      </c>
      <c r="D6263" s="325">
        <v>458.1</v>
      </c>
      <c r="E6263" s="325">
        <v>0</v>
      </c>
      <c r="F6263" s="325">
        <v>0.5</v>
      </c>
      <c r="G6263" s="325">
        <v>89</v>
      </c>
      <c r="H6263" s="320">
        <v>0.4</v>
      </c>
      <c r="I6263" s="320">
        <v>225</v>
      </c>
    </row>
    <row r="6264" spans="3:9" x14ac:dyDescent="0.25">
      <c r="C6264" s="482" t="s">
        <v>6690</v>
      </c>
      <c r="D6264" s="325">
        <v>458.5</v>
      </c>
      <c r="E6264" s="325">
        <v>0</v>
      </c>
      <c r="F6264" s="325">
        <v>-0.3</v>
      </c>
      <c r="G6264" s="325">
        <v>92</v>
      </c>
      <c r="H6264" s="320">
        <v>0.4</v>
      </c>
      <c r="I6264" s="320">
        <v>270</v>
      </c>
    </row>
    <row r="6265" spans="3:9" x14ac:dyDescent="0.25">
      <c r="C6265" s="482" t="s">
        <v>6691</v>
      </c>
      <c r="D6265" s="325">
        <v>458.9</v>
      </c>
      <c r="E6265" s="325">
        <v>0</v>
      </c>
      <c r="F6265" s="325">
        <v>2.2000000000000002</v>
      </c>
      <c r="G6265" s="325">
        <v>84</v>
      </c>
      <c r="H6265" s="320">
        <v>0.4</v>
      </c>
      <c r="I6265" s="320">
        <v>202.5</v>
      </c>
    </row>
    <row r="6266" spans="3:9" x14ac:dyDescent="0.25">
      <c r="C6266" s="482" t="s">
        <v>6692</v>
      </c>
      <c r="D6266" s="325">
        <v>459.1</v>
      </c>
      <c r="E6266" s="325">
        <v>0</v>
      </c>
      <c r="F6266" s="325">
        <v>6.8</v>
      </c>
      <c r="G6266" s="325">
        <v>63</v>
      </c>
      <c r="H6266" s="320">
        <v>0.9</v>
      </c>
      <c r="I6266" s="320">
        <v>135</v>
      </c>
    </row>
    <row r="6267" spans="3:9" x14ac:dyDescent="0.25">
      <c r="C6267" s="482" t="s">
        <v>6693</v>
      </c>
      <c r="D6267" s="325">
        <v>459</v>
      </c>
      <c r="E6267" s="325">
        <v>0</v>
      </c>
      <c r="F6267" s="325">
        <v>10.4</v>
      </c>
      <c r="G6267" s="325">
        <v>46</v>
      </c>
      <c r="H6267" s="320">
        <v>0.9</v>
      </c>
      <c r="I6267" s="320">
        <v>0</v>
      </c>
    </row>
    <row r="6268" spans="3:9" x14ac:dyDescent="0.25">
      <c r="C6268" s="482" t="s">
        <v>6694</v>
      </c>
      <c r="D6268" s="325">
        <v>458.7</v>
      </c>
      <c r="E6268" s="325">
        <v>0</v>
      </c>
      <c r="F6268" s="325">
        <v>11</v>
      </c>
      <c r="G6268" s="325">
        <v>45</v>
      </c>
      <c r="H6268" s="320">
        <v>1.3</v>
      </c>
      <c r="I6268" s="320">
        <v>157.5</v>
      </c>
    </row>
    <row r="6269" spans="3:9" x14ac:dyDescent="0.25">
      <c r="C6269" s="482" t="s">
        <v>6695</v>
      </c>
      <c r="D6269" s="325">
        <v>458.3</v>
      </c>
      <c r="E6269" s="325">
        <v>0</v>
      </c>
      <c r="F6269" s="325">
        <v>11.3</v>
      </c>
      <c r="G6269" s="325">
        <v>42</v>
      </c>
      <c r="H6269" s="320">
        <v>1.3</v>
      </c>
      <c r="I6269" s="320">
        <v>0</v>
      </c>
    </row>
    <row r="6270" spans="3:9" x14ac:dyDescent="0.25">
      <c r="C6270" s="482" t="s">
        <v>6696</v>
      </c>
      <c r="D6270" s="325">
        <v>457.8</v>
      </c>
      <c r="E6270" s="325">
        <v>0</v>
      </c>
      <c r="F6270" s="325">
        <v>11.7</v>
      </c>
      <c r="G6270" s="325">
        <v>46</v>
      </c>
      <c r="H6270" s="320">
        <v>1.8</v>
      </c>
      <c r="I6270" s="320">
        <v>22.5</v>
      </c>
    </row>
    <row r="6271" spans="3:9" x14ac:dyDescent="0.25">
      <c r="C6271" s="482" t="s">
        <v>6697</v>
      </c>
      <c r="D6271" s="325">
        <v>457.1</v>
      </c>
      <c r="E6271" s="325">
        <v>0</v>
      </c>
      <c r="F6271" s="325">
        <v>13.9</v>
      </c>
      <c r="G6271" s="325">
        <v>41</v>
      </c>
      <c r="H6271" s="320">
        <v>1.8</v>
      </c>
      <c r="I6271" s="320">
        <v>67.5</v>
      </c>
    </row>
    <row r="6272" spans="3:9" x14ac:dyDescent="0.25">
      <c r="C6272" s="482" t="s">
        <v>6698</v>
      </c>
      <c r="D6272" s="325">
        <v>456.8</v>
      </c>
      <c r="E6272" s="325">
        <v>0</v>
      </c>
      <c r="F6272" s="325">
        <v>12.5</v>
      </c>
      <c r="G6272" s="325">
        <v>47</v>
      </c>
      <c r="H6272" s="320">
        <v>2.2000000000000002</v>
      </c>
      <c r="I6272" s="320">
        <v>22.5</v>
      </c>
    </row>
    <row r="6273" spans="3:9" x14ac:dyDescent="0.25">
      <c r="C6273" s="482" t="s">
        <v>6699</v>
      </c>
      <c r="D6273" s="325">
        <v>456.6</v>
      </c>
      <c r="E6273" s="325">
        <v>0</v>
      </c>
      <c r="F6273" s="325">
        <v>11.2</v>
      </c>
      <c r="G6273" s="325">
        <v>54</v>
      </c>
      <c r="H6273" s="320">
        <v>2.7</v>
      </c>
      <c r="I6273" s="320">
        <v>22.5</v>
      </c>
    </row>
    <row r="6274" spans="3:9" x14ac:dyDescent="0.25">
      <c r="C6274" s="482" t="s">
        <v>6700</v>
      </c>
      <c r="D6274" s="325">
        <v>456.6</v>
      </c>
      <c r="E6274" s="325">
        <v>0</v>
      </c>
      <c r="F6274" s="325">
        <v>10.4</v>
      </c>
      <c r="G6274" s="325">
        <v>57</v>
      </c>
      <c r="H6274" s="320">
        <v>2.2000000000000002</v>
      </c>
      <c r="I6274" s="320">
        <v>45</v>
      </c>
    </row>
    <row r="6275" spans="3:9" x14ac:dyDescent="0.25">
      <c r="C6275" s="482" t="s">
        <v>6701</v>
      </c>
      <c r="D6275" s="325">
        <v>457</v>
      </c>
      <c r="E6275" s="325">
        <v>0</v>
      </c>
      <c r="F6275" s="325">
        <v>7.4</v>
      </c>
      <c r="G6275" s="325">
        <v>69</v>
      </c>
      <c r="H6275" s="320">
        <v>1.8</v>
      </c>
      <c r="I6275" s="320">
        <v>45</v>
      </c>
    </row>
    <row r="6276" spans="3:9" x14ac:dyDescent="0.25">
      <c r="C6276" s="482" t="s">
        <v>6702</v>
      </c>
      <c r="D6276" s="325">
        <v>457.5</v>
      </c>
      <c r="E6276" s="325">
        <v>0</v>
      </c>
      <c r="F6276" s="325">
        <v>5.7</v>
      </c>
      <c r="G6276" s="325">
        <v>79</v>
      </c>
      <c r="H6276" s="320">
        <v>2.7</v>
      </c>
      <c r="I6276" s="320">
        <v>22.5</v>
      </c>
    </row>
    <row r="6277" spans="3:9" x14ac:dyDescent="0.25">
      <c r="C6277" s="482" t="s">
        <v>6703</v>
      </c>
      <c r="D6277" s="325">
        <v>458</v>
      </c>
      <c r="E6277" s="325">
        <v>0</v>
      </c>
      <c r="F6277" s="325">
        <v>5.2</v>
      </c>
      <c r="G6277" s="325">
        <v>82</v>
      </c>
      <c r="H6277" s="320">
        <v>1.8</v>
      </c>
      <c r="I6277" s="320">
        <v>22.5</v>
      </c>
    </row>
    <row r="6278" spans="3:9" x14ac:dyDescent="0.25">
      <c r="C6278" s="482" t="s">
        <v>6704</v>
      </c>
      <c r="D6278" s="325">
        <v>458.3</v>
      </c>
      <c r="E6278" s="325">
        <v>0</v>
      </c>
      <c r="F6278" s="325">
        <v>4.9000000000000004</v>
      </c>
      <c r="G6278" s="325">
        <v>83</v>
      </c>
      <c r="H6278" s="320">
        <v>1.3</v>
      </c>
      <c r="I6278" s="320">
        <v>45</v>
      </c>
    </row>
    <row r="6279" spans="3:9" x14ac:dyDescent="0.25">
      <c r="C6279" s="482" t="s">
        <v>6705</v>
      </c>
      <c r="D6279" s="325">
        <v>458.5</v>
      </c>
      <c r="E6279" s="325">
        <v>0</v>
      </c>
      <c r="F6279" s="325">
        <v>4.8</v>
      </c>
      <c r="G6279" s="325">
        <v>84</v>
      </c>
      <c r="H6279" s="320">
        <v>0.9</v>
      </c>
      <c r="I6279" s="320">
        <v>22.5</v>
      </c>
    </row>
    <row r="6280" spans="3:9" x14ac:dyDescent="0.25">
      <c r="C6280" s="482" t="s">
        <v>6706</v>
      </c>
      <c r="D6280" s="325">
        <v>458.6</v>
      </c>
      <c r="E6280" s="325">
        <v>0</v>
      </c>
      <c r="F6280" s="325">
        <v>4.5999999999999996</v>
      </c>
      <c r="G6280" s="325">
        <v>84</v>
      </c>
      <c r="H6280" s="320">
        <v>1.8</v>
      </c>
      <c r="I6280" s="320">
        <v>22.5</v>
      </c>
    </row>
    <row r="6281" spans="3:9" x14ac:dyDescent="0.25">
      <c r="C6281" s="482" t="s">
        <v>6707</v>
      </c>
      <c r="D6281" s="325">
        <v>458.3</v>
      </c>
      <c r="E6281" s="325">
        <v>0</v>
      </c>
      <c r="F6281" s="325">
        <v>4</v>
      </c>
      <c r="G6281" s="325">
        <v>86</v>
      </c>
      <c r="H6281" s="320">
        <v>0.9</v>
      </c>
      <c r="I6281" s="320">
        <v>45</v>
      </c>
    </row>
    <row r="6282" spans="3:9" x14ac:dyDescent="0.25">
      <c r="C6282" s="482" t="s">
        <v>6708</v>
      </c>
      <c r="D6282" s="325">
        <v>458</v>
      </c>
      <c r="E6282" s="325">
        <v>0</v>
      </c>
      <c r="F6282" s="325">
        <v>4.2</v>
      </c>
      <c r="G6282" s="325">
        <v>84</v>
      </c>
      <c r="H6282" s="320">
        <v>0.9</v>
      </c>
      <c r="I6282" s="320">
        <v>22.5</v>
      </c>
    </row>
    <row r="6283" spans="3:9" x14ac:dyDescent="0.25">
      <c r="C6283" s="482" t="s">
        <v>6709</v>
      </c>
      <c r="D6283" s="325">
        <v>457.5</v>
      </c>
      <c r="E6283" s="325">
        <v>0</v>
      </c>
      <c r="F6283" s="325">
        <v>4</v>
      </c>
      <c r="G6283" s="325">
        <v>85</v>
      </c>
      <c r="H6283" s="320">
        <v>0.9</v>
      </c>
      <c r="I6283" s="320">
        <v>45</v>
      </c>
    </row>
    <row r="6284" spans="3:9" x14ac:dyDescent="0.25">
      <c r="C6284" s="482" t="s">
        <v>6710</v>
      </c>
      <c r="D6284" s="325">
        <v>457.4</v>
      </c>
      <c r="E6284" s="325">
        <v>0</v>
      </c>
      <c r="F6284" s="325">
        <v>3.7</v>
      </c>
      <c r="G6284" s="325">
        <v>87</v>
      </c>
      <c r="H6284" s="320">
        <v>0.4</v>
      </c>
      <c r="I6284" s="320">
        <v>22.5</v>
      </c>
    </row>
    <row r="6285" spans="3:9" x14ac:dyDescent="0.25">
      <c r="C6285" s="482" t="s">
        <v>6711</v>
      </c>
      <c r="D6285" s="325">
        <v>457.5</v>
      </c>
      <c r="E6285" s="325">
        <v>0</v>
      </c>
      <c r="F6285" s="325">
        <v>3.8</v>
      </c>
      <c r="G6285" s="325">
        <v>85</v>
      </c>
      <c r="H6285" s="320">
        <v>0.4</v>
      </c>
      <c r="I6285" s="320">
        <v>45</v>
      </c>
    </row>
    <row r="6286" spans="3:9" x14ac:dyDescent="0.25">
      <c r="C6286" s="482" t="s">
        <v>6712</v>
      </c>
      <c r="D6286" s="325">
        <v>457.8</v>
      </c>
      <c r="E6286" s="325">
        <v>0</v>
      </c>
      <c r="F6286" s="325">
        <v>3.8</v>
      </c>
      <c r="G6286" s="325">
        <v>86</v>
      </c>
      <c r="H6286" s="320">
        <v>0.4</v>
      </c>
      <c r="I6286" s="320">
        <v>45</v>
      </c>
    </row>
    <row r="6287" spans="3:9" x14ac:dyDescent="0.25">
      <c r="C6287" s="482" t="s">
        <v>6713</v>
      </c>
      <c r="D6287" s="325">
        <v>458</v>
      </c>
      <c r="E6287" s="325">
        <v>0</v>
      </c>
      <c r="F6287" s="325">
        <v>3.7</v>
      </c>
      <c r="G6287" s="325">
        <v>89</v>
      </c>
      <c r="H6287" s="320">
        <v>0.4</v>
      </c>
      <c r="I6287" s="320">
        <v>45</v>
      </c>
    </row>
    <row r="6288" spans="3:9" x14ac:dyDescent="0.25">
      <c r="C6288" s="482" t="s">
        <v>6714</v>
      </c>
      <c r="D6288" s="325">
        <v>458.4</v>
      </c>
      <c r="E6288" s="325">
        <v>0</v>
      </c>
      <c r="F6288" s="325">
        <v>3.8</v>
      </c>
      <c r="G6288" s="325">
        <v>91</v>
      </c>
      <c r="H6288" s="320">
        <v>0.9</v>
      </c>
      <c r="I6288" s="320">
        <v>45</v>
      </c>
    </row>
    <row r="6289" spans="3:9" x14ac:dyDescent="0.25">
      <c r="C6289" s="482" t="s">
        <v>6715</v>
      </c>
      <c r="D6289" s="325">
        <v>458.8</v>
      </c>
      <c r="E6289" s="325">
        <v>0</v>
      </c>
      <c r="F6289" s="325">
        <v>4.2</v>
      </c>
      <c r="G6289" s="325">
        <v>90</v>
      </c>
      <c r="H6289" s="320">
        <v>0.9</v>
      </c>
      <c r="I6289" s="320">
        <v>22.5</v>
      </c>
    </row>
    <row r="6290" spans="3:9" x14ac:dyDescent="0.25">
      <c r="C6290" s="482" t="s">
        <v>6716</v>
      </c>
      <c r="D6290" s="325">
        <v>459</v>
      </c>
      <c r="E6290" s="325">
        <v>0</v>
      </c>
      <c r="F6290" s="325">
        <v>5.5</v>
      </c>
      <c r="G6290" s="325">
        <v>84</v>
      </c>
      <c r="H6290" s="320">
        <v>1.3</v>
      </c>
      <c r="I6290" s="320">
        <v>45</v>
      </c>
    </row>
    <row r="6291" spans="3:9" x14ac:dyDescent="0.25">
      <c r="C6291" s="482" t="s">
        <v>6717</v>
      </c>
      <c r="D6291" s="325">
        <v>459.3</v>
      </c>
      <c r="E6291" s="325">
        <v>0</v>
      </c>
      <c r="F6291" s="325">
        <v>6.1</v>
      </c>
      <c r="G6291" s="325">
        <v>81</v>
      </c>
      <c r="H6291" s="320">
        <v>1.8</v>
      </c>
      <c r="I6291" s="320">
        <v>45</v>
      </c>
    </row>
    <row r="6292" spans="3:9" x14ac:dyDescent="0.25">
      <c r="C6292" s="482" t="s">
        <v>6718</v>
      </c>
      <c r="D6292" s="325">
        <v>459</v>
      </c>
      <c r="E6292" s="325">
        <v>0</v>
      </c>
      <c r="F6292" s="325">
        <v>6.3</v>
      </c>
      <c r="G6292" s="325">
        <v>80</v>
      </c>
      <c r="H6292" s="320">
        <v>1.8</v>
      </c>
      <c r="I6292" s="320">
        <v>45</v>
      </c>
    </row>
    <row r="6293" spans="3:9" x14ac:dyDescent="0.25">
      <c r="C6293" s="482" t="s">
        <v>6719</v>
      </c>
      <c r="D6293" s="325">
        <v>458.7</v>
      </c>
      <c r="E6293" s="325">
        <v>0</v>
      </c>
      <c r="F6293" s="325">
        <v>7.2</v>
      </c>
      <c r="G6293" s="325">
        <v>76</v>
      </c>
      <c r="H6293" s="320">
        <v>1.8</v>
      </c>
      <c r="I6293" s="320">
        <v>22.5</v>
      </c>
    </row>
    <row r="6294" spans="3:9" x14ac:dyDescent="0.25">
      <c r="C6294" s="482" t="s">
        <v>6720</v>
      </c>
      <c r="D6294" s="325">
        <v>458.3</v>
      </c>
      <c r="E6294" s="325">
        <v>0</v>
      </c>
      <c r="F6294" s="325">
        <v>8.4</v>
      </c>
      <c r="G6294" s="325">
        <v>70</v>
      </c>
      <c r="H6294" s="320">
        <v>1.8</v>
      </c>
      <c r="I6294" s="320">
        <v>45</v>
      </c>
    </row>
    <row r="6295" spans="3:9" x14ac:dyDescent="0.25">
      <c r="C6295" s="482" t="s">
        <v>6721</v>
      </c>
      <c r="D6295" s="325">
        <v>457.8</v>
      </c>
      <c r="E6295" s="325">
        <v>0</v>
      </c>
      <c r="F6295" s="325">
        <v>9.4</v>
      </c>
      <c r="G6295" s="325">
        <v>67</v>
      </c>
      <c r="H6295" s="320">
        <v>1.8</v>
      </c>
      <c r="I6295" s="320">
        <v>45</v>
      </c>
    </row>
    <row r="6296" spans="3:9" x14ac:dyDescent="0.25">
      <c r="C6296" s="482" t="s">
        <v>6722</v>
      </c>
      <c r="D6296" s="325">
        <v>457.3</v>
      </c>
      <c r="E6296" s="325">
        <v>0</v>
      </c>
      <c r="F6296" s="325">
        <v>11.2</v>
      </c>
      <c r="G6296" s="325">
        <v>60</v>
      </c>
      <c r="H6296" s="320">
        <v>2.2000000000000002</v>
      </c>
      <c r="I6296" s="320">
        <v>45</v>
      </c>
    </row>
    <row r="6297" spans="3:9" x14ac:dyDescent="0.25">
      <c r="C6297" s="482" t="s">
        <v>6723</v>
      </c>
      <c r="D6297" s="325">
        <v>457</v>
      </c>
      <c r="E6297" s="325">
        <v>0</v>
      </c>
      <c r="F6297" s="325">
        <v>10.4</v>
      </c>
      <c r="G6297" s="325">
        <v>59</v>
      </c>
      <c r="H6297" s="320">
        <v>2.7</v>
      </c>
      <c r="I6297" s="320">
        <v>0</v>
      </c>
    </row>
    <row r="6298" spans="3:9" x14ac:dyDescent="0.25">
      <c r="C6298" s="482" t="s">
        <v>6724</v>
      </c>
      <c r="D6298" s="325">
        <v>457</v>
      </c>
      <c r="E6298" s="325">
        <v>0</v>
      </c>
      <c r="F6298" s="325">
        <v>9.1999999999999993</v>
      </c>
      <c r="G6298" s="325">
        <v>64</v>
      </c>
      <c r="H6298" s="320">
        <v>2.2000000000000002</v>
      </c>
      <c r="I6298" s="320">
        <v>45</v>
      </c>
    </row>
    <row r="6299" spans="3:9" x14ac:dyDescent="0.25">
      <c r="C6299" s="482" t="s">
        <v>6725</v>
      </c>
      <c r="D6299" s="325">
        <v>457.4</v>
      </c>
      <c r="E6299" s="325">
        <v>0</v>
      </c>
      <c r="F6299" s="325">
        <v>6.6</v>
      </c>
      <c r="G6299" s="325">
        <v>75</v>
      </c>
      <c r="H6299" s="320">
        <v>1.8</v>
      </c>
      <c r="I6299" s="320">
        <v>22.5</v>
      </c>
    </row>
    <row r="6300" spans="3:9" x14ac:dyDescent="0.25">
      <c r="C6300" s="482" t="s">
        <v>6726</v>
      </c>
      <c r="D6300" s="325">
        <v>458</v>
      </c>
      <c r="E6300" s="325">
        <v>0</v>
      </c>
      <c r="F6300" s="325">
        <v>5.8</v>
      </c>
      <c r="G6300" s="325">
        <v>81</v>
      </c>
      <c r="H6300" s="320">
        <v>1.3</v>
      </c>
      <c r="I6300" s="320">
        <v>22.5</v>
      </c>
    </row>
    <row r="6301" spans="3:9" x14ac:dyDescent="0.25">
      <c r="C6301" s="482" t="s">
        <v>6727</v>
      </c>
      <c r="D6301" s="325">
        <v>458.3</v>
      </c>
      <c r="E6301" s="325">
        <v>0</v>
      </c>
      <c r="F6301" s="325">
        <v>5.5</v>
      </c>
      <c r="G6301" s="325">
        <v>84</v>
      </c>
      <c r="H6301" s="320">
        <v>1.3</v>
      </c>
      <c r="I6301" s="320">
        <v>22.5</v>
      </c>
    </row>
    <row r="6302" spans="3:9" x14ac:dyDescent="0.25">
      <c r="C6302" s="482" t="s">
        <v>6728</v>
      </c>
      <c r="D6302" s="325">
        <v>458.4</v>
      </c>
      <c r="E6302" s="325">
        <v>0</v>
      </c>
      <c r="F6302" s="325">
        <v>5.5</v>
      </c>
      <c r="G6302" s="325">
        <v>85</v>
      </c>
      <c r="H6302" s="320">
        <v>0.9</v>
      </c>
      <c r="I6302" s="320">
        <v>67.5</v>
      </c>
    </row>
    <row r="6303" spans="3:9" x14ac:dyDescent="0.25">
      <c r="C6303" s="482" t="s">
        <v>6729</v>
      </c>
      <c r="D6303" s="325">
        <v>458.7</v>
      </c>
      <c r="E6303" s="325">
        <v>0</v>
      </c>
      <c r="F6303" s="325">
        <v>5.3</v>
      </c>
      <c r="G6303" s="325">
        <v>85</v>
      </c>
      <c r="H6303" s="320">
        <v>0.9</v>
      </c>
      <c r="I6303" s="320">
        <v>67.5</v>
      </c>
    </row>
    <row r="6304" spans="3:9" x14ac:dyDescent="0.25">
      <c r="C6304" s="482" t="s">
        <v>6730</v>
      </c>
      <c r="D6304" s="325">
        <v>458.7</v>
      </c>
      <c r="E6304" s="325">
        <v>0</v>
      </c>
      <c r="F6304" s="325">
        <v>4.7</v>
      </c>
      <c r="G6304" s="325">
        <v>87</v>
      </c>
      <c r="H6304" s="320">
        <v>1.3</v>
      </c>
      <c r="I6304" s="320">
        <v>45</v>
      </c>
    </row>
    <row r="6305" spans="3:9" x14ac:dyDescent="0.25">
      <c r="C6305" s="482" t="s">
        <v>6731</v>
      </c>
      <c r="D6305" s="325">
        <v>458.5</v>
      </c>
      <c r="E6305" s="325">
        <v>0</v>
      </c>
      <c r="F6305" s="325">
        <v>4.7</v>
      </c>
      <c r="G6305" s="325">
        <v>86</v>
      </c>
      <c r="H6305" s="320">
        <v>1.8</v>
      </c>
      <c r="I6305" s="320">
        <v>22.5</v>
      </c>
    </row>
    <row r="6306" spans="3:9" x14ac:dyDescent="0.25">
      <c r="C6306" s="482" t="s">
        <v>6732</v>
      </c>
      <c r="D6306" s="325">
        <v>458.3</v>
      </c>
      <c r="E6306" s="325">
        <v>0</v>
      </c>
      <c r="F6306" s="325">
        <v>4.5</v>
      </c>
      <c r="G6306" s="325">
        <v>86</v>
      </c>
      <c r="H6306" s="320">
        <v>1.8</v>
      </c>
      <c r="I6306" s="320">
        <v>22.5</v>
      </c>
    </row>
    <row r="6307" spans="3:9" x14ac:dyDescent="0.25">
      <c r="C6307" s="482" t="s">
        <v>6733</v>
      </c>
      <c r="D6307" s="325">
        <v>458</v>
      </c>
      <c r="E6307" s="325">
        <v>0</v>
      </c>
      <c r="F6307" s="325">
        <v>4.5999999999999996</v>
      </c>
      <c r="G6307" s="325">
        <v>85</v>
      </c>
      <c r="H6307" s="320">
        <v>0.9</v>
      </c>
      <c r="I6307" s="320">
        <v>67.5</v>
      </c>
    </row>
    <row r="6308" spans="3:9" x14ac:dyDescent="0.25">
      <c r="C6308" s="482" t="s">
        <v>6734</v>
      </c>
      <c r="D6308" s="325">
        <v>457.8</v>
      </c>
      <c r="E6308" s="325">
        <v>0</v>
      </c>
      <c r="F6308" s="325">
        <v>4.3</v>
      </c>
      <c r="G6308" s="325">
        <v>88</v>
      </c>
      <c r="H6308" s="320">
        <v>0.4</v>
      </c>
      <c r="I6308" s="320">
        <v>45</v>
      </c>
    </row>
    <row r="6309" spans="3:9" x14ac:dyDescent="0.25">
      <c r="C6309" s="482" t="s">
        <v>6735</v>
      </c>
      <c r="D6309" s="325">
        <v>457.7</v>
      </c>
      <c r="E6309" s="325">
        <v>0</v>
      </c>
      <c r="F6309" s="325">
        <v>4.3</v>
      </c>
      <c r="G6309" s="325">
        <v>87</v>
      </c>
      <c r="H6309" s="320">
        <v>0.9</v>
      </c>
      <c r="I6309" s="320">
        <v>22.5</v>
      </c>
    </row>
    <row r="6310" spans="3:9" x14ac:dyDescent="0.25">
      <c r="C6310" s="482" t="s">
        <v>6736</v>
      </c>
      <c r="D6310" s="325">
        <v>457.8</v>
      </c>
      <c r="E6310" s="325">
        <v>0</v>
      </c>
      <c r="F6310" s="325">
        <v>4.0999999999999996</v>
      </c>
      <c r="G6310" s="325">
        <v>88</v>
      </c>
      <c r="H6310" s="320">
        <v>0.4</v>
      </c>
      <c r="I6310" s="320">
        <v>45</v>
      </c>
    </row>
    <row r="6311" spans="3:9" x14ac:dyDescent="0.25">
      <c r="C6311" s="482" t="s">
        <v>6737</v>
      </c>
      <c r="D6311" s="325">
        <v>458.3</v>
      </c>
      <c r="E6311" s="325">
        <v>0</v>
      </c>
      <c r="F6311" s="325">
        <v>4</v>
      </c>
      <c r="G6311" s="325">
        <v>88</v>
      </c>
      <c r="H6311" s="320">
        <v>0.4</v>
      </c>
      <c r="I6311" s="320">
        <v>45</v>
      </c>
    </row>
    <row r="6312" spans="3:9" x14ac:dyDescent="0.25">
      <c r="C6312" s="482" t="s">
        <v>6738</v>
      </c>
      <c r="D6312" s="325">
        <v>458.7</v>
      </c>
      <c r="E6312" s="325">
        <v>0</v>
      </c>
      <c r="F6312" s="325">
        <v>4.0999999999999996</v>
      </c>
      <c r="G6312" s="325">
        <v>86</v>
      </c>
      <c r="H6312" s="320">
        <v>0.9</v>
      </c>
      <c r="I6312" s="320">
        <v>22.5</v>
      </c>
    </row>
    <row r="6313" spans="3:9" x14ac:dyDescent="0.25">
      <c r="C6313" s="482" t="s">
        <v>6739</v>
      </c>
      <c r="D6313" s="325">
        <v>459.3</v>
      </c>
      <c r="E6313" s="325">
        <v>0.25</v>
      </c>
      <c r="F6313" s="325">
        <v>3.1</v>
      </c>
      <c r="G6313" s="325">
        <v>89</v>
      </c>
      <c r="H6313" s="320">
        <v>1.3</v>
      </c>
      <c r="I6313" s="320">
        <v>45</v>
      </c>
    </row>
    <row r="6314" spans="3:9" x14ac:dyDescent="0.25">
      <c r="C6314" s="482" t="s">
        <v>6740</v>
      </c>
      <c r="D6314" s="325">
        <v>459.6</v>
      </c>
      <c r="E6314" s="325">
        <v>0.76</v>
      </c>
      <c r="F6314" s="325">
        <v>3.7</v>
      </c>
      <c r="G6314" s="325">
        <v>88</v>
      </c>
      <c r="H6314" s="320">
        <v>0.4</v>
      </c>
      <c r="I6314" s="320">
        <v>45</v>
      </c>
    </row>
    <row r="6315" spans="3:9" x14ac:dyDescent="0.25">
      <c r="C6315" s="482" t="s">
        <v>6741</v>
      </c>
      <c r="D6315" s="325">
        <v>459.6</v>
      </c>
      <c r="E6315" s="325">
        <v>0.25</v>
      </c>
      <c r="F6315" s="325">
        <v>7.1</v>
      </c>
      <c r="G6315" s="325">
        <v>79</v>
      </c>
      <c r="H6315" s="320">
        <v>1.3</v>
      </c>
      <c r="I6315" s="320">
        <v>45</v>
      </c>
    </row>
    <row r="6316" spans="3:9" x14ac:dyDescent="0.25">
      <c r="C6316" s="482" t="s">
        <v>6742</v>
      </c>
      <c r="D6316" s="325">
        <v>459.3</v>
      </c>
      <c r="E6316" s="325">
        <v>0</v>
      </c>
      <c r="F6316" s="325">
        <v>8.8000000000000007</v>
      </c>
      <c r="G6316" s="325">
        <v>71</v>
      </c>
      <c r="H6316" s="320">
        <v>1.3</v>
      </c>
      <c r="I6316" s="320">
        <v>45</v>
      </c>
    </row>
    <row r="6317" spans="3:9" x14ac:dyDescent="0.25">
      <c r="C6317" s="482" t="s">
        <v>6743</v>
      </c>
      <c r="D6317" s="325">
        <v>459</v>
      </c>
      <c r="E6317" s="325">
        <v>0</v>
      </c>
      <c r="F6317" s="325">
        <v>10.199999999999999</v>
      </c>
      <c r="G6317" s="325">
        <v>64</v>
      </c>
      <c r="H6317" s="320">
        <v>1.8</v>
      </c>
      <c r="I6317" s="320">
        <v>45</v>
      </c>
    </row>
    <row r="6318" spans="3:9" x14ac:dyDescent="0.25">
      <c r="C6318" s="482" t="s">
        <v>6744</v>
      </c>
      <c r="D6318" s="325">
        <v>458.6</v>
      </c>
      <c r="E6318" s="325">
        <v>0</v>
      </c>
      <c r="F6318" s="325">
        <v>10.7</v>
      </c>
      <c r="G6318" s="325">
        <v>65</v>
      </c>
      <c r="H6318" s="320">
        <v>2.2000000000000002</v>
      </c>
      <c r="I6318" s="320">
        <v>45</v>
      </c>
    </row>
    <row r="6319" spans="3:9" x14ac:dyDescent="0.25">
      <c r="C6319" s="482" t="s">
        <v>6745</v>
      </c>
      <c r="D6319" s="325">
        <v>458.2</v>
      </c>
      <c r="E6319" s="325">
        <v>0</v>
      </c>
      <c r="F6319" s="325">
        <v>11.7</v>
      </c>
      <c r="G6319" s="325">
        <v>63</v>
      </c>
      <c r="H6319" s="320">
        <v>2.7</v>
      </c>
      <c r="I6319" s="320">
        <v>45</v>
      </c>
    </row>
    <row r="6320" spans="3:9" x14ac:dyDescent="0.25">
      <c r="C6320" s="482" t="s">
        <v>6746</v>
      </c>
      <c r="D6320" s="325">
        <v>457.9</v>
      </c>
      <c r="E6320" s="325">
        <v>0</v>
      </c>
      <c r="F6320" s="325">
        <v>10.9</v>
      </c>
      <c r="G6320" s="325">
        <v>65</v>
      </c>
      <c r="H6320" s="320">
        <v>2.7</v>
      </c>
      <c r="I6320" s="320">
        <v>45</v>
      </c>
    </row>
    <row r="6321" spans="3:9" x14ac:dyDescent="0.25">
      <c r="C6321" s="482" t="s">
        <v>6747</v>
      </c>
      <c r="D6321" s="325">
        <v>457.8</v>
      </c>
      <c r="E6321" s="325">
        <v>0</v>
      </c>
      <c r="F6321" s="325">
        <v>10</v>
      </c>
      <c r="G6321" s="325">
        <v>62</v>
      </c>
      <c r="H6321" s="320">
        <v>1.8</v>
      </c>
      <c r="I6321" s="320">
        <v>45</v>
      </c>
    </row>
    <row r="6322" spans="3:9" x14ac:dyDescent="0.25">
      <c r="C6322" s="482" t="s">
        <v>6748</v>
      </c>
      <c r="D6322" s="325">
        <v>457.8</v>
      </c>
      <c r="E6322" s="325">
        <v>0</v>
      </c>
      <c r="F6322" s="325">
        <v>9.1999999999999993</v>
      </c>
      <c r="G6322" s="325">
        <v>63</v>
      </c>
      <c r="H6322" s="320">
        <v>1.3</v>
      </c>
      <c r="I6322" s="320">
        <v>67.5</v>
      </c>
    </row>
    <row r="6323" spans="3:9" x14ac:dyDescent="0.25">
      <c r="C6323" s="482" t="s">
        <v>6749</v>
      </c>
      <c r="D6323" s="325">
        <v>457.9</v>
      </c>
      <c r="E6323" s="325">
        <v>0</v>
      </c>
      <c r="F6323" s="325">
        <v>6.4</v>
      </c>
      <c r="G6323" s="325">
        <v>76</v>
      </c>
      <c r="H6323" s="320">
        <v>1.8</v>
      </c>
      <c r="I6323" s="320">
        <v>22.5</v>
      </c>
    </row>
    <row r="6324" spans="3:9" x14ac:dyDescent="0.25">
      <c r="C6324" s="482" t="s">
        <v>6750</v>
      </c>
      <c r="D6324" s="325">
        <v>458.6</v>
      </c>
      <c r="E6324" s="325">
        <v>0</v>
      </c>
      <c r="F6324" s="325">
        <v>5.2</v>
      </c>
      <c r="G6324" s="325">
        <v>82</v>
      </c>
      <c r="H6324" s="320">
        <v>1.8</v>
      </c>
      <c r="I6324" s="320">
        <v>22.5</v>
      </c>
    </row>
    <row r="6325" spans="3:9" x14ac:dyDescent="0.25">
      <c r="C6325" s="482" t="s">
        <v>6751</v>
      </c>
      <c r="D6325" s="325">
        <v>459.1</v>
      </c>
      <c r="E6325" s="325">
        <v>0</v>
      </c>
      <c r="F6325" s="325">
        <v>4.5999999999999996</v>
      </c>
      <c r="G6325" s="325">
        <v>83</v>
      </c>
      <c r="H6325" s="320">
        <v>0.9</v>
      </c>
      <c r="I6325" s="320">
        <v>67.5</v>
      </c>
    </row>
    <row r="6326" spans="3:9" x14ac:dyDescent="0.25">
      <c r="C6326" s="482" t="s">
        <v>6752</v>
      </c>
      <c r="D6326" s="325">
        <v>459.1</v>
      </c>
      <c r="E6326" s="325">
        <v>0</v>
      </c>
      <c r="F6326" s="325">
        <v>4.5999999999999996</v>
      </c>
      <c r="G6326" s="325">
        <v>84</v>
      </c>
      <c r="H6326" s="320">
        <v>0.4</v>
      </c>
      <c r="I6326" s="320">
        <v>90</v>
      </c>
    </row>
    <row r="6327" spans="3:9" x14ac:dyDescent="0.25">
      <c r="C6327" s="482" t="s">
        <v>6753</v>
      </c>
      <c r="D6327" s="325">
        <v>459.5</v>
      </c>
      <c r="E6327" s="325">
        <v>0</v>
      </c>
      <c r="F6327" s="325">
        <v>4.0999999999999996</v>
      </c>
      <c r="G6327" s="325">
        <v>88</v>
      </c>
      <c r="H6327" s="320">
        <v>0.4</v>
      </c>
      <c r="I6327" s="320">
        <v>45</v>
      </c>
    </row>
    <row r="6328" spans="3:9" x14ac:dyDescent="0.25">
      <c r="C6328" s="482" t="s">
        <v>6754</v>
      </c>
      <c r="D6328" s="325">
        <v>459.5</v>
      </c>
      <c r="E6328" s="325">
        <v>0</v>
      </c>
      <c r="F6328" s="325">
        <v>4.7</v>
      </c>
      <c r="G6328" s="325">
        <v>87</v>
      </c>
      <c r="H6328" s="320">
        <v>0.9</v>
      </c>
      <c r="I6328" s="320">
        <v>22.5</v>
      </c>
    </row>
    <row r="6329" spans="3:9" x14ac:dyDescent="0.25">
      <c r="C6329" s="482" t="s">
        <v>6755</v>
      </c>
      <c r="D6329" s="325">
        <v>459.2</v>
      </c>
      <c r="E6329" s="325">
        <v>0</v>
      </c>
      <c r="F6329" s="325">
        <v>4.5999999999999996</v>
      </c>
      <c r="G6329" s="325">
        <v>87</v>
      </c>
      <c r="H6329" s="320">
        <v>0.4</v>
      </c>
      <c r="I6329" s="320">
        <v>22.5</v>
      </c>
    </row>
    <row r="6330" spans="3:9" x14ac:dyDescent="0.25">
      <c r="C6330" s="482" t="s">
        <v>6756</v>
      </c>
      <c r="D6330" s="325">
        <v>458.7</v>
      </c>
      <c r="E6330" s="325">
        <v>0</v>
      </c>
      <c r="F6330" s="325">
        <v>4.0999999999999996</v>
      </c>
      <c r="G6330" s="325">
        <v>89</v>
      </c>
      <c r="H6330" s="320">
        <v>0.4</v>
      </c>
      <c r="I6330" s="320">
        <v>67.5</v>
      </c>
    </row>
    <row r="6331" spans="3:9" x14ac:dyDescent="0.25">
      <c r="C6331" s="482" t="s">
        <v>6757</v>
      </c>
      <c r="D6331" s="325">
        <v>458.4</v>
      </c>
      <c r="E6331" s="325">
        <v>0</v>
      </c>
      <c r="F6331" s="325">
        <v>4.3</v>
      </c>
      <c r="G6331" s="325">
        <v>87</v>
      </c>
      <c r="H6331" s="320">
        <v>0</v>
      </c>
      <c r="I6331" s="320">
        <v>45</v>
      </c>
    </row>
    <row r="6332" spans="3:9" x14ac:dyDescent="0.25">
      <c r="C6332" s="482" t="s">
        <v>6758</v>
      </c>
      <c r="D6332" s="325">
        <v>458.4</v>
      </c>
      <c r="E6332" s="325">
        <v>0</v>
      </c>
      <c r="F6332" s="325">
        <v>4.3</v>
      </c>
      <c r="G6332" s="325">
        <v>88</v>
      </c>
      <c r="H6332" s="320">
        <v>0.4</v>
      </c>
      <c r="I6332" s="320">
        <v>337.5</v>
      </c>
    </row>
    <row r="6333" spans="3:9" x14ac:dyDescent="0.25">
      <c r="C6333" s="482" t="s">
        <v>6759</v>
      </c>
      <c r="D6333" s="325">
        <v>458.3</v>
      </c>
      <c r="E6333" s="325">
        <v>0.25</v>
      </c>
      <c r="F6333" s="325">
        <v>4</v>
      </c>
      <c r="G6333" s="325">
        <v>90</v>
      </c>
      <c r="H6333" s="320">
        <v>0.4</v>
      </c>
      <c r="I6333" s="320">
        <v>0</v>
      </c>
    </row>
    <row r="6334" spans="3:9" x14ac:dyDescent="0.25">
      <c r="C6334" s="482" t="s">
        <v>6760</v>
      </c>
      <c r="D6334" s="325">
        <v>458.5</v>
      </c>
      <c r="E6334" s="325">
        <v>0</v>
      </c>
      <c r="F6334" s="325">
        <v>3.8</v>
      </c>
      <c r="G6334" s="325">
        <v>89</v>
      </c>
      <c r="H6334" s="320">
        <v>0.9</v>
      </c>
      <c r="I6334" s="320">
        <v>0</v>
      </c>
    </row>
    <row r="6335" spans="3:9" x14ac:dyDescent="0.25">
      <c r="C6335" s="482" t="s">
        <v>6761</v>
      </c>
      <c r="D6335" s="325">
        <v>458.8</v>
      </c>
      <c r="E6335" s="325">
        <v>0</v>
      </c>
      <c r="F6335" s="325">
        <v>3.4</v>
      </c>
      <c r="G6335" s="325">
        <v>90</v>
      </c>
      <c r="H6335" s="320">
        <v>1.3</v>
      </c>
      <c r="I6335" s="320">
        <v>0</v>
      </c>
    </row>
    <row r="6336" spans="3:9" x14ac:dyDescent="0.25">
      <c r="C6336" s="482" t="s">
        <v>6762</v>
      </c>
      <c r="D6336" s="325">
        <v>459.1</v>
      </c>
      <c r="E6336" s="325">
        <v>0</v>
      </c>
      <c r="F6336" s="325">
        <v>3.8</v>
      </c>
      <c r="G6336" s="325">
        <v>89</v>
      </c>
      <c r="H6336" s="320">
        <v>1.3</v>
      </c>
      <c r="I6336" s="320">
        <v>22.5</v>
      </c>
    </row>
    <row r="6337" spans="3:9" x14ac:dyDescent="0.25">
      <c r="C6337" s="482" t="s">
        <v>6763</v>
      </c>
      <c r="D6337" s="325">
        <v>459.5</v>
      </c>
      <c r="E6337" s="325">
        <v>0</v>
      </c>
      <c r="F6337" s="325">
        <v>4.3</v>
      </c>
      <c r="G6337" s="325">
        <v>88</v>
      </c>
      <c r="H6337" s="320">
        <v>0.9</v>
      </c>
      <c r="I6337" s="320">
        <v>45</v>
      </c>
    </row>
    <row r="6338" spans="3:9" x14ac:dyDescent="0.25">
      <c r="C6338" s="482" t="s">
        <v>6764</v>
      </c>
      <c r="D6338" s="325">
        <v>459.7</v>
      </c>
      <c r="E6338" s="325">
        <v>0.25</v>
      </c>
      <c r="F6338" s="325">
        <v>6.7</v>
      </c>
      <c r="G6338" s="325">
        <v>80</v>
      </c>
      <c r="H6338" s="320">
        <v>0.4</v>
      </c>
      <c r="I6338" s="320">
        <v>90</v>
      </c>
    </row>
    <row r="6339" spans="3:9" x14ac:dyDescent="0.25">
      <c r="C6339" s="482" t="s">
        <v>6765</v>
      </c>
      <c r="D6339" s="325">
        <v>459.9</v>
      </c>
      <c r="E6339" s="325">
        <v>0</v>
      </c>
      <c r="F6339" s="325">
        <v>8.6999999999999993</v>
      </c>
      <c r="G6339" s="325">
        <v>66</v>
      </c>
      <c r="H6339" s="320">
        <v>0.9</v>
      </c>
      <c r="I6339" s="320">
        <v>67.5</v>
      </c>
    </row>
    <row r="6340" spans="3:9" x14ac:dyDescent="0.25">
      <c r="C6340" s="482" t="s">
        <v>6766</v>
      </c>
      <c r="D6340" s="325">
        <v>459.7</v>
      </c>
      <c r="E6340" s="325">
        <v>0</v>
      </c>
      <c r="F6340" s="325">
        <v>8.9</v>
      </c>
      <c r="G6340" s="325">
        <v>68</v>
      </c>
      <c r="H6340" s="320">
        <v>1.3</v>
      </c>
      <c r="I6340" s="320">
        <v>22.5</v>
      </c>
    </row>
    <row r="6341" spans="3:9" x14ac:dyDescent="0.25">
      <c r="C6341" s="482" t="s">
        <v>6767</v>
      </c>
      <c r="D6341" s="325">
        <v>459.3</v>
      </c>
      <c r="E6341" s="325">
        <v>0.25</v>
      </c>
      <c r="F6341" s="325">
        <v>8.6</v>
      </c>
      <c r="G6341" s="325">
        <v>73</v>
      </c>
      <c r="H6341" s="320">
        <v>1.3</v>
      </c>
      <c r="I6341" s="320">
        <v>45</v>
      </c>
    </row>
    <row r="6342" spans="3:9" x14ac:dyDescent="0.25">
      <c r="C6342" s="482" t="s">
        <v>6768</v>
      </c>
      <c r="D6342" s="325">
        <v>458.7</v>
      </c>
      <c r="E6342" s="325">
        <v>0</v>
      </c>
      <c r="F6342" s="325">
        <v>10.4</v>
      </c>
      <c r="G6342" s="325">
        <v>64</v>
      </c>
      <c r="H6342" s="320">
        <v>1.8</v>
      </c>
      <c r="I6342" s="320">
        <v>67.5</v>
      </c>
    </row>
    <row r="6343" spans="3:9" x14ac:dyDescent="0.25">
      <c r="C6343" s="482" t="s">
        <v>6769</v>
      </c>
      <c r="D6343" s="325">
        <v>458.1</v>
      </c>
      <c r="E6343" s="325">
        <v>0</v>
      </c>
      <c r="F6343" s="325">
        <v>12.2</v>
      </c>
      <c r="G6343" s="325">
        <v>52</v>
      </c>
      <c r="H6343" s="320">
        <v>2.2000000000000002</v>
      </c>
      <c r="I6343" s="320">
        <v>45</v>
      </c>
    </row>
    <row r="6344" spans="3:9" x14ac:dyDescent="0.25">
      <c r="C6344" s="482" t="s">
        <v>6770</v>
      </c>
      <c r="D6344" s="325">
        <v>457.7</v>
      </c>
      <c r="E6344" s="325">
        <v>0</v>
      </c>
      <c r="F6344" s="325">
        <v>13.3</v>
      </c>
      <c r="G6344" s="325">
        <v>46</v>
      </c>
      <c r="H6344" s="320">
        <v>1.8</v>
      </c>
      <c r="I6344" s="320">
        <v>45</v>
      </c>
    </row>
    <row r="6345" spans="3:9" x14ac:dyDescent="0.25">
      <c r="C6345" s="482" t="s">
        <v>6771</v>
      </c>
      <c r="D6345" s="325">
        <v>457.5</v>
      </c>
      <c r="E6345" s="325">
        <v>0</v>
      </c>
      <c r="F6345" s="325">
        <v>11.7</v>
      </c>
      <c r="G6345" s="325">
        <v>55</v>
      </c>
      <c r="H6345" s="320">
        <v>1.8</v>
      </c>
      <c r="I6345" s="320">
        <v>45</v>
      </c>
    </row>
    <row r="6346" spans="3:9" x14ac:dyDescent="0.25">
      <c r="C6346" s="482" t="s">
        <v>6772</v>
      </c>
      <c r="D6346" s="325">
        <v>457.7</v>
      </c>
      <c r="E6346" s="325">
        <v>0</v>
      </c>
      <c r="F6346" s="325">
        <v>9.4</v>
      </c>
      <c r="G6346" s="325">
        <v>63</v>
      </c>
      <c r="H6346" s="320">
        <v>1.8</v>
      </c>
      <c r="I6346" s="320">
        <v>0</v>
      </c>
    </row>
    <row r="6347" spans="3:9" x14ac:dyDescent="0.25">
      <c r="C6347" s="482" t="s">
        <v>6773</v>
      </c>
      <c r="D6347" s="325">
        <v>458.3</v>
      </c>
      <c r="E6347" s="325">
        <v>0</v>
      </c>
      <c r="F6347" s="325">
        <v>8.8000000000000007</v>
      </c>
      <c r="G6347" s="325">
        <v>62</v>
      </c>
      <c r="H6347" s="320">
        <v>1.3</v>
      </c>
      <c r="I6347" s="320">
        <v>45</v>
      </c>
    </row>
    <row r="6348" spans="3:9" x14ac:dyDescent="0.25">
      <c r="C6348" s="482" t="s">
        <v>6774</v>
      </c>
      <c r="D6348" s="325">
        <v>458.8</v>
      </c>
      <c r="E6348" s="325">
        <v>1.02</v>
      </c>
      <c r="F6348" s="325">
        <v>5.7</v>
      </c>
      <c r="G6348" s="325">
        <v>81</v>
      </c>
      <c r="H6348" s="320">
        <v>1.3</v>
      </c>
      <c r="I6348" s="320">
        <v>0</v>
      </c>
    </row>
    <row r="6349" spans="3:9" x14ac:dyDescent="0.25">
      <c r="C6349" s="482" t="s">
        <v>6775</v>
      </c>
      <c r="D6349" s="325">
        <v>459.3</v>
      </c>
      <c r="E6349" s="325">
        <v>2.54</v>
      </c>
      <c r="F6349" s="325">
        <v>3.8</v>
      </c>
      <c r="G6349" s="325">
        <v>84</v>
      </c>
      <c r="H6349" s="320">
        <v>1.8</v>
      </c>
      <c r="I6349" s="320">
        <v>225</v>
      </c>
    </row>
    <row r="6350" spans="3:9" x14ac:dyDescent="0.25">
      <c r="C6350" s="482" t="s">
        <v>6776</v>
      </c>
      <c r="D6350" s="325">
        <v>459.4</v>
      </c>
      <c r="E6350" s="325">
        <v>0.76</v>
      </c>
      <c r="F6350" s="325">
        <v>3.8</v>
      </c>
      <c r="G6350" s="325">
        <v>87</v>
      </c>
      <c r="H6350" s="320">
        <v>0.4</v>
      </c>
      <c r="I6350" s="320">
        <v>180</v>
      </c>
    </row>
    <row r="6351" spans="3:9" x14ac:dyDescent="0.25">
      <c r="C6351" s="482" t="s">
        <v>6777</v>
      </c>
      <c r="D6351" s="325">
        <v>459.7</v>
      </c>
      <c r="E6351" s="325">
        <v>0.25</v>
      </c>
      <c r="F6351" s="325">
        <v>4.4000000000000004</v>
      </c>
      <c r="G6351" s="325">
        <v>82</v>
      </c>
      <c r="H6351" s="320">
        <v>0.4</v>
      </c>
      <c r="I6351" s="320">
        <v>337.5</v>
      </c>
    </row>
    <row r="6352" spans="3:9" x14ac:dyDescent="0.25">
      <c r="C6352" s="482" t="s">
        <v>6778</v>
      </c>
      <c r="D6352" s="325">
        <v>459.7</v>
      </c>
      <c r="E6352" s="325">
        <v>0</v>
      </c>
      <c r="F6352" s="325">
        <v>3.9</v>
      </c>
      <c r="G6352" s="325">
        <v>83</v>
      </c>
      <c r="H6352" s="320">
        <v>0.4</v>
      </c>
      <c r="I6352" s="320">
        <v>67.5</v>
      </c>
    </row>
    <row r="6353" spans="3:9" x14ac:dyDescent="0.25">
      <c r="C6353" s="482" t="s">
        <v>6779</v>
      </c>
      <c r="D6353" s="325">
        <v>459.3</v>
      </c>
      <c r="E6353" s="325">
        <v>0</v>
      </c>
      <c r="F6353" s="325">
        <v>3.6</v>
      </c>
      <c r="G6353" s="325">
        <v>88</v>
      </c>
      <c r="H6353" s="320">
        <v>0.4</v>
      </c>
      <c r="I6353" s="320">
        <v>157.5</v>
      </c>
    </row>
    <row r="6354" spans="3:9" x14ac:dyDescent="0.25">
      <c r="C6354" s="482" t="s">
        <v>6780</v>
      </c>
      <c r="D6354" s="325">
        <v>458.9</v>
      </c>
      <c r="E6354" s="325">
        <v>0</v>
      </c>
      <c r="F6354" s="325">
        <v>3.2</v>
      </c>
      <c r="G6354" s="325">
        <v>90</v>
      </c>
      <c r="H6354" s="320">
        <v>0.4</v>
      </c>
      <c r="I6354" s="320">
        <v>202.5</v>
      </c>
    </row>
    <row r="6355" spans="3:9" x14ac:dyDescent="0.25">
      <c r="C6355" s="482" t="s">
        <v>6781</v>
      </c>
      <c r="D6355" s="325">
        <v>458.5</v>
      </c>
      <c r="E6355" s="325">
        <v>0</v>
      </c>
      <c r="F6355" s="325">
        <v>2.2000000000000002</v>
      </c>
      <c r="G6355" s="325">
        <v>92</v>
      </c>
      <c r="H6355" s="320">
        <v>0.4</v>
      </c>
      <c r="I6355" s="320">
        <v>202.5</v>
      </c>
    </row>
    <row r="6356" spans="3:9" x14ac:dyDescent="0.25">
      <c r="C6356" s="482" t="s">
        <v>6782</v>
      </c>
      <c r="D6356" s="325">
        <v>458.3</v>
      </c>
      <c r="E6356" s="325">
        <v>0</v>
      </c>
      <c r="F6356" s="325">
        <v>2.2000000000000002</v>
      </c>
      <c r="G6356" s="325">
        <v>92</v>
      </c>
      <c r="H6356" s="320">
        <v>0.4</v>
      </c>
      <c r="I6356" s="320">
        <v>202.5</v>
      </c>
    </row>
    <row r="6357" spans="3:9" x14ac:dyDescent="0.25">
      <c r="C6357" s="482" t="s">
        <v>6783</v>
      </c>
      <c r="D6357" s="325">
        <v>458.3</v>
      </c>
      <c r="E6357" s="325">
        <v>0</v>
      </c>
      <c r="F6357" s="325">
        <v>2.2000000000000002</v>
      </c>
      <c r="G6357" s="325">
        <v>91</v>
      </c>
      <c r="H6357" s="320">
        <v>0.4</v>
      </c>
      <c r="I6357" s="320">
        <v>202.5</v>
      </c>
    </row>
    <row r="6358" spans="3:9" x14ac:dyDescent="0.25">
      <c r="C6358" s="482" t="s">
        <v>6784</v>
      </c>
      <c r="D6358" s="325">
        <v>458.6</v>
      </c>
      <c r="E6358" s="325">
        <v>0</v>
      </c>
      <c r="F6358" s="325">
        <v>1.7</v>
      </c>
      <c r="G6358" s="325">
        <v>91</v>
      </c>
      <c r="H6358" s="320">
        <v>0.4</v>
      </c>
      <c r="I6358" s="320">
        <v>67.5</v>
      </c>
    </row>
    <row r="6359" spans="3:9" x14ac:dyDescent="0.25">
      <c r="C6359" s="482" t="s">
        <v>6785</v>
      </c>
      <c r="D6359" s="325">
        <v>458.8</v>
      </c>
      <c r="E6359" s="325">
        <v>0</v>
      </c>
      <c r="F6359" s="325">
        <v>1.2</v>
      </c>
      <c r="G6359" s="325">
        <v>92</v>
      </c>
      <c r="H6359" s="320">
        <v>0</v>
      </c>
      <c r="I6359" s="320">
        <v>67.5</v>
      </c>
    </row>
    <row r="6360" spans="3:9" x14ac:dyDescent="0.25">
      <c r="C6360" s="482" t="s">
        <v>6786</v>
      </c>
      <c r="D6360" s="325">
        <v>459</v>
      </c>
      <c r="E6360" s="325">
        <v>0</v>
      </c>
      <c r="F6360" s="325">
        <v>1.5</v>
      </c>
      <c r="G6360" s="325">
        <v>94</v>
      </c>
      <c r="H6360" s="320">
        <v>0</v>
      </c>
      <c r="I6360" s="320">
        <v>67.5</v>
      </c>
    </row>
    <row r="6361" spans="3:9" x14ac:dyDescent="0.25">
      <c r="C6361" s="482" t="s">
        <v>6787</v>
      </c>
      <c r="D6361" s="325">
        <v>459.4</v>
      </c>
      <c r="E6361" s="325">
        <v>0</v>
      </c>
      <c r="F6361" s="325">
        <v>2.2999999999999998</v>
      </c>
      <c r="G6361" s="325">
        <v>94</v>
      </c>
      <c r="H6361" s="320">
        <v>0.4</v>
      </c>
      <c r="I6361" s="320">
        <v>180</v>
      </c>
    </row>
    <row r="6362" spans="3:9" x14ac:dyDescent="0.25">
      <c r="C6362" s="482" t="s">
        <v>6788</v>
      </c>
      <c r="D6362" s="325">
        <v>459.7</v>
      </c>
      <c r="E6362" s="325">
        <v>0</v>
      </c>
      <c r="F6362" s="325">
        <v>5.0999999999999996</v>
      </c>
      <c r="G6362" s="325">
        <v>87</v>
      </c>
      <c r="H6362" s="320">
        <v>0.4</v>
      </c>
      <c r="I6362" s="320">
        <v>247.5</v>
      </c>
    </row>
    <row r="6363" spans="3:9" x14ac:dyDescent="0.25">
      <c r="C6363" s="482" t="s">
        <v>6789</v>
      </c>
      <c r="D6363" s="325">
        <v>459.6</v>
      </c>
      <c r="E6363" s="325">
        <v>0</v>
      </c>
      <c r="F6363" s="325">
        <v>6.9</v>
      </c>
      <c r="G6363" s="325">
        <v>77</v>
      </c>
      <c r="H6363" s="320">
        <v>0.9</v>
      </c>
      <c r="I6363" s="320">
        <v>292.5</v>
      </c>
    </row>
    <row r="6364" spans="3:9" x14ac:dyDescent="0.25">
      <c r="C6364" s="482" t="s">
        <v>6790</v>
      </c>
      <c r="D6364" s="325">
        <v>459.4</v>
      </c>
      <c r="E6364" s="325">
        <v>0</v>
      </c>
      <c r="F6364" s="325">
        <v>10.7</v>
      </c>
      <c r="G6364" s="325">
        <v>59</v>
      </c>
      <c r="H6364" s="320">
        <v>1.3</v>
      </c>
      <c r="I6364" s="320">
        <v>67.5</v>
      </c>
    </row>
    <row r="6365" spans="3:9" x14ac:dyDescent="0.25">
      <c r="C6365" s="482" t="s">
        <v>6791</v>
      </c>
      <c r="D6365" s="325">
        <v>459</v>
      </c>
      <c r="E6365" s="325">
        <v>0</v>
      </c>
      <c r="F6365" s="325">
        <v>12.8</v>
      </c>
      <c r="G6365" s="325">
        <v>46</v>
      </c>
      <c r="H6365" s="320">
        <v>1.3</v>
      </c>
      <c r="I6365" s="320">
        <v>67.5</v>
      </c>
    </row>
    <row r="6366" spans="3:9" x14ac:dyDescent="0.25">
      <c r="C6366" s="482" t="s">
        <v>6792</v>
      </c>
      <c r="D6366" s="325">
        <v>458.5</v>
      </c>
      <c r="E6366" s="325">
        <v>0</v>
      </c>
      <c r="F6366" s="325">
        <v>9.8000000000000007</v>
      </c>
      <c r="G6366" s="325">
        <v>60</v>
      </c>
      <c r="H6366" s="320">
        <v>0.9</v>
      </c>
      <c r="I6366" s="320">
        <v>337.5</v>
      </c>
    </row>
    <row r="6367" spans="3:9" x14ac:dyDescent="0.25">
      <c r="C6367" s="482" t="s">
        <v>6793</v>
      </c>
      <c r="D6367" s="325">
        <v>458</v>
      </c>
      <c r="E6367" s="325">
        <v>0</v>
      </c>
      <c r="F6367" s="325">
        <v>12.3</v>
      </c>
      <c r="G6367" s="325">
        <v>51</v>
      </c>
      <c r="H6367" s="320">
        <v>0.9</v>
      </c>
      <c r="I6367" s="320">
        <v>337.5</v>
      </c>
    </row>
    <row r="6368" spans="3:9" x14ac:dyDescent="0.25">
      <c r="C6368" s="482" t="s">
        <v>6794</v>
      </c>
      <c r="D6368" s="325">
        <v>457.5</v>
      </c>
      <c r="E6368" s="325">
        <v>0</v>
      </c>
      <c r="F6368" s="325">
        <v>13.3</v>
      </c>
      <c r="G6368" s="325">
        <v>56</v>
      </c>
      <c r="H6368" s="320">
        <v>1.3</v>
      </c>
      <c r="I6368" s="320">
        <v>22.5</v>
      </c>
    </row>
    <row r="6369" spans="3:9" x14ac:dyDescent="0.25">
      <c r="C6369" s="482" t="s">
        <v>6795</v>
      </c>
      <c r="D6369" s="325">
        <v>457.3</v>
      </c>
      <c r="E6369" s="325">
        <v>0</v>
      </c>
      <c r="F6369" s="325">
        <v>12.3</v>
      </c>
      <c r="G6369" s="325">
        <v>60</v>
      </c>
      <c r="H6369" s="320">
        <v>1.8</v>
      </c>
      <c r="I6369" s="320">
        <v>45</v>
      </c>
    </row>
    <row r="6370" spans="3:9" x14ac:dyDescent="0.25">
      <c r="C6370" s="482" t="s">
        <v>6796</v>
      </c>
      <c r="D6370" s="325">
        <v>457.5</v>
      </c>
      <c r="E6370" s="325">
        <v>0</v>
      </c>
      <c r="F6370" s="325">
        <v>11.3</v>
      </c>
      <c r="G6370" s="325">
        <v>62</v>
      </c>
      <c r="H6370" s="320">
        <v>1.8</v>
      </c>
      <c r="I6370" s="320">
        <v>22.5</v>
      </c>
    </row>
    <row r="6371" spans="3:9" x14ac:dyDescent="0.25">
      <c r="C6371" s="482" t="s">
        <v>6797</v>
      </c>
      <c r="D6371" s="325">
        <v>458.2</v>
      </c>
      <c r="E6371" s="325">
        <v>0.25</v>
      </c>
      <c r="F6371" s="325">
        <v>9.1999999999999993</v>
      </c>
      <c r="G6371" s="325">
        <v>70</v>
      </c>
      <c r="H6371" s="320">
        <v>0.9</v>
      </c>
      <c r="I6371" s="320">
        <v>45</v>
      </c>
    </row>
    <row r="6372" spans="3:9" x14ac:dyDescent="0.25">
      <c r="C6372" s="482" t="s">
        <v>6798</v>
      </c>
      <c r="D6372" s="325">
        <v>458</v>
      </c>
      <c r="E6372" s="325">
        <v>0.25</v>
      </c>
      <c r="F6372" s="325">
        <v>6.8</v>
      </c>
      <c r="G6372" s="325">
        <v>78</v>
      </c>
      <c r="H6372" s="320">
        <v>1.3</v>
      </c>
      <c r="I6372" s="320">
        <v>45</v>
      </c>
    </row>
    <row r="6373" spans="3:9" x14ac:dyDescent="0.25">
      <c r="C6373" s="482" t="s">
        <v>6799</v>
      </c>
      <c r="D6373" s="325">
        <v>458.7</v>
      </c>
      <c r="E6373" s="325">
        <v>0</v>
      </c>
      <c r="F6373" s="325">
        <v>5.7</v>
      </c>
      <c r="G6373" s="325">
        <v>86</v>
      </c>
      <c r="H6373" s="320">
        <v>0.9</v>
      </c>
      <c r="I6373" s="320">
        <v>0</v>
      </c>
    </row>
    <row r="6374" spans="3:9" x14ac:dyDescent="0.25">
      <c r="C6374" s="482" t="s">
        <v>6800</v>
      </c>
      <c r="D6374" s="325">
        <v>458.8</v>
      </c>
      <c r="E6374" s="325">
        <v>0</v>
      </c>
      <c r="F6374" s="325">
        <v>5.7</v>
      </c>
      <c r="G6374" s="325">
        <v>86</v>
      </c>
      <c r="H6374" s="320">
        <v>0.9</v>
      </c>
      <c r="I6374" s="320">
        <v>22.5</v>
      </c>
    </row>
    <row r="6375" spans="3:9" x14ac:dyDescent="0.25">
      <c r="C6375" s="482" t="s">
        <v>6801</v>
      </c>
      <c r="D6375" s="325">
        <v>459.1</v>
      </c>
      <c r="E6375" s="325">
        <v>0</v>
      </c>
      <c r="F6375" s="325">
        <v>4.8</v>
      </c>
      <c r="G6375" s="325">
        <v>90</v>
      </c>
      <c r="H6375" s="320">
        <v>0.9</v>
      </c>
      <c r="I6375" s="320">
        <v>45</v>
      </c>
    </row>
    <row r="6376" spans="3:9" x14ac:dyDescent="0.25">
      <c r="C6376" s="482" t="s">
        <v>6802</v>
      </c>
      <c r="D6376" s="325">
        <v>459.1</v>
      </c>
      <c r="E6376" s="325">
        <v>0</v>
      </c>
      <c r="F6376" s="325">
        <v>4.5999999999999996</v>
      </c>
      <c r="G6376" s="325">
        <v>88</v>
      </c>
      <c r="H6376" s="320">
        <v>0.9</v>
      </c>
      <c r="I6376" s="320">
        <v>45</v>
      </c>
    </row>
    <row r="6377" spans="3:9" x14ac:dyDescent="0.25">
      <c r="C6377" s="482" t="s">
        <v>6803</v>
      </c>
      <c r="D6377" s="325">
        <v>458.9</v>
      </c>
      <c r="E6377" s="325">
        <v>0</v>
      </c>
      <c r="F6377" s="325">
        <v>4.9000000000000004</v>
      </c>
      <c r="G6377" s="325">
        <v>89</v>
      </c>
      <c r="H6377" s="320">
        <v>0.9</v>
      </c>
      <c r="I6377" s="320">
        <v>45</v>
      </c>
    </row>
    <row r="6378" spans="3:9" x14ac:dyDescent="0.25">
      <c r="C6378" s="482" t="s">
        <v>6804</v>
      </c>
      <c r="D6378" s="325">
        <v>458.8</v>
      </c>
      <c r="E6378" s="325">
        <v>0</v>
      </c>
      <c r="F6378" s="325">
        <v>4.9000000000000004</v>
      </c>
      <c r="G6378" s="325">
        <v>89</v>
      </c>
      <c r="H6378" s="320">
        <v>0.4</v>
      </c>
      <c r="I6378" s="320">
        <v>45</v>
      </c>
    </row>
    <row r="6379" spans="3:9" x14ac:dyDescent="0.25">
      <c r="C6379" s="482" t="s">
        <v>6805</v>
      </c>
      <c r="D6379" s="325">
        <v>458.3</v>
      </c>
      <c r="E6379" s="325">
        <v>0</v>
      </c>
      <c r="F6379" s="325">
        <v>4.7</v>
      </c>
      <c r="G6379" s="325">
        <v>89</v>
      </c>
      <c r="H6379" s="320">
        <v>0.9</v>
      </c>
      <c r="I6379" s="320">
        <v>45</v>
      </c>
    </row>
    <row r="6380" spans="3:9" x14ac:dyDescent="0.25">
      <c r="C6380" s="482" t="s">
        <v>6806</v>
      </c>
      <c r="D6380" s="325">
        <v>458.1</v>
      </c>
      <c r="E6380" s="325">
        <v>0</v>
      </c>
      <c r="F6380" s="325">
        <v>4.4000000000000004</v>
      </c>
      <c r="G6380" s="325">
        <v>88</v>
      </c>
      <c r="H6380" s="320">
        <v>0.4</v>
      </c>
      <c r="I6380" s="320">
        <v>0</v>
      </c>
    </row>
    <row r="6381" spans="3:9" x14ac:dyDescent="0.25">
      <c r="C6381" s="482" t="s">
        <v>6807</v>
      </c>
      <c r="D6381" s="325">
        <v>458</v>
      </c>
      <c r="E6381" s="325">
        <v>0</v>
      </c>
      <c r="F6381" s="325">
        <v>4.0999999999999996</v>
      </c>
      <c r="G6381" s="325">
        <v>84</v>
      </c>
      <c r="H6381" s="320">
        <v>0.4</v>
      </c>
      <c r="I6381" s="320">
        <v>22.5</v>
      </c>
    </row>
    <row r="6382" spans="3:9" x14ac:dyDescent="0.25">
      <c r="C6382" s="482" t="s">
        <v>6808</v>
      </c>
      <c r="D6382" s="325">
        <v>458.3</v>
      </c>
      <c r="E6382" s="325">
        <v>0</v>
      </c>
      <c r="F6382" s="325">
        <v>3.8</v>
      </c>
      <c r="G6382" s="325">
        <v>84</v>
      </c>
      <c r="H6382" s="320">
        <v>0.4</v>
      </c>
      <c r="I6382" s="320">
        <v>67.5</v>
      </c>
    </row>
    <row r="6383" spans="3:9" x14ac:dyDescent="0.25">
      <c r="C6383" s="482" t="s">
        <v>6809</v>
      </c>
      <c r="D6383" s="325">
        <v>458.6</v>
      </c>
      <c r="E6383" s="325">
        <v>0</v>
      </c>
      <c r="F6383" s="325">
        <v>3.8</v>
      </c>
      <c r="G6383" s="325">
        <v>84</v>
      </c>
      <c r="H6383" s="320">
        <v>0.4</v>
      </c>
      <c r="I6383" s="320">
        <v>135</v>
      </c>
    </row>
    <row r="6384" spans="3:9" x14ac:dyDescent="0.25">
      <c r="C6384" s="482" t="s">
        <v>6810</v>
      </c>
      <c r="D6384" s="325">
        <v>458.9</v>
      </c>
      <c r="E6384" s="325">
        <v>0</v>
      </c>
      <c r="F6384" s="325">
        <v>4.5999999999999996</v>
      </c>
      <c r="G6384" s="325">
        <v>75</v>
      </c>
      <c r="H6384" s="320">
        <v>0.4</v>
      </c>
      <c r="I6384" s="320">
        <v>45</v>
      </c>
    </row>
    <row r="6385" spans="3:9" x14ac:dyDescent="0.25">
      <c r="C6385" s="482" t="s">
        <v>6811</v>
      </c>
      <c r="D6385" s="325">
        <v>459.2</v>
      </c>
      <c r="E6385" s="325">
        <v>0</v>
      </c>
      <c r="F6385" s="325">
        <v>7.2</v>
      </c>
      <c r="G6385" s="325">
        <v>68</v>
      </c>
      <c r="H6385" s="320">
        <v>0.4</v>
      </c>
      <c r="I6385" s="320">
        <v>157.5</v>
      </c>
    </row>
    <row r="6386" spans="3:9" x14ac:dyDescent="0.25">
      <c r="C6386" s="482" t="s">
        <v>6812</v>
      </c>
      <c r="D6386" s="325">
        <v>459.3</v>
      </c>
      <c r="E6386" s="325">
        <v>0</v>
      </c>
      <c r="F6386" s="325">
        <v>9.4</v>
      </c>
      <c r="G6386" s="325">
        <v>61</v>
      </c>
      <c r="H6386" s="320">
        <v>0.9</v>
      </c>
      <c r="I6386" s="320">
        <v>135</v>
      </c>
    </row>
    <row r="6387" spans="3:9" x14ac:dyDescent="0.25">
      <c r="C6387" s="482" t="s">
        <v>6813</v>
      </c>
      <c r="D6387" s="325">
        <v>459.4</v>
      </c>
      <c r="E6387" s="325">
        <v>0</v>
      </c>
      <c r="F6387" s="325">
        <v>11.1</v>
      </c>
      <c r="G6387" s="325">
        <v>57</v>
      </c>
      <c r="H6387" s="320">
        <v>1.3</v>
      </c>
      <c r="I6387" s="320">
        <v>157.5</v>
      </c>
    </row>
    <row r="6388" spans="3:9" x14ac:dyDescent="0.25">
      <c r="C6388" s="482" t="s">
        <v>6814</v>
      </c>
      <c r="D6388" s="325">
        <v>459.2</v>
      </c>
      <c r="E6388" s="325">
        <v>0</v>
      </c>
      <c r="F6388" s="325">
        <v>11.4</v>
      </c>
      <c r="G6388" s="325">
        <v>57</v>
      </c>
      <c r="H6388" s="320">
        <v>1.3</v>
      </c>
      <c r="I6388" s="320">
        <v>67.5</v>
      </c>
    </row>
    <row r="6389" spans="3:9" x14ac:dyDescent="0.25">
      <c r="C6389" s="482" t="s">
        <v>6815</v>
      </c>
      <c r="D6389" s="325">
        <v>458.6</v>
      </c>
      <c r="E6389" s="325">
        <v>0</v>
      </c>
      <c r="F6389" s="325">
        <v>11.6</v>
      </c>
      <c r="G6389" s="325">
        <v>56</v>
      </c>
      <c r="H6389" s="320">
        <v>1.8</v>
      </c>
      <c r="I6389" s="320">
        <v>0</v>
      </c>
    </row>
    <row r="6390" spans="3:9" x14ac:dyDescent="0.25">
      <c r="C6390" s="482" t="s">
        <v>6816</v>
      </c>
      <c r="D6390" s="325">
        <v>458.1</v>
      </c>
      <c r="E6390" s="325">
        <v>0</v>
      </c>
      <c r="F6390" s="325">
        <v>12</v>
      </c>
      <c r="G6390" s="325">
        <v>57</v>
      </c>
      <c r="H6390" s="320">
        <v>1.3</v>
      </c>
      <c r="I6390" s="320">
        <v>0</v>
      </c>
    </row>
    <row r="6391" spans="3:9" x14ac:dyDescent="0.25">
      <c r="C6391" s="482" t="s">
        <v>6817</v>
      </c>
      <c r="D6391" s="325">
        <v>458.2</v>
      </c>
      <c r="E6391" s="325">
        <v>0</v>
      </c>
      <c r="F6391" s="325">
        <v>7.8</v>
      </c>
      <c r="G6391" s="325">
        <v>74</v>
      </c>
      <c r="H6391" s="320">
        <v>3.6</v>
      </c>
      <c r="I6391" s="320">
        <v>22.5</v>
      </c>
    </row>
    <row r="6392" spans="3:9" x14ac:dyDescent="0.25">
      <c r="C6392" s="482" t="s">
        <v>6818</v>
      </c>
      <c r="D6392" s="325">
        <v>457.9</v>
      </c>
      <c r="E6392" s="325">
        <v>0</v>
      </c>
      <c r="F6392" s="325">
        <v>9</v>
      </c>
      <c r="G6392" s="325">
        <v>67</v>
      </c>
      <c r="H6392" s="320">
        <v>3.1</v>
      </c>
      <c r="I6392" s="320">
        <v>22.5</v>
      </c>
    </row>
    <row r="6393" spans="3:9" x14ac:dyDescent="0.25">
      <c r="C6393" s="482" t="s">
        <v>6819</v>
      </c>
      <c r="D6393" s="325">
        <v>457.5</v>
      </c>
      <c r="E6393" s="325">
        <v>0</v>
      </c>
      <c r="F6393" s="325">
        <v>9.4</v>
      </c>
      <c r="G6393" s="325">
        <v>64</v>
      </c>
      <c r="H6393" s="320">
        <v>3.1</v>
      </c>
      <c r="I6393" s="320">
        <v>45</v>
      </c>
    </row>
    <row r="6394" spans="3:9" x14ac:dyDescent="0.25">
      <c r="C6394" s="482" t="s">
        <v>6820</v>
      </c>
      <c r="D6394" s="325">
        <v>457.6</v>
      </c>
      <c r="E6394" s="325">
        <v>0</v>
      </c>
      <c r="F6394" s="325">
        <v>8.5</v>
      </c>
      <c r="G6394" s="325">
        <v>66</v>
      </c>
      <c r="H6394" s="320">
        <v>2.7</v>
      </c>
      <c r="I6394" s="320">
        <v>22.5</v>
      </c>
    </row>
    <row r="6395" spans="3:9" x14ac:dyDescent="0.25">
      <c r="C6395" s="482" t="s">
        <v>6821</v>
      </c>
      <c r="D6395" s="325">
        <v>458.1</v>
      </c>
      <c r="E6395" s="325">
        <v>0</v>
      </c>
      <c r="F6395" s="325">
        <v>6.4</v>
      </c>
      <c r="G6395" s="325">
        <v>71</v>
      </c>
      <c r="H6395" s="320">
        <v>2.2000000000000002</v>
      </c>
      <c r="I6395" s="320">
        <v>22.5</v>
      </c>
    </row>
    <row r="6396" spans="3:9" x14ac:dyDescent="0.25">
      <c r="C6396" s="482" t="s">
        <v>6822</v>
      </c>
      <c r="D6396" s="325">
        <v>458.3</v>
      </c>
      <c r="E6396" s="325">
        <v>0</v>
      </c>
      <c r="F6396" s="325">
        <v>5.9</v>
      </c>
      <c r="G6396" s="325">
        <v>74</v>
      </c>
      <c r="H6396" s="320">
        <v>0.9</v>
      </c>
      <c r="I6396" s="320">
        <v>22.5</v>
      </c>
    </row>
    <row r="6397" spans="3:9" x14ac:dyDescent="0.25">
      <c r="C6397" s="482" t="s">
        <v>6823</v>
      </c>
      <c r="D6397" s="325">
        <v>458.8</v>
      </c>
      <c r="E6397" s="325">
        <v>0</v>
      </c>
      <c r="F6397" s="325">
        <v>5.4</v>
      </c>
      <c r="G6397" s="325">
        <v>78</v>
      </c>
      <c r="H6397" s="320">
        <v>0.9</v>
      </c>
      <c r="I6397" s="320">
        <v>45</v>
      </c>
    </row>
    <row r="6398" spans="3:9" x14ac:dyDescent="0.25">
      <c r="C6398" s="482" t="s">
        <v>6824</v>
      </c>
      <c r="D6398" s="325">
        <v>458.9</v>
      </c>
      <c r="E6398" s="325">
        <v>0</v>
      </c>
      <c r="F6398" s="325">
        <v>5</v>
      </c>
      <c r="G6398" s="325">
        <v>82</v>
      </c>
      <c r="H6398" s="320">
        <v>0.9</v>
      </c>
      <c r="I6398" s="320">
        <v>0</v>
      </c>
    </row>
    <row r="6399" spans="3:9" x14ac:dyDescent="0.25">
      <c r="C6399" s="482" t="s">
        <v>6825</v>
      </c>
      <c r="D6399" s="325">
        <v>459.1</v>
      </c>
      <c r="E6399" s="325">
        <v>0</v>
      </c>
      <c r="F6399" s="325">
        <v>4.8</v>
      </c>
      <c r="G6399" s="325">
        <v>83</v>
      </c>
      <c r="H6399" s="320">
        <v>0.9</v>
      </c>
      <c r="I6399" s="320">
        <v>22.5</v>
      </c>
    </row>
    <row r="6400" spans="3:9" x14ac:dyDescent="0.25">
      <c r="C6400" s="482" t="s">
        <v>6826</v>
      </c>
      <c r="D6400" s="325">
        <v>459.1</v>
      </c>
      <c r="E6400" s="325">
        <v>0</v>
      </c>
      <c r="F6400" s="325">
        <v>3.8</v>
      </c>
      <c r="G6400" s="325">
        <v>83</v>
      </c>
      <c r="H6400" s="320">
        <v>0.9</v>
      </c>
      <c r="I6400" s="320">
        <v>0</v>
      </c>
    </row>
    <row r="6401" spans="3:9" x14ac:dyDescent="0.25">
      <c r="C6401" s="482" t="s">
        <v>6827</v>
      </c>
      <c r="D6401" s="325">
        <v>458.8</v>
      </c>
      <c r="E6401" s="325">
        <v>0</v>
      </c>
      <c r="F6401" s="325">
        <v>4.4000000000000004</v>
      </c>
      <c r="G6401" s="325">
        <v>85</v>
      </c>
      <c r="H6401" s="320">
        <v>0.4</v>
      </c>
      <c r="I6401" s="320">
        <v>337.5</v>
      </c>
    </row>
    <row r="6402" spans="3:9" x14ac:dyDescent="0.25">
      <c r="C6402" s="482" t="s">
        <v>6828</v>
      </c>
      <c r="D6402" s="325">
        <v>458.9</v>
      </c>
      <c r="E6402" s="325">
        <v>0</v>
      </c>
      <c r="F6402" s="325">
        <v>4.5</v>
      </c>
      <c r="G6402" s="325">
        <v>85</v>
      </c>
      <c r="H6402" s="320">
        <v>0.4</v>
      </c>
      <c r="I6402" s="320">
        <v>22.5</v>
      </c>
    </row>
    <row r="6403" spans="3:9" x14ac:dyDescent="0.25">
      <c r="C6403" s="482" t="s">
        <v>6829</v>
      </c>
      <c r="D6403" s="325">
        <v>458.6</v>
      </c>
      <c r="E6403" s="325">
        <v>0</v>
      </c>
      <c r="F6403" s="325">
        <v>4.4000000000000004</v>
      </c>
      <c r="G6403" s="325">
        <v>85</v>
      </c>
      <c r="H6403" s="320">
        <v>0.4</v>
      </c>
      <c r="I6403" s="320">
        <v>45</v>
      </c>
    </row>
    <row r="6404" spans="3:9" x14ac:dyDescent="0.25">
      <c r="C6404" s="482" t="s">
        <v>6830</v>
      </c>
      <c r="D6404" s="325">
        <v>458.5</v>
      </c>
      <c r="E6404" s="325">
        <v>0</v>
      </c>
      <c r="F6404" s="325">
        <v>3.9</v>
      </c>
      <c r="G6404" s="325">
        <v>86</v>
      </c>
      <c r="H6404" s="320">
        <v>0.4</v>
      </c>
      <c r="I6404" s="320">
        <v>67.5</v>
      </c>
    </row>
    <row r="6405" spans="3:9" x14ac:dyDescent="0.25">
      <c r="C6405" s="482" t="s">
        <v>6831</v>
      </c>
      <c r="D6405" s="325">
        <v>458.5</v>
      </c>
      <c r="E6405" s="325">
        <v>0</v>
      </c>
      <c r="F6405" s="325">
        <v>3.8</v>
      </c>
      <c r="G6405" s="325">
        <v>85</v>
      </c>
      <c r="H6405" s="320">
        <v>0.4</v>
      </c>
      <c r="I6405" s="320">
        <v>90</v>
      </c>
    </row>
    <row r="6406" spans="3:9" x14ac:dyDescent="0.25">
      <c r="C6406" s="482" t="s">
        <v>6832</v>
      </c>
      <c r="D6406" s="325">
        <v>458.7</v>
      </c>
      <c r="E6406" s="325">
        <v>0</v>
      </c>
      <c r="F6406" s="325">
        <v>3.6</v>
      </c>
      <c r="G6406" s="325">
        <v>85</v>
      </c>
      <c r="H6406" s="320">
        <v>0.4</v>
      </c>
      <c r="I6406" s="320">
        <v>67.5</v>
      </c>
    </row>
    <row r="6407" spans="3:9" x14ac:dyDescent="0.25">
      <c r="C6407" s="482" t="s">
        <v>6833</v>
      </c>
      <c r="D6407" s="325">
        <v>459</v>
      </c>
      <c r="E6407" s="325">
        <v>0</v>
      </c>
      <c r="F6407" s="325">
        <v>2.9</v>
      </c>
      <c r="G6407" s="325">
        <v>83</v>
      </c>
      <c r="H6407" s="320">
        <v>0.4</v>
      </c>
      <c r="I6407" s="320">
        <v>157.5</v>
      </c>
    </row>
    <row r="6408" spans="3:9" x14ac:dyDescent="0.25">
      <c r="C6408" s="482" t="s">
        <v>6834</v>
      </c>
      <c r="D6408" s="325">
        <v>459.4</v>
      </c>
      <c r="E6408" s="325">
        <v>0</v>
      </c>
      <c r="F6408" s="325">
        <v>3.6</v>
      </c>
      <c r="G6408" s="325">
        <v>82</v>
      </c>
      <c r="H6408" s="320">
        <v>0.4</v>
      </c>
      <c r="I6408" s="320">
        <v>67.5</v>
      </c>
    </row>
    <row r="6409" spans="3:9" x14ac:dyDescent="0.25">
      <c r="C6409" s="482" t="s">
        <v>6835</v>
      </c>
      <c r="D6409" s="325">
        <v>459.7</v>
      </c>
      <c r="E6409" s="325">
        <v>0</v>
      </c>
      <c r="F6409" s="325">
        <v>6.8</v>
      </c>
      <c r="G6409" s="325">
        <v>70</v>
      </c>
      <c r="H6409" s="320">
        <v>0.4</v>
      </c>
      <c r="I6409" s="320">
        <v>22.5</v>
      </c>
    </row>
    <row r="6410" spans="3:9" x14ac:dyDescent="0.25">
      <c r="C6410" s="482" t="s">
        <v>6836</v>
      </c>
      <c r="D6410" s="325">
        <v>460.1</v>
      </c>
      <c r="E6410" s="325">
        <v>0</v>
      </c>
      <c r="F6410" s="325">
        <v>5.9</v>
      </c>
      <c r="G6410" s="325">
        <v>74</v>
      </c>
      <c r="H6410" s="320">
        <v>0.9</v>
      </c>
      <c r="I6410" s="320">
        <v>157.5</v>
      </c>
    </row>
    <row r="6411" spans="3:9" x14ac:dyDescent="0.25">
      <c r="C6411" s="482" t="s">
        <v>6837</v>
      </c>
      <c r="D6411" s="325">
        <v>460.2</v>
      </c>
      <c r="E6411" s="325">
        <v>0.25</v>
      </c>
      <c r="F6411" s="325">
        <v>5.6</v>
      </c>
      <c r="G6411" s="325">
        <v>83</v>
      </c>
      <c r="H6411" s="320">
        <v>1.3</v>
      </c>
      <c r="I6411" s="320">
        <v>67.5</v>
      </c>
    </row>
    <row r="6412" spans="3:9" x14ac:dyDescent="0.25">
      <c r="C6412" s="482" t="s">
        <v>6838</v>
      </c>
      <c r="D6412" s="325">
        <v>460.1</v>
      </c>
      <c r="E6412" s="325">
        <v>1.27</v>
      </c>
      <c r="F6412" s="325">
        <v>5.6</v>
      </c>
      <c r="G6412" s="325">
        <v>83</v>
      </c>
      <c r="H6412" s="320">
        <v>1.8</v>
      </c>
      <c r="I6412" s="320">
        <v>22.5</v>
      </c>
    </row>
    <row r="6413" spans="3:9" x14ac:dyDescent="0.25">
      <c r="C6413" s="482" t="s">
        <v>6839</v>
      </c>
      <c r="D6413" s="325">
        <v>459.8</v>
      </c>
      <c r="E6413" s="325">
        <v>0.25</v>
      </c>
      <c r="F6413" s="325">
        <v>6.1</v>
      </c>
      <c r="G6413" s="325">
        <v>89</v>
      </c>
      <c r="H6413" s="320">
        <v>1.8</v>
      </c>
      <c r="I6413" s="320">
        <v>45</v>
      </c>
    </row>
    <row r="6414" spans="3:9" x14ac:dyDescent="0.25">
      <c r="C6414" s="482" t="s">
        <v>6840</v>
      </c>
      <c r="D6414" s="325">
        <v>459.6</v>
      </c>
      <c r="E6414" s="325">
        <v>2.0299999999999998</v>
      </c>
      <c r="F6414" s="325">
        <v>5</v>
      </c>
      <c r="G6414" s="325">
        <v>87</v>
      </c>
      <c r="H6414" s="320">
        <v>1.8</v>
      </c>
      <c r="I6414" s="320">
        <v>45</v>
      </c>
    </row>
    <row r="6415" spans="3:9" x14ac:dyDescent="0.25">
      <c r="C6415" s="482" t="s">
        <v>6841</v>
      </c>
      <c r="D6415" s="325">
        <v>459.1</v>
      </c>
      <c r="E6415" s="325">
        <v>0.25</v>
      </c>
      <c r="F6415" s="325">
        <v>7.5</v>
      </c>
      <c r="G6415" s="325">
        <v>77</v>
      </c>
      <c r="H6415" s="320">
        <v>1.8</v>
      </c>
      <c r="I6415" s="320">
        <v>22.5</v>
      </c>
    </row>
    <row r="6416" spans="3:9" x14ac:dyDescent="0.25">
      <c r="C6416" s="482" t="s">
        <v>6842</v>
      </c>
      <c r="D6416" s="325">
        <v>459</v>
      </c>
      <c r="E6416" s="325">
        <v>0</v>
      </c>
      <c r="F6416" s="325">
        <v>7.2</v>
      </c>
      <c r="G6416" s="325">
        <v>78</v>
      </c>
      <c r="H6416" s="320">
        <v>2.2000000000000002</v>
      </c>
      <c r="I6416" s="320">
        <v>45</v>
      </c>
    </row>
    <row r="6417" spans="3:9" x14ac:dyDescent="0.25">
      <c r="C6417" s="482" t="s">
        <v>6843</v>
      </c>
      <c r="D6417" s="325">
        <v>459</v>
      </c>
      <c r="E6417" s="325">
        <v>1.78</v>
      </c>
      <c r="F6417" s="325">
        <v>4.0999999999999996</v>
      </c>
      <c r="G6417" s="325">
        <v>85</v>
      </c>
      <c r="H6417" s="320">
        <v>1.3</v>
      </c>
      <c r="I6417" s="320">
        <v>67.5</v>
      </c>
    </row>
    <row r="6418" spans="3:9" x14ac:dyDescent="0.25">
      <c r="C6418" s="482" t="s">
        <v>6844</v>
      </c>
      <c r="D6418" s="325">
        <v>459</v>
      </c>
      <c r="E6418" s="325">
        <v>0.25</v>
      </c>
      <c r="F6418" s="325">
        <v>6.9</v>
      </c>
      <c r="G6418" s="325">
        <v>76</v>
      </c>
      <c r="H6418" s="320">
        <v>0.9</v>
      </c>
      <c r="I6418" s="320">
        <v>67.5</v>
      </c>
    </row>
    <row r="6419" spans="3:9" x14ac:dyDescent="0.25">
      <c r="C6419" s="482" t="s">
        <v>6845</v>
      </c>
      <c r="D6419" s="325">
        <v>459.3</v>
      </c>
      <c r="E6419" s="325">
        <v>0</v>
      </c>
      <c r="F6419" s="325">
        <v>4.9000000000000004</v>
      </c>
      <c r="G6419" s="325">
        <v>83</v>
      </c>
      <c r="H6419" s="320">
        <v>0.9</v>
      </c>
      <c r="I6419" s="320">
        <v>45</v>
      </c>
    </row>
    <row r="6420" spans="3:9" x14ac:dyDescent="0.25">
      <c r="C6420" s="482" t="s">
        <v>6846</v>
      </c>
      <c r="D6420" s="325">
        <v>459.5</v>
      </c>
      <c r="E6420" s="325">
        <v>0.25</v>
      </c>
      <c r="F6420" s="325">
        <v>4.4000000000000004</v>
      </c>
      <c r="G6420" s="325">
        <v>85</v>
      </c>
      <c r="H6420" s="320">
        <v>0.9</v>
      </c>
      <c r="I6420" s="320">
        <v>67.5</v>
      </c>
    </row>
    <row r="6421" spans="3:9" x14ac:dyDescent="0.25">
      <c r="C6421" s="482" t="s">
        <v>6847</v>
      </c>
      <c r="D6421" s="325">
        <v>459.8</v>
      </c>
      <c r="E6421" s="325">
        <v>0</v>
      </c>
      <c r="F6421" s="325">
        <v>3.9</v>
      </c>
      <c r="G6421" s="325">
        <v>83</v>
      </c>
      <c r="H6421" s="320">
        <v>0.9</v>
      </c>
      <c r="I6421" s="320">
        <v>67.5</v>
      </c>
    </row>
    <row r="6422" spans="3:9" x14ac:dyDescent="0.25">
      <c r="C6422" s="482" t="s">
        <v>6848</v>
      </c>
      <c r="D6422" s="325">
        <v>460.2</v>
      </c>
      <c r="E6422" s="325">
        <v>0</v>
      </c>
      <c r="F6422" s="325">
        <v>3.5</v>
      </c>
      <c r="G6422" s="325">
        <v>84</v>
      </c>
      <c r="H6422" s="320">
        <v>0.9</v>
      </c>
      <c r="I6422" s="320">
        <v>67.5</v>
      </c>
    </row>
    <row r="6423" spans="3:9" x14ac:dyDescent="0.25">
      <c r="C6423" s="482" t="s">
        <v>6849</v>
      </c>
      <c r="D6423" s="325">
        <v>460.2</v>
      </c>
      <c r="E6423" s="325">
        <v>0</v>
      </c>
      <c r="F6423" s="325">
        <v>3.8</v>
      </c>
      <c r="G6423" s="325">
        <v>81</v>
      </c>
      <c r="H6423" s="320">
        <v>0.4</v>
      </c>
      <c r="I6423" s="320">
        <v>135</v>
      </c>
    </row>
    <row r="6424" spans="3:9" x14ac:dyDescent="0.25">
      <c r="C6424" s="482" t="s">
        <v>6850</v>
      </c>
      <c r="D6424" s="325">
        <v>460.1</v>
      </c>
      <c r="E6424" s="325">
        <v>0</v>
      </c>
      <c r="F6424" s="325">
        <v>3.6</v>
      </c>
      <c r="G6424" s="325">
        <v>83</v>
      </c>
      <c r="H6424" s="320">
        <v>0.4</v>
      </c>
      <c r="I6424" s="320">
        <v>67.5</v>
      </c>
    </row>
    <row r="6425" spans="3:9" x14ac:dyDescent="0.25">
      <c r="C6425" s="482" t="s">
        <v>6851</v>
      </c>
      <c r="D6425" s="325">
        <v>459.8</v>
      </c>
      <c r="E6425" s="325">
        <v>0</v>
      </c>
      <c r="F6425" s="325">
        <v>2.9</v>
      </c>
      <c r="G6425" s="325">
        <v>85</v>
      </c>
      <c r="H6425" s="320">
        <v>0.4</v>
      </c>
      <c r="I6425" s="320">
        <v>67.5</v>
      </c>
    </row>
    <row r="6426" spans="3:9" x14ac:dyDescent="0.25">
      <c r="C6426" s="482" t="s">
        <v>6852</v>
      </c>
      <c r="D6426" s="325">
        <v>459.7</v>
      </c>
      <c r="E6426" s="325">
        <v>0</v>
      </c>
      <c r="F6426" s="325">
        <v>2.7</v>
      </c>
      <c r="G6426" s="325">
        <v>83</v>
      </c>
      <c r="H6426" s="320">
        <v>0.4</v>
      </c>
      <c r="I6426" s="320">
        <v>67.5</v>
      </c>
    </row>
    <row r="6427" spans="3:9" x14ac:dyDescent="0.25">
      <c r="C6427" s="482" t="s">
        <v>6853</v>
      </c>
      <c r="D6427" s="325">
        <v>459.3</v>
      </c>
      <c r="E6427" s="325">
        <v>0</v>
      </c>
      <c r="F6427" s="325">
        <v>1.9</v>
      </c>
      <c r="G6427" s="325">
        <v>85</v>
      </c>
      <c r="H6427" s="320">
        <v>0.4</v>
      </c>
      <c r="I6427" s="320">
        <v>45</v>
      </c>
    </row>
    <row r="6428" spans="3:9" x14ac:dyDescent="0.25">
      <c r="C6428" s="482" t="s">
        <v>6854</v>
      </c>
      <c r="D6428" s="325">
        <v>459.1</v>
      </c>
      <c r="E6428" s="325">
        <v>0</v>
      </c>
      <c r="F6428" s="325">
        <v>1.5</v>
      </c>
      <c r="G6428" s="325">
        <v>86</v>
      </c>
      <c r="H6428" s="320">
        <v>0.4</v>
      </c>
      <c r="I6428" s="320">
        <v>22.5</v>
      </c>
    </row>
    <row r="6429" spans="3:9" x14ac:dyDescent="0.25">
      <c r="C6429" s="482" t="s">
        <v>6855</v>
      </c>
      <c r="D6429" s="325">
        <v>459.2</v>
      </c>
      <c r="E6429" s="325">
        <v>0</v>
      </c>
      <c r="F6429" s="325">
        <v>1.3</v>
      </c>
      <c r="G6429" s="325">
        <v>86</v>
      </c>
      <c r="H6429" s="320">
        <v>0.4</v>
      </c>
      <c r="I6429" s="320">
        <v>67.5</v>
      </c>
    </row>
    <row r="6430" spans="3:9" x14ac:dyDescent="0.25">
      <c r="C6430" s="482" t="s">
        <v>6856</v>
      </c>
      <c r="D6430" s="325">
        <v>459.3</v>
      </c>
      <c r="E6430" s="325">
        <v>0</v>
      </c>
      <c r="F6430" s="325">
        <v>0.8</v>
      </c>
      <c r="G6430" s="325">
        <v>87</v>
      </c>
      <c r="H6430" s="320">
        <v>0.4</v>
      </c>
      <c r="I6430" s="320">
        <v>157.5</v>
      </c>
    </row>
    <row r="6431" spans="3:9" x14ac:dyDescent="0.25">
      <c r="C6431" s="482" t="s">
        <v>6857</v>
      </c>
      <c r="D6431" s="325">
        <v>459.4</v>
      </c>
      <c r="E6431" s="325">
        <v>0</v>
      </c>
      <c r="F6431" s="325">
        <v>0.8</v>
      </c>
      <c r="G6431" s="325">
        <v>85</v>
      </c>
      <c r="H6431" s="320">
        <v>0.4</v>
      </c>
      <c r="I6431" s="320">
        <v>67.5</v>
      </c>
    </row>
    <row r="6432" spans="3:9" x14ac:dyDescent="0.25">
      <c r="C6432" s="482" t="s">
        <v>6858</v>
      </c>
      <c r="D6432" s="325">
        <v>459.9</v>
      </c>
      <c r="E6432" s="325">
        <v>0</v>
      </c>
      <c r="F6432" s="325">
        <v>1</v>
      </c>
      <c r="G6432" s="325">
        <v>87</v>
      </c>
      <c r="H6432" s="320">
        <v>0.4</v>
      </c>
      <c r="I6432" s="320">
        <v>90</v>
      </c>
    </row>
    <row r="6433" spans="3:9" x14ac:dyDescent="0.25">
      <c r="C6433" s="482" t="s">
        <v>6859</v>
      </c>
      <c r="D6433" s="325">
        <v>460.4</v>
      </c>
      <c r="E6433" s="325">
        <v>0.25</v>
      </c>
      <c r="F6433" s="325">
        <v>2.2000000000000002</v>
      </c>
      <c r="G6433" s="325">
        <v>83</v>
      </c>
      <c r="H6433" s="320">
        <v>0.4</v>
      </c>
      <c r="I6433" s="320">
        <v>67.5</v>
      </c>
    </row>
    <row r="6434" spans="3:9" x14ac:dyDescent="0.25">
      <c r="C6434" s="482" t="s">
        <v>6860</v>
      </c>
      <c r="D6434" s="325">
        <v>460.6</v>
      </c>
      <c r="E6434" s="325">
        <v>0</v>
      </c>
      <c r="F6434" s="325">
        <v>3.6</v>
      </c>
      <c r="G6434" s="325">
        <v>79</v>
      </c>
      <c r="H6434" s="320">
        <v>1.3</v>
      </c>
      <c r="I6434" s="320">
        <v>67.5</v>
      </c>
    </row>
    <row r="6435" spans="3:9" x14ac:dyDescent="0.25">
      <c r="C6435" s="482" t="s">
        <v>6861</v>
      </c>
      <c r="D6435" s="325">
        <v>460.8</v>
      </c>
      <c r="E6435" s="325">
        <v>0</v>
      </c>
      <c r="F6435" s="325">
        <v>3.6</v>
      </c>
      <c r="G6435" s="325">
        <v>80</v>
      </c>
      <c r="H6435" s="320">
        <v>1.3</v>
      </c>
      <c r="I6435" s="320">
        <v>67.5</v>
      </c>
    </row>
    <row r="6436" spans="3:9" x14ac:dyDescent="0.25">
      <c r="C6436" s="482" t="s">
        <v>6862</v>
      </c>
      <c r="D6436" s="325">
        <v>460.6</v>
      </c>
      <c r="E6436" s="325">
        <v>0.51</v>
      </c>
      <c r="F6436" s="325">
        <v>7.2</v>
      </c>
      <c r="G6436" s="325">
        <v>66</v>
      </c>
      <c r="H6436" s="320">
        <v>1.3</v>
      </c>
      <c r="I6436" s="320">
        <v>67.5</v>
      </c>
    </row>
    <row r="6437" spans="3:9" x14ac:dyDescent="0.25">
      <c r="C6437" s="482" t="s">
        <v>6863</v>
      </c>
      <c r="D6437" s="325">
        <v>460.5</v>
      </c>
      <c r="E6437" s="325">
        <v>0</v>
      </c>
      <c r="F6437" s="325">
        <v>6.5</v>
      </c>
      <c r="G6437" s="325">
        <v>62</v>
      </c>
      <c r="H6437" s="320">
        <v>1.3</v>
      </c>
      <c r="I6437" s="320">
        <v>45</v>
      </c>
    </row>
    <row r="6438" spans="3:9" x14ac:dyDescent="0.25">
      <c r="C6438" s="482" t="s">
        <v>6864</v>
      </c>
      <c r="D6438" s="325">
        <v>459.9</v>
      </c>
      <c r="E6438" s="325">
        <v>0</v>
      </c>
      <c r="F6438" s="325">
        <v>8.6999999999999993</v>
      </c>
      <c r="G6438" s="325">
        <v>55</v>
      </c>
      <c r="H6438" s="320">
        <v>1.8</v>
      </c>
      <c r="I6438" s="320">
        <v>67.5</v>
      </c>
    </row>
    <row r="6439" spans="3:9" x14ac:dyDescent="0.25">
      <c r="C6439" s="482" t="s">
        <v>6865</v>
      </c>
      <c r="D6439" s="325">
        <v>459.6</v>
      </c>
      <c r="E6439" s="325">
        <v>0</v>
      </c>
      <c r="F6439" s="325">
        <v>9.4</v>
      </c>
      <c r="G6439" s="325">
        <v>56</v>
      </c>
      <c r="H6439" s="320">
        <v>1.8</v>
      </c>
      <c r="I6439" s="320">
        <v>45</v>
      </c>
    </row>
    <row r="6440" spans="3:9" x14ac:dyDescent="0.25">
      <c r="C6440" s="482" t="s">
        <v>6866</v>
      </c>
      <c r="D6440" s="325">
        <v>459.4</v>
      </c>
      <c r="E6440" s="325">
        <v>0</v>
      </c>
      <c r="F6440" s="325">
        <v>7.9</v>
      </c>
      <c r="G6440" s="325">
        <v>63</v>
      </c>
      <c r="H6440" s="320">
        <v>1.3</v>
      </c>
      <c r="I6440" s="320">
        <v>45</v>
      </c>
    </row>
    <row r="6441" spans="3:9" x14ac:dyDescent="0.25">
      <c r="C6441" s="482" t="s">
        <v>6867</v>
      </c>
      <c r="D6441" s="325">
        <v>459.3</v>
      </c>
      <c r="E6441" s="325">
        <v>0</v>
      </c>
      <c r="F6441" s="325">
        <v>6.4</v>
      </c>
      <c r="G6441" s="325">
        <v>72</v>
      </c>
      <c r="H6441" s="320">
        <v>0.9</v>
      </c>
      <c r="I6441" s="320">
        <v>67.5</v>
      </c>
    </row>
    <row r="6442" spans="3:9" x14ac:dyDescent="0.25">
      <c r="C6442" s="482" t="s">
        <v>6868</v>
      </c>
      <c r="D6442" s="325">
        <v>459.1</v>
      </c>
      <c r="E6442" s="325">
        <v>0</v>
      </c>
      <c r="F6442" s="325">
        <v>6.6</v>
      </c>
      <c r="G6442" s="325">
        <v>68</v>
      </c>
      <c r="H6442" s="320">
        <v>0.4</v>
      </c>
      <c r="I6442" s="320">
        <v>67.5</v>
      </c>
    </row>
    <row r="6443" spans="3:9" x14ac:dyDescent="0.25">
      <c r="C6443" s="482" t="s">
        <v>6869</v>
      </c>
      <c r="D6443" s="325">
        <v>459.3</v>
      </c>
      <c r="E6443" s="325">
        <v>0</v>
      </c>
      <c r="F6443" s="325">
        <v>5.7</v>
      </c>
      <c r="G6443" s="325">
        <v>73</v>
      </c>
      <c r="H6443" s="320">
        <v>0.9</v>
      </c>
      <c r="I6443" s="320">
        <v>90</v>
      </c>
    </row>
    <row r="6444" spans="3:9" x14ac:dyDescent="0.25">
      <c r="C6444" s="482" t="s">
        <v>6870</v>
      </c>
      <c r="D6444" s="325">
        <v>459.6</v>
      </c>
      <c r="E6444" s="325">
        <v>0</v>
      </c>
      <c r="F6444" s="325">
        <v>4.4000000000000004</v>
      </c>
      <c r="G6444" s="325">
        <v>82</v>
      </c>
      <c r="H6444" s="320">
        <v>0.9</v>
      </c>
      <c r="I6444" s="320">
        <v>67.5</v>
      </c>
    </row>
    <row r="6445" spans="3:9" x14ac:dyDescent="0.25">
      <c r="C6445" s="482" t="s">
        <v>6871</v>
      </c>
      <c r="D6445" s="325">
        <v>459.9</v>
      </c>
      <c r="E6445" s="325">
        <v>0</v>
      </c>
      <c r="F6445" s="325">
        <v>3.7</v>
      </c>
      <c r="G6445" s="325">
        <v>86</v>
      </c>
      <c r="H6445" s="320">
        <v>0.4</v>
      </c>
      <c r="I6445" s="320">
        <v>67.5</v>
      </c>
    </row>
    <row r="6446" spans="3:9" x14ac:dyDescent="0.25">
      <c r="C6446" s="482" t="s">
        <v>6872</v>
      </c>
      <c r="D6446" s="325">
        <v>460.2</v>
      </c>
      <c r="E6446" s="325">
        <v>0</v>
      </c>
      <c r="F6446" s="325">
        <v>3.3</v>
      </c>
      <c r="G6446" s="325">
        <v>87</v>
      </c>
      <c r="H6446" s="320">
        <v>0.4</v>
      </c>
      <c r="I6446" s="320">
        <v>22.5</v>
      </c>
    </row>
    <row r="6447" spans="3:9" x14ac:dyDescent="0.25">
      <c r="C6447" s="482" t="s">
        <v>6873</v>
      </c>
      <c r="D6447" s="325">
        <v>460.4</v>
      </c>
      <c r="E6447" s="325">
        <v>0</v>
      </c>
      <c r="F6447" s="325">
        <v>3.5</v>
      </c>
      <c r="G6447" s="325">
        <v>85</v>
      </c>
      <c r="H6447" s="320">
        <v>0.4</v>
      </c>
      <c r="I6447" s="320">
        <v>67.5</v>
      </c>
    </row>
    <row r="6448" spans="3:9" x14ac:dyDescent="0.25">
      <c r="C6448" s="482" t="s">
        <v>6874</v>
      </c>
      <c r="D6448" s="325">
        <v>460.3</v>
      </c>
      <c r="E6448" s="325">
        <v>0</v>
      </c>
      <c r="F6448" s="325">
        <v>2.9</v>
      </c>
      <c r="G6448" s="325">
        <v>86</v>
      </c>
      <c r="H6448" s="320">
        <v>0.9</v>
      </c>
      <c r="I6448" s="320">
        <v>67.5</v>
      </c>
    </row>
    <row r="6449" spans="3:9" x14ac:dyDescent="0.25">
      <c r="C6449" s="482" t="s">
        <v>6875</v>
      </c>
      <c r="D6449" s="325">
        <v>460</v>
      </c>
      <c r="E6449" s="325">
        <v>0</v>
      </c>
      <c r="F6449" s="325">
        <v>2.8</v>
      </c>
      <c r="G6449" s="325">
        <v>85</v>
      </c>
      <c r="H6449" s="320">
        <v>0.9</v>
      </c>
      <c r="I6449" s="320">
        <v>67.5</v>
      </c>
    </row>
    <row r="6450" spans="3:9" x14ac:dyDescent="0.25">
      <c r="C6450" s="482" t="s">
        <v>6876</v>
      </c>
      <c r="D6450" s="325">
        <v>459.7</v>
      </c>
      <c r="E6450" s="325">
        <v>0</v>
      </c>
      <c r="F6450" s="325">
        <v>2.7</v>
      </c>
      <c r="G6450" s="325">
        <v>86</v>
      </c>
      <c r="H6450" s="320">
        <v>0.9</v>
      </c>
      <c r="I6450" s="320">
        <v>67.5</v>
      </c>
    </row>
    <row r="6451" spans="3:9" x14ac:dyDescent="0.25">
      <c r="C6451" s="482" t="s">
        <v>6877</v>
      </c>
      <c r="D6451" s="325">
        <v>459.5</v>
      </c>
      <c r="E6451" s="325">
        <v>0</v>
      </c>
      <c r="F6451" s="325">
        <v>2.7</v>
      </c>
      <c r="G6451" s="325">
        <v>84</v>
      </c>
      <c r="H6451" s="320">
        <v>0.4</v>
      </c>
      <c r="I6451" s="320">
        <v>67.5</v>
      </c>
    </row>
    <row r="6452" spans="3:9" x14ac:dyDescent="0.25">
      <c r="C6452" s="482" t="s">
        <v>6878</v>
      </c>
      <c r="D6452" s="325">
        <v>459.3</v>
      </c>
      <c r="E6452" s="325">
        <v>0</v>
      </c>
      <c r="F6452" s="325">
        <v>2.6</v>
      </c>
      <c r="G6452" s="325">
        <v>84</v>
      </c>
      <c r="H6452" s="320">
        <v>0.4</v>
      </c>
      <c r="I6452" s="320">
        <v>45</v>
      </c>
    </row>
    <row r="6453" spans="3:9" x14ac:dyDescent="0.25">
      <c r="C6453" s="482" t="s">
        <v>6879</v>
      </c>
      <c r="D6453" s="325">
        <v>459.3</v>
      </c>
      <c r="E6453" s="325">
        <v>0</v>
      </c>
      <c r="F6453" s="325">
        <v>2.6</v>
      </c>
      <c r="G6453" s="325">
        <v>86</v>
      </c>
      <c r="H6453" s="320">
        <v>0.4</v>
      </c>
      <c r="I6453" s="320">
        <v>225</v>
      </c>
    </row>
    <row r="6454" spans="3:9" x14ac:dyDescent="0.25">
      <c r="C6454" s="482" t="s">
        <v>6880</v>
      </c>
      <c r="D6454" s="325">
        <v>459.5</v>
      </c>
      <c r="E6454" s="325">
        <v>0</v>
      </c>
      <c r="F6454" s="325">
        <v>2.6</v>
      </c>
      <c r="G6454" s="325">
        <v>86</v>
      </c>
      <c r="H6454" s="320">
        <v>0.4</v>
      </c>
      <c r="I6454" s="320">
        <v>157.5</v>
      </c>
    </row>
    <row r="6455" spans="3:9" x14ac:dyDescent="0.25">
      <c r="C6455" s="482" t="s">
        <v>6881</v>
      </c>
      <c r="D6455" s="325">
        <v>459.7</v>
      </c>
      <c r="E6455" s="325">
        <v>0</v>
      </c>
      <c r="F6455" s="325">
        <v>2.5</v>
      </c>
      <c r="G6455" s="325">
        <v>87</v>
      </c>
      <c r="H6455" s="320">
        <v>0.4</v>
      </c>
      <c r="I6455" s="320">
        <v>180</v>
      </c>
    </row>
    <row r="6456" spans="3:9" x14ac:dyDescent="0.25">
      <c r="C6456" s="482" t="s">
        <v>6882</v>
      </c>
      <c r="D6456" s="325">
        <v>460</v>
      </c>
      <c r="E6456" s="325">
        <v>0</v>
      </c>
      <c r="F6456" s="325">
        <v>2.6</v>
      </c>
      <c r="G6456" s="325">
        <v>87</v>
      </c>
      <c r="H6456" s="320">
        <v>0.4</v>
      </c>
      <c r="I6456" s="320">
        <v>202.5</v>
      </c>
    </row>
    <row r="6457" spans="3:9" x14ac:dyDescent="0.25">
      <c r="C6457" s="482" t="s">
        <v>6883</v>
      </c>
      <c r="D6457" s="325">
        <v>460.3</v>
      </c>
      <c r="E6457" s="325">
        <v>0</v>
      </c>
      <c r="F6457" s="325">
        <v>4.0999999999999996</v>
      </c>
      <c r="G6457" s="325">
        <v>76</v>
      </c>
      <c r="H6457" s="320">
        <v>0.4</v>
      </c>
      <c r="I6457" s="320">
        <v>90</v>
      </c>
    </row>
    <row r="6458" spans="3:9" x14ac:dyDescent="0.25">
      <c r="C6458" s="482" t="s">
        <v>6884</v>
      </c>
      <c r="D6458" s="325">
        <v>460.3</v>
      </c>
      <c r="E6458" s="325">
        <v>0</v>
      </c>
      <c r="F6458" s="325">
        <v>5.7</v>
      </c>
      <c r="G6458" s="325">
        <v>71</v>
      </c>
      <c r="H6458" s="320">
        <v>0.4</v>
      </c>
      <c r="I6458" s="320">
        <v>157.5</v>
      </c>
    </row>
    <row r="6459" spans="3:9" x14ac:dyDescent="0.25">
      <c r="C6459" s="482" t="s">
        <v>6885</v>
      </c>
      <c r="D6459" s="325">
        <v>460.3</v>
      </c>
      <c r="E6459" s="325">
        <v>0</v>
      </c>
      <c r="F6459" s="325">
        <v>9.4</v>
      </c>
      <c r="G6459" s="325">
        <v>57</v>
      </c>
      <c r="H6459" s="320">
        <v>0.9</v>
      </c>
      <c r="I6459" s="320">
        <v>157.5</v>
      </c>
    </row>
    <row r="6460" spans="3:9" x14ac:dyDescent="0.25">
      <c r="C6460" s="482" t="s">
        <v>6886</v>
      </c>
      <c r="D6460" s="325">
        <v>459.9</v>
      </c>
      <c r="E6460" s="325">
        <v>0</v>
      </c>
      <c r="F6460" s="325">
        <v>11.8</v>
      </c>
      <c r="G6460" s="325">
        <v>46</v>
      </c>
      <c r="H6460" s="320">
        <v>1.3</v>
      </c>
      <c r="I6460" s="320">
        <v>90</v>
      </c>
    </row>
    <row r="6461" spans="3:9" x14ac:dyDescent="0.25">
      <c r="C6461" s="482" t="s">
        <v>6887</v>
      </c>
      <c r="D6461" s="325">
        <v>459.7</v>
      </c>
      <c r="E6461" s="325">
        <v>0</v>
      </c>
      <c r="F6461" s="325">
        <v>11.2</v>
      </c>
      <c r="G6461" s="325">
        <v>51</v>
      </c>
      <c r="H6461" s="320">
        <v>1.3</v>
      </c>
      <c r="I6461" s="320">
        <v>157.5</v>
      </c>
    </row>
    <row r="6462" spans="3:9" x14ac:dyDescent="0.25">
      <c r="C6462" s="482" t="s">
        <v>6888</v>
      </c>
      <c r="D6462" s="325">
        <v>459.2</v>
      </c>
      <c r="E6462" s="325">
        <v>0</v>
      </c>
      <c r="F6462" s="325">
        <v>12.2</v>
      </c>
      <c r="G6462" s="325">
        <v>52</v>
      </c>
      <c r="H6462" s="320">
        <v>1.8</v>
      </c>
      <c r="I6462" s="320">
        <v>45</v>
      </c>
    </row>
    <row r="6463" spans="3:9" x14ac:dyDescent="0.25">
      <c r="C6463" s="482" t="s">
        <v>6889</v>
      </c>
      <c r="D6463" s="325">
        <v>459</v>
      </c>
      <c r="E6463" s="325">
        <v>0</v>
      </c>
      <c r="F6463" s="325">
        <v>6.5</v>
      </c>
      <c r="G6463" s="325">
        <v>67</v>
      </c>
      <c r="H6463" s="320">
        <v>1.8</v>
      </c>
      <c r="I6463" s="320">
        <v>45</v>
      </c>
    </row>
    <row r="6464" spans="3:9" x14ac:dyDescent="0.25">
      <c r="C6464" s="482" t="s">
        <v>6890</v>
      </c>
      <c r="D6464" s="325">
        <v>458.8</v>
      </c>
      <c r="E6464" s="325">
        <v>0</v>
      </c>
      <c r="F6464" s="325">
        <v>4.4000000000000004</v>
      </c>
      <c r="G6464" s="325">
        <v>80</v>
      </c>
      <c r="H6464" s="320">
        <v>1.8</v>
      </c>
      <c r="I6464" s="320">
        <v>225</v>
      </c>
    </row>
    <row r="6465" spans="3:9" x14ac:dyDescent="0.25">
      <c r="C6465" s="482" t="s">
        <v>6891</v>
      </c>
      <c r="D6465" s="325">
        <v>458.3</v>
      </c>
      <c r="E6465" s="325">
        <v>0</v>
      </c>
      <c r="F6465" s="325">
        <v>8.6999999999999993</v>
      </c>
      <c r="G6465" s="325">
        <v>65</v>
      </c>
      <c r="H6465" s="320">
        <v>1.8</v>
      </c>
      <c r="I6465" s="320">
        <v>225</v>
      </c>
    </row>
    <row r="6466" spans="3:9" x14ac:dyDescent="0.25">
      <c r="C6466" s="482" t="s">
        <v>6892</v>
      </c>
      <c r="D6466" s="325">
        <v>458.3</v>
      </c>
      <c r="E6466" s="325">
        <v>0</v>
      </c>
      <c r="F6466" s="325">
        <v>7.7</v>
      </c>
      <c r="G6466" s="325">
        <v>64</v>
      </c>
      <c r="H6466" s="320">
        <v>1.8</v>
      </c>
      <c r="I6466" s="320">
        <v>0</v>
      </c>
    </row>
    <row r="6467" spans="3:9" x14ac:dyDescent="0.25">
      <c r="C6467" s="482" t="s">
        <v>6893</v>
      </c>
      <c r="D6467" s="325">
        <v>458.6</v>
      </c>
      <c r="E6467" s="325">
        <v>0</v>
      </c>
      <c r="F6467" s="325">
        <v>6</v>
      </c>
      <c r="G6467" s="325">
        <v>74</v>
      </c>
      <c r="H6467" s="320">
        <v>1.3</v>
      </c>
      <c r="I6467" s="320">
        <v>0</v>
      </c>
    </row>
    <row r="6468" spans="3:9" x14ac:dyDescent="0.25">
      <c r="C6468" s="482" t="s">
        <v>6894</v>
      </c>
      <c r="D6468" s="325">
        <v>459</v>
      </c>
      <c r="E6468" s="325">
        <v>0</v>
      </c>
      <c r="F6468" s="325">
        <v>5.7</v>
      </c>
      <c r="G6468" s="325">
        <v>76</v>
      </c>
      <c r="H6468" s="320">
        <v>1.3</v>
      </c>
      <c r="I6468" s="320">
        <v>180</v>
      </c>
    </row>
    <row r="6469" spans="3:9" x14ac:dyDescent="0.25">
      <c r="C6469" s="482" t="s">
        <v>6895</v>
      </c>
      <c r="D6469" s="325">
        <v>459.2</v>
      </c>
      <c r="E6469" s="325">
        <v>0</v>
      </c>
      <c r="F6469" s="325">
        <v>5.4</v>
      </c>
      <c r="G6469" s="325">
        <v>78</v>
      </c>
      <c r="H6469" s="320">
        <v>0.9</v>
      </c>
      <c r="I6469" s="320">
        <v>180</v>
      </c>
    </row>
    <row r="6470" spans="3:9" x14ac:dyDescent="0.25">
      <c r="C6470" s="482" t="s">
        <v>6896</v>
      </c>
      <c r="D6470" s="325">
        <v>459.3</v>
      </c>
      <c r="E6470" s="325">
        <v>0</v>
      </c>
      <c r="F6470" s="325">
        <v>4.8</v>
      </c>
      <c r="G6470" s="325">
        <v>80</v>
      </c>
      <c r="H6470" s="320">
        <v>0.4</v>
      </c>
      <c r="I6470" s="320">
        <v>67.5</v>
      </c>
    </row>
    <row r="6471" spans="3:9" x14ac:dyDescent="0.25">
      <c r="C6471" s="482" t="s">
        <v>6897</v>
      </c>
      <c r="D6471" s="325">
        <v>459.6</v>
      </c>
      <c r="E6471" s="325">
        <v>0</v>
      </c>
      <c r="F6471" s="325">
        <v>3.8</v>
      </c>
      <c r="G6471" s="325">
        <v>86</v>
      </c>
      <c r="H6471" s="320">
        <v>0.4</v>
      </c>
      <c r="I6471" s="320">
        <v>0</v>
      </c>
    </row>
    <row r="6472" spans="3:9" x14ac:dyDescent="0.25">
      <c r="C6472" s="482" t="s">
        <v>6898</v>
      </c>
      <c r="D6472" s="325">
        <v>459.7</v>
      </c>
      <c r="E6472" s="325">
        <v>0</v>
      </c>
      <c r="F6472" s="325">
        <v>3.1</v>
      </c>
      <c r="G6472" s="325">
        <v>88</v>
      </c>
      <c r="H6472" s="320">
        <v>0.4</v>
      </c>
      <c r="I6472" s="320">
        <v>247.5</v>
      </c>
    </row>
    <row r="6473" spans="3:9" x14ac:dyDescent="0.25">
      <c r="C6473" s="482" t="s">
        <v>6899</v>
      </c>
      <c r="D6473" s="325">
        <v>459.3</v>
      </c>
      <c r="E6473" s="325">
        <v>0</v>
      </c>
      <c r="F6473" s="325">
        <v>2.6</v>
      </c>
      <c r="G6473" s="325">
        <v>89</v>
      </c>
      <c r="H6473" s="320">
        <v>0</v>
      </c>
      <c r="I6473" s="320">
        <v>247.5</v>
      </c>
    </row>
    <row r="6474" spans="3:9" x14ac:dyDescent="0.25">
      <c r="C6474" s="482" t="s">
        <v>6900</v>
      </c>
      <c r="D6474" s="325">
        <v>459</v>
      </c>
      <c r="E6474" s="325">
        <v>0</v>
      </c>
      <c r="F6474" s="325">
        <v>2.4</v>
      </c>
      <c r="G6474" s="325">
        <v>90</v>
      </c>
      <c r="H6474" s="320">
        <v>0</v>
      </c>
      <c r="I6474" s="320">
        <v>45</v>
      </c>
    </row>
    <row r="6475" spans="3:9" x14ac:dyDescent="0.25">
      <c r="C6475" s="482" t="s">
        <v>6901</v>
      </c>
      <c r="D6475" s="325">
        <v>458.7</v>
      </c>
      <c r="E6475" s="325">
        <v>0</v>
      </c>
      <c r="F6475" s="325">
        <v>1.2</v>
      </c>
      <c r="G6475" s="325">
        <v>92</v>
      </c>
      <c r="H6475" s="320">
        <v>0.4</v>
      </c>
      <c r="I6475" s="320">
        <v>0</v>
      </c>
    </row>
    <row r="6476" spans="3:9" x14ac:dyDescent="0.25">
      <c r="C6476" s="482" t="s">
        <v>6902</v>
      </c>
      <c r="D6476" s="325">
        <v>458.4</v>
      </c>
      <c r="E6476" s="325">
        <v>0</v>
      </c>
      <c r="F6476" s="325">
        <v>1.4</v>
      </c>
      <c r="G6476" s="325">
        <v>93</v>
      </c>
      <c r="H6476" s="320">
        <v>0.9</v>
      </c>
      <c r="I6476" s="320">
        <v>0</v>
      </c>
    </row>
    <row r="6477" spans="3:9" x14ac:dyDescent="0.25">
      <c r="C6477" s="482" t="s">
        <v>6903</v>
      </c>
      <c r="D6477" s="325">
        <v>458.5</v>
      </c>
      <c r="E6477" s="325">
        <v>0</v>
      </c>
      <c r="F6477" s="325">
        <v>1.5</v>
      </c>
      <c r="G6477" s="325">
        <v>94</v>
      </c>
      <c r="H6477" s="320">
        <v>0.4</v>
      </c>
      <c r="I6477" s="320">
        <v>0</v>
      </c>
    </row>
    <row r="6478" spans="3:9" x14ac:dyDescent="0.25">
      <c r="C6478" s="482" t="s">
        <v>6904</v>
      </c>
      <c r="D6478" s="325">
        <v>458.5</v>
      </c>
      <c r="E6478" s="325">
        <v>0</v>
      </c>
      <c r="F6478" s="325">
        <v>1.8</v>
      </c>
      <c r="G6478" s="325">
        <v>94</v>
      </c>
      <c r="H6478" s="320">
        <v>0</v>
      </c>
      <c r="I6478" s="320">
        <v>0</v>
      </c>
    </row>
    <row r="6479" spans="3:9" x14ac:dyDescent="0.25">
      <c r="C6479" s="482" t="s">
        <v>6905</v>
      </c>
      <c r="D6479" s="325">
        <v>458.8</v>
      </c>
      <c r="E6479" s="325">
        <v>0</v>
      </c>
      <c r="F6479" s="325">
        <v>2.2000000000000002</v>
      </c>
      <c r="G6479" s="325">
        <v>94</v>
      </c>
      <c r="H6479" s="320">
        <v>0</v>
      </c>
      <c r="I6479" s="320">
        <v>67.5</v>
      </c>
    </row>
    <row r="6480" spans="3:9" x14ac:dyDescent="0.25">
      <c r="C6480" s="482" t="s">
        <v>6906</v>
      </c>
      <c r="D6480" s="325">
        <v>459.1</v>
      </c>
      <c r="E6480" s="325">
        <v>0</v>
      </c>
      <c r="F6480" s="325">
        <v>3.2</v>
      </c>
      <c r="G6480" s="325">
        <v>89</v>
      </c>
      <c r="H6480" s="320">
        <v>0.4</v>
      </c>
      <c r="I6480" s="320">
        <v>22.5</v>
      </c>
    </row>
    <row r="6481" spans="3:9" x14ac:dyDescent="0.25">
      <c r="C6481" s="482" t="s">
        <v>6907</v>
      </c>
      <c r="D6481" s="325">
        <v>459.5</v>
      </c>
      <c r="E6481" s="325">
        <v>0</v>
      </c>
      <c r="F6481" s="325">
        <v>4.0999999999999996</v>
      </c>
      <c r="G6481" s="325">
        <v>86</v>
      </c>
      <c r="H6481" s="320">
        <v>0.9</v>
      </c>
      <c r="I6481" s="320">
        <v>202.5</v>
      </c>
    </row>
    <row r="6482" spans="3:9" x14ac:dyDescent="0.25">
      <c r="C6482" s="482" t="s">
        <v>6908</v>
      </c>
      <c r="D6482" s="325">
        <v>459.6</v>
      </c>
      <c r="E6482" s="325">
        <v>0</v>
      </c>
      <c r="F6482" s="325">
        <v>5.4</v>
      </c>
      <c r="G6482" s="325">
        <v>80</v>
      </c>
      <c r="H6482" s="320">
        <v>0.9</v>
      </c>
      <c r="I6482" s="320">
        <v>0</v>
      </c>
    </row>
    <row r="6483" spans="3:9" x14ac:dyDescent="0.25">
      <c r="C6483" s="482" t="s">
        <v>6909</v>
      </c>
      <c r="D6483" s="325">
        <v>459.9</v>
      </c>
      <c r="E6483" s="325">
        <v>0</v>
      </c>
      <c r="F6483" s="325">
        <v>5</v>
      </c>
      <c r="G6483" s="325">
        <v>70</v>
      </c>
      <c r="H6483" s="320">
        <v>1.3</v>
      </c>
      <c r="I6483" s="320">
        <v>0</v>
      </c>
    </row>
    <row r="6484" spans="3:9" x14ac:dyDescent="0.25">
      <c r="C6484" s="482" t="s">
        <v>6910</v>
      </c>
      <c r="D6484" s="325">
        <v>459.7</v>
      </c>
      <c r="E6484" s="325">
        <v>0.25</v>
      </c>
      <c r="F6484" s="325">
        <v>3.4</v>
      </c>
      <c r="G6484" s="325">
        <v>84</v>
      </c>
      <c r="H6484" s="320">
        <v>0.9</v>
      </c>
      <c r="I6484" s="320">
        <v>202.5</v>
      </c>
    </row>
    <row r="6485" spans="3:9" x14ac:dyDescent="0.25">
      <c r="C6485" s="482" t="s">
        <v>6911</v>
      </c>
      <c r="D6485" s="325">
        <v>459.1</v>
      </c>
      <c r="E6485" s="325">
        <v>2.0299999999999998</v>
      </c>
      <c r="F6485" s="325">
        <v>7.2</v>
      </c>
      <c r="G6485" s="325">
        <v>76</v>
      </c>
      <c r="H6485" s="320">
        <v>1.3</v>
      </c>
      <c r="I6485" s="320">
        <v>22.5</v>
      </c>
    </row>
    <row r="6486" spans="3:9" x14ac:dyDescent="0.25">
      <c r="C6486" s="482" t="s">
        <v>6912</v>
      </c>
      <c r="D6486" s="325">
        <v>458.7</v>
      </c>
      <c r="E6486" s="325">
        <v>0</v>
      </c>
      <c r="F6486" s="325">
        <v>5.8</v>
      </c>
      <c r="G6486" s="325">
        <v>77</v>
      </c>
      <c r="H6486" s="320">
        <v>2.7</v>
      </c>
      <c r="I6486" s="320">
        <v>45</v>
      </c>
    </row>
    <row r="6487" spans="3:9" x14ac:dyDescent="0.25">
      <c r="C6487" s="482" t="s">
        <v>6913</v>
      </c>
      <c r="D6487" s="325">
        <v>458.1</v>
      </c>
      <c r="E6487" s="325">
        <v>0</v>
      </c>
      <c r="F6487" s="325">
        <v>5.6</v>
      </c>
      <c r="G6487" s="325">
        <v>78</v>
      </c>
      <c r="H6487" s="320">
        <v>2.7</v>
      </c>
      <c r="I6487" s="320">
        <v>22.5</v>
      </c>
    </row>
    <row r="6488" spans="3:9" x14ac:dyDescent="0.25">
      <c r="C6488" s="482" t="s">
        <v>6914</v>
      </c>
      <c r="D6488" s="325">
        <v>457.5</v>
      </c>
      <c r="E6488" s="325">
        <v>0</v>
      </c>
      <c r="F6488" s="325">
        <v>8.1</v>
      </c>
      <c r="G6488" s="325">
        <v>68</v>
      </c>
      <c r="H6488" s="320">
        <v>1.3</v>
      </c>
      <c r="I6488" s="320">
        <v>45</v>
      </c>
    </row>
    <row r="6489" spans="3:9" x14ac:dyDescent="0.25">
      <c r="C6489" s="482" t="s">
        <v>6915</v>
      </c>
      <c r="D6489" s="325">
        <v>457.3</v>
      </c>
      <c r="E6489" s="325">
        <v>0</v>
      </c>
      <c r="F6489" s="325">
        <v>8.6999999999999993</v>
      </c>
      <c r="G6489" s="325">
        <v>63</v>
      </c>
      <c r="H6489" s="320">
        <v>0.9</v>
      </c>
      <c r="I6489" s="320">
        <v>45</v>
      </c>
    </row>
    <row r="6490" spans="3:9" x14ac:dyDescent="0.25">
      <c r="C6490" s="482" t="s">
        <v>6916</v>
      </c>
      <c r="D6490" s="325">
        <v>457.5</v>
      </c>
      <c r="E6490" s="325">
        <v>0</v>
      </c>
      <c r="F6490" s="325">
        <v>6.7</v>
      </c>
      <c r="G6490" s="325">
        <v>74</v>
      </c>
      <c r="H6490" s="320">
        <v>1.3</v>
      </c>
      <c r="I6490" s="320">
        <v>22.5</v>
      </c>
    </row>
    <row r="6491" spans="3:9" x14ac:dyDescent="0.25">
      <c r="C6491" s="482" t="s">
        <v>6917</v>
      </c>
      <c r="D6491" s="325">
        <v>457.9</v>
      </c>
      <c r="E6491" s="325">
        <v>0.76</v>
      </c>
      <c r="F6491" s="325">
        <v>3.1</v>
      </c>
      <c r="G6491" s="325">
        <v>86</v>
      </c>
      <c r="H6491" s="320">
        <v>1.3</v>
      </c>
      <c r="I6491" s="320">
        <v>180</v>
      </c>
    </row>
    <row r="6492" spans="3:9" x14ac:dyDescent="0.25">
      <c r="C6492" s="482" t="s">
        <v>6918</v>
      </c>
      <c r="D6492" s="325">
        <v>458.2</v>
      </c>
      <c r="E6492" s="325">
        <v>2.0299999999999998</v>
      </c>
      <c r="F6492" s="325">
        <v>2.2000000000000002</v>
      </c>
      <c r="G6492" s="325">
        <v>91</v>
      </c>
      <c r="H6492" s="320">
        <v>0.9</v>
      </c>
      <c r="I6492" s="320">
        <v>225</v>
      </c>
    </row>
    <row r="6493" spans="3:9" x14ac:dyDescent="0.25">
      <c r="C6493" s="482" t="s">
        <v>6919</v>
      </c>
      <c r="D6493" s="325">
        <v>458.5</v>
      </c>
      <c r="E6493" s="325">
        <v>0.25</v>
      </c>
      <c r="F6493" s="325">
        <v>2.4</v>
      </c>
      <c r="G6493" s="325">
        <v>90</v>
      </c>
      <c r="H6493" s="320">
        <v>0.4</v>
      </c>
      <c r="I6493" s="320">
        <v>225</v>
      </c>
    </row>
    <row r="6494" spans="3:9" x14ac:dyDescent="0.25">
      <c r="C6494" s="482" t="s">
        <v>6920</v>
      </c>
      <c r="D6494" s="325">
        <v>458.7</v>
      </c>
      <c r="E6494" s="325">
        <v>0</v>
      </c>
      <c r="F6494" s="325">
        <v>2.8</v>
      </c>
      <c r="G6494" s="325">
        <v>89</v>
      </c>
      <c r="H6494" s="320">
        <v>0.4</v>
      </c>
      <c r="I6494" s="320">
        <v>180</v>
      </c>
    </row>
    <row r="6495" spans="3:9" x14ac:dyDescent="0.25">
      <c r="C6495" s="482" t="s">
        <v>6921</v>
      </c>
      <c r="D6495" s="325">
        <v>459.1</v>
      </c>
      <c r="E6495" s="325">
        <v>0</v>
      </c>
      <c r="F6495" s="325">
        <v>2.9</v>
      </c>
      <c r="G6495" s="325">
        <v>88</v>
      </c>
      <c r="H6495" s="320">
        <v>0.4</v>
      </c>
      <c r="I6495" s="320">
        <v>180</v>
      </c>
    </row>
    <row r="6496" spans="3:9" x14ac:dyDescent="0.25">
      <c r="C6496" s="482" t="s">
        <v>6922</v>
      </c>
      <c r="D6496" s="325">
        <v>458.9</v>
      </c>
      <c r="E6496" s="325">
        <v>0</v>
      </c>
      <c r="F6496" s="325">
        <v>3.1</v>
      </c>
      <c r="G6496" s="325">
        <v>88</v>
      </c>
      <c r="H6496" s="320">
        <v>0.4</v>
      </c>
      <c r="I6496" s="320">
        <v>180</v>
      </c>
    </row>
    <row r="6497" spans="3:9" x14ac:dyDescent="0.25">
      <c r="C6497" s="482" t="s">
        <v>6923</v>
      </c>
      <c r="D6497" s="325">
        <v>458.5</v>
      </c>
      <c r="E6497" s="325">
        <v>0</v>
      </c>
      <c r="F6497" s="325">
        <v>2.4</v>
      </c>
      <c r="G6497" s="325">
        <v>87</v>
      </c>
      <c r="H6497" s="320">
        <v>0.9</v>
      </c>
      <c r="I6497" s="320">
        <v>225</v>
      </c>
    </row>
    <row r="6498" spans="3:9" x14ac:dyDescent="0.25">
      <c r="C6498" s="482" t="s">
        <v>6924</v>
      </c>
      <c r="D6498" s="325">
        <v>457.9</v>
      </c>
      <c r="E6498" s="325">
        <v>0</v>
      </c>
      <c r="F6498" s="325">
        <v>2.2000000000000002</v>
      </c>
      <c r="G6498" s="325">
        <v>88</v>
      </c>
      <c r="H6498" s="320">
        <v>0.9</v>
      </c>
      <c r="I6498" s="320">
        <v>225</v>
      </c>
    </row>
    <row r="6499" spans="3:9" x14ac:dyDescent="0.25">
      <c r="C6499" s="482" t="s">
        <v>6925</v>
      </c>
      <c r="D6499" s="325">
        <v>457.4</v>
      </c>
      <c r="E6499" s="325">
        <v>0</v>
      </c>
      <c r="F6499" s="325">
        <v>1.8</v>
      </c>
      <c r="G6499" s="325">
        <v>91</v>
      </c>
      <c r="H6499" s="320">
        <v>0.4</v>
      </c>
      <c r="I6499" s="320">
        <v>157.5</v>
      </c>
    </row>
    <row r="6500" spans="3:9" x14ac:dyDescent="0.25">
      <c r="C6500" s="482" t="s">
        <v>6926</v>
      </c>
      <c r="D6500" s="325">
        <v>457.1</v>
      </c>
      <c r="E6500" s="325">
        <v>0</v>
      </c>
      <c r="F6500" s="325">
        <v>1.7</v>
      </c>
      <c r="G6500" s="325">
        <v>91</v>
      </c>
      <c r="H6500" s="320">
        <v>0.9</v>
      </c>
      <c r="I6500" s="320">
        <v>225</v>
      </c>
    </row>
    <row r="6501" spans="3:9" x14ac:dyDescent="0.25">
      <c r="C6501" s="482" t="s">
        <v>6927</v>
      </c>
      <c r="D6501" s="325">
        <v>456.9</v>
      </c>
      <c r="E6501" s="325">
        <v>0</v>
      </c>
      <c r="F6501" s="325">
        <v>1.8</v>
      </c>
      <c r="G6501" s="325">
        <v>91</v>
      </c>
      <c r="H6501" s="320">
        <v>0.4</v>
      </c>
      <c r="I6501" s="320">
        <v>180</v>
      </c>
    </row>
    <row r="6502" spans="3:9" x14ac:dyDescent="0.25">
      <c r="C6502" s="482" t="s">
        <v>6928</v>
      </c>
      <c r="D6502" s="325">
        <v>457</v>
      </c>
      <c r="E6502" s="325">
        <v>0</v>
      </c>
      <c r="F6502" s="325">
        <v>2</v>
      </c>
      <c r="G6502" s="325">
        <v>89</v>
      </c>
      <c r="H6502" s="320">
        <v>0.4</v>
      </c>
      <c r="I6502" s="320">
        <v>135</v>
      </c>
    </row>
    <row r="6503" spans="3:9" x14ac:dyDescent="0.25">
      <c r="C6503" s="482" t="s">
        <v>6929</v>
      </c>
      <c r="D6503" s="325">
        <v>457.1</v>
      </c>
      <c r="E6503" s="325">
        <v>0</v>
      </c>
      <c r="F6503" s="325">
        <v>1.6</v>
      </c>
      <c r="G6503" s="325">
        <v>90</v>
      </c>
      <c r="H6503" s="320">
        <v>0.4</v>
      </c>
      <c r="I6503" s="320">
        <v>247.5</v>
      </c>
    </row>
    <row r="6504" spans="3:9" x14ac:dyDescent="0.25">
      <c r="C6504" s="482" t="s">
        <v>6930</v>
      </c>
      <c r="D6504" s="325">
        <v>457.7</v>
      </c>
      <c r="E6504" s="325">
        <v>0</v>
      </c>
      <c r="F6504" s="325">
        <v>1.9</v>
      </c>
      <c r="G6504" s="325">
        <v>92</v>
      </c>
      <c r="H6504" s="320">
        <v>0.4</v>
      </c>
      <c r="I6504" s="320">
        <v>292.5</v>
      </c>
    </row>
    <row r="6505" spans="3:9" x14ac:dyDescent="0.25">
      <c r="C6505" s="482" t="s">
        <v>6931</v>
      </c>
      <c r="D6505" s="325">
        <v>458.3</v>
      </c>
      <c r="E6505" s="325">
        <v>0</v>
      </c>
      <c r="F6505" s="325">
        <v>2.8</v>
      </c>
      <c r="G6505" s="325">
        <v>89</v>
      </c>
      <c r="H6505" s="320">
        <v>0.9</v>
      </c>
      <c r="I6505" s="320">
        <v>225</v>
      </c>
    </row>
    <row r="6506" spans="3:9" x14ac:dyDescent="0.25">
      <c r="C6506" s="482" t="s">
        <v>6932</v>
      </c>
      <c r="D6506" s="325">
        <v>458.5</v>
      </c>
      <c r="E6506" s="325">
        <v>0</v>
      </c>
      <c r="F6506" s="325">
        <v>4.9000000000000004</v>
      </c>
      <c r="G6506" s="325">
        <v>84</v>
      </c>
      <c r="H6506" s="320">
        <v>0.4</v>
      </c>
      <c r="I6506" s="320">
        <v>225</v>
      </c>
    </row>
    <row r="6507" spans="3:9" x14ac:dyDescent="0.25">
      <c r="C6507" s="482" t="s">
        <v>6933</v>
      </c>
      <c r="D6507" s="325">
        <v>458.9</v>
      </c>
      <c r="E6507" s="325">
        <v>0</v>
      </c>
      <c r="F6507" s="325">
        <v>6.8</v>
      </c>
      <c r="G6507" s="325">
        <v>77</v>
      </c>
      <c r="H6507" s="320">
        <v>0.9</v>
      </c>
      <c r="I6507" s="320">
        <v>247.5</v>
      </c>
    </row>
    <row r="6508" spans="3:9" x14ac:dyDescent="0.25">
      <c r="C6508" s="482" t="s">
        <v>6934</v>
      </c>
      <c r="D6508" s="325">
        <v>458.6</v>
      </c>
      <c r="E6508" s="325">
        <v>0</v>
      </c>
      <c r="F6508" s="325">
        <v>10.3</v>
      </c>
      <c r="G6508" s="325">
        <v>63</v>
      </c>
      <c r="H6508" s="320">
        <v>1.3</v>
      </c>
      <c r="I6508" s="320">
        <v>67.5</v>
      </c>
    </row>
    <row r="6509" spans="3:9" x14ac:dyDescent="0.25">
      <c r="C6509" s="482" t="s">
        <v>6935</v>
      </c>
      <c r="D6509" s="325">
        <v>458</v>
      </c>
      <c r="E6509" s="325">
        <v>0</v>
      </c>
      <c r="F6509" s="325">
        <v>12</v>
      </c>
      <c r="G6509" s="325">
        <v>57</v>
      </c>
      <c r="H6509" s="320">
        <v>1.8</v>
      </c>
      <c r="I6509" s="320">
        <v>67.5</v>
      </c>
    </row>
    <row r="6510" spans="3:9" x14ac:dyDescent="0.25">
      <c r="C6510" s="482" t="s">
        <v>6936</v>
      </c>
      <c r="D6510" s="325">
        <v>457.5</v>
      </c>
      <c r="E6510" s="325">
        <v>0</v>
      </c>
      <c r="F6510" s="325">
        <v>12.6</v>
      </c>
      <c r="G6510" s="325">
        <v>54</v>
      </c>
      <c r="H6510" s="320">
        <v>2.2000000000000002</v>
      </c>
      <c r="I6510" s="320">
        <v>45</v>
      </c>
    </row>
    <row r="6511" spans="3:9" x14ac:dyDescent="0.25">
      <c r="C6511" s="482" t="s">
        <v>6937</v>
      </c>
      <c r="D6511" s="325">
        <v>456.9</v>
      </c>
      <c r="E6511" s="325">
        <v>0</v>
      </c>
      <c r="F6511" s="325">
        <v>8.9</v>
      </c>
      <c r="G6511" s="325">
        <v>64</v>
      </c>
      <c r="H6511" s="320">
        <v>1.8</v>
      </c>
      <c r="I6511" s="320">
        <v>135</v>
      </c>
    </row>
    <row r="6512" spans="3:9" x14ac:dyDescent="0.25">
      <c r="C6512" s="482" t="s">
        <v>6938</v>
      </c>
      <c r="D6512" s="325">
        <v>456.4</v>
      </c>
      <c r="E6512" s="325">
        <v>0</v>
      </c>
      <c r="F6512" s="325">
        <v>10</v>
      </c>
      <c r="G6512" s="325">
        <v>61</v>
      </c>
      <c r="H6512" s="320">
        <v>1.8</v>
      </c>
      <c r="I6512" s="320">
        <v>202.5</v>
      </c>
    </row>
    <row r="6513" spans="3:9" x14ac:dyDescent="0.25">
      <c r="C6513" s="482" t="s">
        <v>6939</v>
      </c>
      <c r="D6513" s="325">
        <v>456.6</v>
      </c>
      <c r="E6513" s="325">
        <v>0</v>
      </c>
      <c r="F6513" s="325">
        <v>4.3</v>
      </c>
      <c r="G6513" s="325">
        <v>78</v>
      </c>
      <c r="H6513" s="320">
        <v>2.2000000000000002</v>
      </c>
      <c r="I6513" s="320">
        <v>180</v>
      </c>
    </row>
    <row r="6514" spans="3:9" x14ac:dyDescent="0.25">
      <c r="C6514" s="482" t="s">
        <v>6940</v>
      </c>
      <c r="D6514" s="325">
        <v>456.9</v>
      </c>
      <c r="E6514" s="325">
        <v>0.51</v>
      </c>
      <c r="F6514" s="325">
        <v>2.7</v>
      </c>
      <c r="G6514" s="325">
        <v>89</v>
      </c>
      <c r="H6514" s="320">
        <v>0.4</v>
      </c>
      <c r="I6514" s="320">
        <v>247.5</v>
      </c>
    </row>
    <row r="6515" spans="3:9" x14ac:dyDescent="0.25">
      <c r="C6515" s="482" t="s">
        <v>6941</v>
      </c>
      <c r="D6515" s="325">
        <v>457.1</v>
      </c>
      <c r="E6515" s="325">
        <v>3.81</v>
      </c>
      <c r="F6515" s="325">
        <v>2.2999999999999998</v>
      </c>
      <c r="G6515" s="325">
        <v>89</v>
      </c>
      <c r="H6515" s="320">
        <v>0.9</v>
      </c>
      <c r="I6515" s="320">
        <v>157.5</v>
      </c>
    </row>
    <row r="6516" spans="3:9" x14ac:dyDescent="0.25">
      <c r="C6516" s="482" t="s">
        <v>6942</v>
      </c>
      <c r="D6516" s="325">
        <v>457.2</v>
      </c>
      <c r="E6516" s="325">
        <v>1.52</v>
      </c>
      <c r="F6516" s="325">
        <v>2.7</v>
      </c>
      <c r="G6516" s="325">
        <v>88</v>
      </c>
      <c r="H6516" s="320">
        <v>0.4</v>
      </c>
      <c r="I6516" s="320">
        <v>112.5</v>
      </c>
    </row>
    <row r="6517" spans="3:9" x14ac:dyDescent="0.25">
      <c r="C6517" s="482" t="s">
        <v>6943</v>
      </c>
      <c r="D6517" s="325">
        <v>457.6</v>
      </c>
      <c r="E6517" s="325">
        <v>1.27</v>
      </c>
      <c r="F6517" s="325">
        <v>2.2000000000000002</v>
      </c>
      <c r="G6517" s="325">
        <v>90</v>
      </c>
      <c r="H6517" s="320">
        <v>1.8</v>
      </c>
      <c r="I6517" s="320">
        <v>45</v>
      </c>
    </row>
    <row r="6518" spans="3:9" x14ac:dyDescent="0.25">
      <c r="C6518" s="482" t="s">
        <v>6944</v>
      </c>
      <c r="D6518" s="325">
        <v>458</v>
      </c>
      <c r="E6518" s="325">
        <v>1.02</v>
      </c>
      <c r="F6518" s="325">
        <v>1.8</v>
      </c>
      <c r="G6518" s="325">
        <v>91</v>
      </c>
      <c r="H6518" s="320">
        <v>0.9</v>
      </c>
      <c r="I6518" s="320">
        <v>45</v>
      </c>
    </row>
    <row r="6519" spans="3:9" x14ac:dyDescent="0.25">
      <c r="C6519" s="482" t="s">
        <v>6945</v>
      </c>
      <c r="D6519" s="325">
        <v>458.1</v>
      </c>
      <c r="E6519" s="325">
        <v>0.51</v>
      </c>
      <c r="F6519" s="325">
        <v>1.8</v>
      </c>
      <c r="G6519" s="325">
        <v>91</v>
      </c>
      <c r="H6519" s="320">
        <v>0.4</v>
      </c>
      <c r="I6519" s="320">
        <v>67.5</v>
      </c>
    </row>
    <row r="6520" spans="3:9" x14ac:dyDescent="0.25">
      <c r="C6520" s="482" t="s">
        <v>6946</v>
      </c>
      <c r="D6520" s="325">
        <v>458</v>
      </c>
      <c r="E6520" s="325">
        <v>0.25</v>
      </c>
      <c r="F6520" s="325">
        <v>1.5</v>
      </c>
      <c r="G6520" s="325">
        <v>91</v>
      </c>
      <c r="H6520" s="320">
        <v>0.4</v>
      </c>
      <c r="I6520" s="320">
        <v>67.5</v>
      </c>
    </row>
    <row r="6521" spans="3:9" x14ac:dyDescent="0.25">
      <c r="C6521" s="482" t="s">
        <v>6947</v>
      </c>
      <c r="D6521" s="325">
        <v>457.8</v>
      </c>
      <c r="E6521" s="325">
        <v>0.25</v>
      </c>
      <c r="F6521" s="325">
        <v>1.4</v>
      </c>
      <c r="G6521" s="325">
        <v>92</v>
      </c>
      <c r="H6521" s="320">
        <v>0</v>
      </c>
      <c r="I6521" s="320">
        <v>45</v>
      </c>
    </row>
    <row r="6522" spans="3:9" x14ac:dyDescent="0.25">
      <c r="C6522" s="482" t="s">
        <v>6948</v>
      </c>
      <c r="D6522" s="325">
        <v>457.4</v>
      </c>
      <c r="E6522" s="325">
        <v>0.25</v>
      </c>
      <c r="F6522" s="325">
        <v>0.9</v>
      </c>
      <c r="G6522" s="325">
        <v>92</v>
      </c>
      <c r="H6522" s="320">
        <v>0.4</v>
      </c>
      <c r="I6522" s="320">
        <v>337.5</v>
      </c>
    </row>
    <row r="6523" spans="3:9" x14ac:dyDescent="0.25">
      <c r="C6523" s="482" t="s">
        <v>6949</v>
      </c>
      <c r="D6523" s="325">
        <v>456.9</v>
      </c>
      <c r="E6523" s="325">
        <v>0.25</v>
      </c>
      <c r="F6523" s="325">
        <v>0.9</v>
      </c>
      <c r="G6523" s="325">
        <v>94</v>
      </c>
      <c r="H6523" s="320">
        <v>0</v>
      </c>
      <c r="I6523" s="320">
        <v>0</v>
      </c>
    </row>
    <row r="6524" spans="3:9" x14ac:dyDescent="0.25">
      <c r="C6524" s="482" t="s">
        <v>6950</v>
      </c>
      <c r="D6524" s="325">
        <v>456.7</v>
      </c>
      <c r="E6524" s="325">
        <v>0.25</v>
      </c>
      <c r="F6524" s="325">
        <v>0.9</v>
      </c>
      <c r="G6524" s="325">
        <v>94</v>
      </c>
      <c r="H6524" s="320">
        <v>0.4</v>
      </c>
      <c r="I6524" s="320">
        <v>270</v>
      </c>
    </row>
    <row r="6525" spans="3:9" x14ac:dyDescent="0.25">
      <c r="C6525" s="482" t="s">
        <v>6951</v>
      </c>
      <c r="D6525" s="325">
        <v>456.5</v>
      </c>
      <c r="E6525" s="325">
        <v>0.25</v>
      </c>
      <c r="F6525" s="325">
        <v>0.7</v>
      </c>
      <c r="G6525" s="325">
        <v>92</v>
      </c>
      <c r="H6525" s="320">
        <v>0.9</v>
      </c>
      <c r="I6525" s="320">
        <v>225</v>
      </c>
    </row>
    <row r="6526" spans="3:9" x14ac:dyDescent="0.25">
      <c r="C6526" s="482" t="s">
        <v>6952</v>
      </c>
      <c r="D6526" s="325">
        <v>456.6</v>
      </c>
      <c r="E6526" s="325">
        <v>0</v>
      </c>
      <c r="F6526" s="325">
        <v>0.2</v>
      </c>
      <c r="G6526" s="325">
        <v>92</v>
      </c>
      <c r="H6526" s="320">
        <v>0.9</v>
      </c>
      <c r="I6526" s="320">
        <v>247.5</v>
      </c>
    </row>
    <row r="6527" spans="3:9" x14ac:dyDescent="0.25">
      <c r="C6527" s="482" t="s">
        <v>6953</v>
      </c>
      <c r="D6527" s="325">
        <v>456.9</v>
      </c>
      <c r="E6527" s="325">
        <v>0.25</v>
      </c>
      <c r="F6527" s="325">
        <v>0</v>
      </c>
      <c r="G6527" s="325">
        <v>92</v>
      </c>
      <c r="H6527" s="320">
        <v>0.9</v>
      </c>
      <c r="I6527" s="320">
        <v>180</v>
      </c>
    </row>
    <row r="6528" spans="3:9" x14ac:dyDescent="0.25">
      <c r="C6528" s="482" t="s">
        <v>6954</v>
      </c>
      <c r="D6528" s="325">
        <v>457.4</v>
      </c>
      <c r="E6528" s="325">
        <v>0</v>
      </c>
      <c r="F6528" s="325">
        <v>0.8</v>
      </c>
      <c r="G6528" s="325">
        <v>87</v>
      </c>
      <c r="H6528" s="320">
        <v>0.4</v>
      </c>
      <c r="I6528" s="320">
        <v>180</v>
      </c>
    </row>
    <row r="6529" spans="3:9" x14ac:dyDescent="0.25">
      <c r="C6529" s="482" t="s">
        <v>6955</v>
      </c>
      <c r="D6529" s="325">
        <v>457.8</v>
      </c>
      <c r="E6529" s="325">
        <v>1.02</v>
      </c>
      <c r="F6529" s="325">
        <v>1.8</v>
      </c>
      <c r="G6529" s="325">
        <v>84</v>
      </c>
      <c r="H6529" s="320">
        <v>0.9</v>
      </c>
      <c r="I6529" s="320">
        <v>225</v>
      </c>
    </row>
    <row r="6530" spans="3:9" x14ac:dyDescent="0.25">
      <c r="C6530" s="482" t="s">
        <v>6956</v>
      </c>
      <c r="D6530" s="325">
        <v>458</v>
      </c>
      <c r="E6530" s="325">
        <v>1.78</v>
      </c>
      <c r="F6530" s="325">
        <v>5.7</v>
      </c>
      <c r="G6530" s="325">
        <v>74</v>
      </c>
      <c r="H6530" s="320">
        <v>0.4</v>
      </c>
      <c r="I6530" s="320">
        <v>225</v>
      </c>
    </row>
    <row r="6531" spans="3:9" x14ac:dyDescent="0.25">
      <c r="C6531" s="482" t="s">
        <v>6957</v>
      </c>
      <c r="D6531" s="325">
        <v>458.2</v>
      </c>
      <c r="E6531" s="325">
        <v>2.54</v>
      </c>
      <c r="F6531" s="325">
        <v>8.3000000000000007</v>
      </c>
      <c r="G6531" s="325">
        <v>62</v>
      </c>
      <c r="H6531" s="320">
        <v>0.9</v>
      </c>
      <c r="I6531" s="320">
        <v>157.5</v>
      </c>
    </row>
    <row r="6532" spans="3:9" x14ac:dyDescent="0.25">
      <c r="C6532" s="482" t="s">
        <v>6958</v>
      </c>
      <c r="D6532" s="325">
        <v>457.9</v>
      </c>
      <c r="E6532" s="325">
        <v>1.27</v>
      </c>
      <c r="F6532" s="325">
        <v>11.8</v>
      </c>
      <c r="G6532" s="325">
        <v>52</v>
      </c>
      <c r="H6532" s="320">
        <v>1.3</v>
      </c>
      <c r="I6532" s="320">
        <v>45</v>
      </c>
    </row>
    <row r="6533" spans="3:9" x14ac:dyDescent="0.25">
      <c r="C6533" s="482" t="s">
        <v>6959</v>
      </c>
      <c r="D6533" s="325">
        <v>457.5</v>
      </c>
      <c r="E6533" s="325">
        <v>0</v>
      </c>
      <c r="F6533" s="325">
        <v>9.5</v>
      </c>
      <c r="G6533" s="325">
        <v>53</v>
      </c>
      <c r="H6533" s="320">
        <v>0.9</v>
      </c>
      <c r="I6533" s="320">
        <v>45</v>
      </c>
    </row>
    <row r="6534" spans="3:9" x14ac:dyDescent="0.25">
      <c r="C6534" s="482" t="s">
        <v>6960</v>
      </c>
      <c r="D6534" s="325">
        <v>456.9</v>
      </c>
      <c r="E6534" s="325">
        <v>0</v>
      </c>
      <c r="F6534" s="325">
        <v>8.8000000000000007</v>
      </c>
      <c r="G6534" s="325">
        <v>62</v>
      </c>
      <c r="H6534" s="320">
        <v>1.3</v>
      </c>
      <c r="I6534" s="320">
        <v>157.5</v>
      </c>
    </row>
    <row r="6535" spans="3:9" x14ac:dyDescent="0.25">
      <c r="C6535" s="482" t="s">
        <v>6961</v>
      </c>
      <c r="D6535" s="325">
        <v>456.2</v>
      </c>
      <c r="E6535" s="325">
        <v>0</v>
      </c>
      <c r="F6535" s="325">
        <v>8.6</v>
      </c>
      <c r="G6535" s="325">
        <v>63</v>
      </c>
      <c r="H6535" s="320">
        <v>1.3</v>
      </c>
      <c r="I6535" s="320">
        <v>157.5</v>
      </c>
    </row>
    <row r="6536" spans="3:9" x14ac:dyDescent="0.25">
      <c r="C6536" s="482" t="s">
        <v>6962</v>
      </c>
      <c r="D6536" s="325">
        <v>455.8</v>
      </c>
      <c r="E6536" s="325">
        <v>0</v>
      </c>
      <c r="F6536" s="325">
        <v>9.9</v>
      </c>
      <c r="G6536" s="325">
        <v>57</v>
      </c>
      <c r="H6536" s="320">
        <v>1.3</v>
      </c>
      <c r="I6536" s="320">
        <v>157.5</v>
      </c>
    </row>
    <row r="6537" spans="3:9" x14ac:dyDescent="0.25">
      <c r="C6537" s="482" t="s">
        <v>6963</v>
      </c>
      <c r="D6537" s="325">
        <v>455.6</v>
      </c>
      <c r="E6537" s="325">
        <v>0</v>
      </c>
      <c r="F6537" s="325">
        <v>8.8000000000000007</v>
      </c>
      <c r="G6537" s="325">
        <v>66</v>
      </c>
      <c r="H6537" s="320">
        <v>0.9</v>
      </c>
      <c r="I6537" s="320">
        <v>45</v>
      </c>
    </row>
    <row r="6538" spans="3:9" x14ac:dyDescent="0.25">
      <c r="C6538" s="482" t="s">
        <v>6964</v>
      </c>
      <c r="D6538" s="325">
        <v>455.8</v>
      </c>
      <c r="E6538" s="325">
        <v>0</v>
      </c>
      <c r="F6538" s="325">
        <v>8</v>
      </c>
      <c r="G6538" s="325">
        <v>71</v>
      </c>
      <c r="H6538" s="320">
        <v>1.3</v>
      </c>
      <c r="I6538" s="320">
        <v>67.5</v>
      </c>
    </row>
    <row r="6539" spans="3:9" x14ac:dyDescent="0.25">
      <c r="C6539" s="482" t="s">
        <v>6965</v>
      </c>
      <c r="D6539" s="325">
        <v>456.4</v>
      </c>
      <c r="E6539" s="325">
        <v>0</v>
      </c>
      <c r="F6539" s="325">
        <v>5.4</v>
      </c>
      <c r="G6539" s="325">
        <v>78</v>
      </c>
      <c r="H6539" s="320">
        <v>1.8</v>
      </c>
      <c r="I6539" s="320">
        <v>67.5</v>
      </c>
    </row>
    <row r="6540" spans="3:9" x14ac:dyDescent="0.25">
      <c r="C6540" s="482" t="s">
        <v>6966</v>
      </c>
      <c r="D6540" s="325">
        <v>457.2</v>
      </c>
      <c r="E6540" s="325">
        <v>1.78</v>
      </c>
      <c r="F6540" s="325">
        <v>3.8</v>
      </c>
      <c r="G6540" s="325">
        <v>87</v>
      </c>
      <c r="H6540" s="320">
        <v>0.9</v>
      </c>
      <c r="I6540" s="320">
        <v>67.5</v>
      </c>
    </row>
    <row r="6541" spans="3:9" x14ac:dyDescent="0.25">
      <c r="C6541" s="482" t="s">
        <v>6967</v>
      </c>
      <c r="D6541" s="325">
        <v>457.8</v>
      </c>
      <c r="E6541" s="325">
        <v>2.0299999999999998</v>
      </c>
      <c r="F6541" s="325">
        <v>3.3</v>
      </c>
      <c r="G6541" s="325">
        <v>87</v>
      </c>
      <c r="H6541" s="320">
        <v>0.4</v>
      </c>
      <c r="I6541" s="320">
        <v>157.5</v>
      </c>
    </row>
    <row r="6542" spans="3:9" x14ac:dyDescent="0.25">
      <c r="C6542" s="482" t="s">
        <v>6968</v>
      </c>
      <c r="D6542" s="325">
        <v>458.2</v>
      </c>
      <c r="E6542" s="325">
        <v>2.0299999999999998</v>
      </c>
      <c r="F6542" s="325">
        <v>2.8</v>
      </c>
      <c r="G6542" s="325">
        <v>86</v>
      </c>
      <c r="H6542" s="320">
        <v>0.4</v>
      </c>
      <c r="I6542" s="320">
        <v>22.5</v>
      </c>
    </row>
    <row r="6543" spans="3:9" x14ac:dyDescent="0.25">
      <c r="C6543" s="482" t="s">
        <v>6969</v>
      </c>
      <c r="D6543" s="325">
        <v>458.3</v>
      </c>
      <c r="E6543" s="325">
        <v>1.52</v>
      </c>
      <c r="F6543" s="325">
        <v>2.2000000000000002</v>
      </c>
      <c r="G6543" s="325">
        <v>89</v>
      </c>
      <c r="H6543" s="320">
        <v>0.4</v>
      </c>
      <c r="I6543" s="320">
        <v>22.5</v>
      </c>
    </row>
    <row r="6544" spans="3:9" x14ac:dyDescent="0.25">
      <c r="C6544" s="482" t="s">
        <v>6970</v>
      </c>
      <c r="D6544" s="325">
        <v>458.4</v>
      </c>
      <c r="E6544" s="325">
        <v>0.76</v>
      </c>
      <c r="F6544" s="325">
        <v>1.9</v>
      </c>
      <c r="G6544" s="325">
        <v>90</v>
      </c>
      <c r="H6544" s="320">
        <v>0.9</v>
      </c>
      <c r="I6544" s="320">
        <v>22.5</v>
      </c>
    </row>
    <row r="6545" spans="3:9" x14ac:dyDescent="0.25">
      <c r="C6545" s="482" t="s">
        <v>6971</v>
      </c>
      <c r="D6545" s="325">
        <v>458.1</v>
      </c>
      <c r="E6545" s="325">
        <v>1.27</v>
      </c>
      <c r="F6545" s="325">
        <v>1.2</v>
      </c>
      <c r="G6545" s="325">
        <v>91</v>
      </c>
      <c r="H6545" s="320">
        <v>0.4</v>
      </c>
      <c r="I6545" s="320">
        <v>0</v>
      </c>
    </row>
    <row r="6546" spans="3:9" x14ac:dyDescent="0.25">
      <c r="C6546" s="482" t="s">
        <v>6972</v>
      </c>
      <c r="D6546" s="325">
        <v>457.6</v>
      </c>
      <c r="E6546" s="325">
        <v>0</v>
      </c>
      <c r="F6546" s="325">
        <v>1.3</v>
      </c>
      <c r="G6546" s="325">
        <v>92</v>
      </c>
      <c r="H6546" s="320">
        <v>0</v>
      </c>
      <c r="I6546" s="320">
        <v>0</v>
      </c>
    </row>
    <row r="6547" spans="3:9" x14ac:dyDescent="0.25">
      <c r="C6547" s="482" t="s">
        <v>6973</v>
      </c>
      <c r="D6547" s="325">
        <v>457.3</v>
      </c>
      <c r="E6547" s="325">
        <v>0</v>
      </c>
      <c r="F6547" s="325">
        <v>1.7</v>
      </c>
      <c r="G6547" s="325">
        <v>92</v>
      </c>
      <c r="H6547" s="320">
        <v>0.4</v>
      </c>
      <c r="I6547" s="320">
        <v>0</v>
      </c>
    </row>
    <row r="6548" spans="3:9" x14ac:dyDescent="0.25">
      <c r="C6548" s="482" t="s">
        <v>6974</v>
      </c>
      <c r="D6548" s="325">
        <v>457.1</v>
      </c>
      <c r="E6548" s="325">
        <v>0</v>
      </c>
      <c r="F6548" s="325">
        <v>2.1</v>
      </c>
      <c r="G6548" s="325">
        <v>93</v>
      </c>
      <c r="H6548" s="320">
        <v>0</v>
      </c>
      <c r="I6548" s="320">
        <v>0</v>
      </c>
    </row>
    <row r="6549" spans="3:9" x14ac:dyDescent="0.25">
      <c r="C6549" s="482" t="s">
        <v>6975</v>
      </c>
      <c r="D6549" s="325">
        <v>457</v>
      </c>
      <c r="E6549" s="325">
        <v>0</v>
      </c>
      <c r="F6549" s="325">
        <v>2.2000000000000002</v>
      </c>
      <c r="G6549" s="325">
        <v>92</v>
      </c>
      <c r="H6549" s="320">
        <v>0.4</v>
      </c>
      <c r="I6549" s="320">
        <v>225</v>
      </c>
    </row>
    <row r="6550" spans="3:9" x14ac:dyDescent="0.25">
      <c r="C6550" s="482" t="s">
        <v>6976</v>
      </c>
      <c r="D6550" s="325">
        <v>457.2</v>
      </c>
      <c r="E6550" s="325">
        <v>0</v>
      </c>
      <c r="F6550" s="325">
        <v>2.6</v>
      </c>
      <c r="G6550" s="325">
        <v>92</v>
      </c>
      <c r="H6550" s="320">
        <v>0</v>
      </c>
      <c r="I6550" s="320">
        <v>225</v>
      </c>
    </row>
    <row r="6551" spans="3:9" x14ac:dyDescent="0.25">
      <c r="C6551" s="482" t="s">
        <v>6977</v>
      </c>
      <c r="D6551" s="325">
        <v>457.5</v>
      </c>
      <c r="E6551" s="325">
        <v>0</v>
      </c>
      <c r="F6551" s="325">
        <v>2.6</v>
      </c>
      <c r="G6551" s="325">
        <v>91</v>
      </c>
      <c r="H6551" s="320">
        <v>0.4</v>
      </c>
      <c r="I6551" s="320">
        <v>90</v>
      </c>
    </row>
    <row r="6552" spans="3:9" x14ac:dyDescent="0.25">
      <c r="C6552" s="482" t="s">
        <v>6978</v>
      </c>
      <c r="D6552" s="325">
        <v>457.9</v>
      </c>
      <c r="E6552" s="325">
        <v>0</v>
      </c>
      <c r="F6552" s="325">
        <v>2.8</v>
      </c>
      <c r="G6552" s="325">
        <v>91</v>
      </c>
      <c r="H6552" s="320">
        <v>0.4</v>
      </c>
      <c r="I6552" s="320">
        <v>67.5</v>
      </c>
    </row>
    <row r="6553" spans="3:9" x14ac:dyDescent="0.25">
      <c r="C6553" s="482" t="s">
        <v>6979</v>
      </c>
      <c r="D6553" s="325">
        <v>458.2</v>
      </c>
      <c r="E6553" s="325">
        <v>0</v>
      </c>
      <c r="F6553" s="325">
        <v>3.7</v>
      </c>
      <c r="G6553" s="325">
        <v>87</v>
      </c>
      <c r="H6553" s="320">
        <v>0.9</v>
      </c>
      <c r="I6553" s="320">
        <v>45</v>
      </c>
    </row>
    <row r="6554" spans="3:9" x14ac:dyDescent="0.25">
      <c r="C6554" s="482" t="s">
        <v>6980</v>
      </c>
      <c r="D6554" s="325">
        <v>458.7</v>
      </c>
      <c r="E6554" s="325">
        <v>0</v>
      </c>
      <c r="F6554" s="325">
        <v>4.4000000000000004</v>
      </c>
      <c r="G6554" s="325">
        <v>84</v>
      </c>
      <c r="H6554" s="320">
        <v>0.9</v>
      </c>
      <c r="I6554" s="320">
        <v>45</v>
      </c>
    </row>
    <row r="6555" spans="3:9" x14ac:dyDescent="0.25">
      <c r="C6555" s="482" t="s">
        <v>6981</v>
      </c>
      <c r="D6555" s="325">
        <v>458.9</v>
      </c>
      <c r="E6555" s="325">
        <v>0</v>
      </c>
      <c r="F6555" s="325">
        <v>5.7</v>
      </c>
      <c r="G6555" s="325">
        <v>79</v>
      </c>
      <c r="H6555" s="320">
        <v>0.9</v>
      </c>
      <c r="I6555" s="320">
        <v>45</v>
      </c>
    </row>
    <row r="6556" spans="3:9" x14ac:dyDescent="0.25">
      <c r="C6556" s="482" t="s">
        <v>6982</v>
      </c>
      <c r="D6556" s="325">
        <v>458.6</v>
      </c>
      <c r="E6556" s="325">
        <v>0</v>
      </c>
      <c r="F6556" s="325">
        <v>8.3000000000000007</v>
      </c>
      <c r="G6556" s="325">
        <v>67</v>
      </c>
      <c r="H6556" s="320">
        <v>1.8</v>
      </c>
      <c r="I6556" s="320">
        <v>0</v>
      </c>
    </row>
    <row r="6557" spans="3:9" x14ac:dyDescent="0.25">
      <c r="C6557" s="482" t="s">
        <v>6983</v>
      </c>
      <c r="D6557" s="325">
        <v>458.5</v>
      </c>
      <c r="E6557" s="325">
        <v>1.02</v>
      </c>
      <c r="F6557" s="325">
        <v>5.0999999999999996</v>
      </c>
      <c r="G6557" s="325">
        <v>87</v>
      </c>
      <c r="H6557" s="320">
        <v>1.3</v>
      </c>
      <c r="I6557" s="320">
        <v>67.5</v>
      </c>
    </row>
    <row r="6558" spans="3:9" x14ac:dyDescent="0.25">
      <c r="C6558" s="482" t="s">
        <v>6984</v>
      </c>
      <c r="D6558" s="325">
        <v>457.8</v>
      </c>
      <c r="E6558" s="325">
        <v>0</v>
      </c>
      <c r="F6558" s="325">
        <v>8.4</v>
      </c>
      <c r="G6558" s="325">
        <v>72</v>
      </c>
      <c r="H6558" s="320">
        <v>1.3</v>
      </c>
      <c r="I6558" s="320">
        <v>67.5</v>
      </c>
    </row>
    <row r="6559" spans="3:9" x14ac:dyDescent="0.25">
      <c r="C6559" s="482" t="s">
        <v>6985</v>
      </c>
      <c r="D6559" s="325">
        <v>457.3</v>
      </c>
      <c r="E6559" s="325">
        <v>0</v>
      </c>
      <c r="F6559" s="325">
        <v>7.8</v>
      </c>
      <c r="G6559" s="325">
        <v>71</v>
      </c>
      <c r="H6559" s="320">
        <v>2.2000000000000002</v>
      </c>
      <c r="I6559" s="320">
        <v>0</v>
      </c>
    </row>
    <row r="6560" spans="3:9" x14ac:dyDescent="0.25">
      <c r="C6560" s="482" t="s">
        <v>6986</v>
      </c>
      <c r="D6560" s="325">
        <v>456.9</v>
      </c>
      <c r="E6560" s="325">
        <v>0</v>
      </c>
      <c r="F6560" s="325">
        <v>9.6999999999999993</v>
      </c>
      <c r="G6560" s="325">
        <v>66</v>
      </c>
      <c r="H6560" s="320">
        <v>1.8</v>
      </c>
      <c r="I6560" s="320">
        <v>0</v>
      </c>
    </row>
    <row r="6561" spans="3:9" x14ac:dyDescent="0.25">
      <c r="C6561" s="482" t="s">
        <v>6987</v>
      </c>
      <c r="D6561" s="325">
        <v>456.8</v>
      </c>
      <c r="E6561" s="325">
        <v>0</v>
      </c>
      <c r="F6561" s="325">
        <v>8.4</v>
      </c>
      <c r="G6561" s="325">
        <v>72</v>
      </c>
      <c r="H6561" s="320">
        <v>1.3</v>
      </c>
      <c r="I6561" s="320">
        <v>67.5</v>
      </c>
    </row>
    <row r="6562" spans="3:9" x14ac:dyDescent="0.25">
      <c r="C6562" s="482" t="s">
        <v>6988</v>
      </c>
      <c r="D6562" s="325">
        <v>457</v>
      </c>
      <c r="E6562" s="325">
        <v>0</v>
      </c>
      <c r="F6562" s="325">
        <v>6.4</v>
      </c>
      <c r="G6562" s="325">
        <v>77</v>
      </c>
      <c r="H6562" s="320">
        <v>1.3</v>
      </c>
      <c r="I6562" s="320">
        <v>67.5</v>
      </c>
    </row>
    <row r="6563" spans="3:9" x14ac:dyDescent="0.25">
      <c r="C6563" s="482" t="s">
        <v>6989</v>
      </c>
      <c r="D6563" s="325">
        <v>457.2</v>
      </c>
      <c r="E6563" s="325">
        <v>0.25</v>
      </c>
      <c r="F6563" s="325">
        <v>5.4</v>
      </c>
      <c r="G6563" s="325">
        <v>82</v>
      </c>
      <c r="H6563" s="320">
        <v>1.3</v>
      </c>
      <c r="I6563" s="320">
        <v>67.5</v>
      </c>
    </row>
    <row r="6564" spans="3:9" x14ac:dyDescent="0.25">
      <c r="C6564" s="482" t="s">
        <v>6990</v>
      </c>
      <c r="D6564" s="325">
        <v>457.8</v>
      </c>
      <c r="E6564" s="325">
        <v>1.02</v>
      </c>
      <c r="F6564" s="325">
        <v>3.6</v>
      </c>
      <c r="G6564" s="325">
        <v>89</v>
      </c>
      <c r="H6564" s="320">
        <v>0.9</v>
      </c>
      <c r="I6564" s="320">
        <v>67.5</v>
      </c>
    </row>
    <row r="6565" spans="3:9" x14ac:dyDescent="0.25">
      <c r="C6565" s="482" t="s">
        <v>6991</v>
      </c>
      <c r="D6565" s="325">
        <v>458.3</v>
      </c>
      <c r="E6565" s="325">
        <v>1.52</v>
      </c>
      <c r="F6565" s="325">
        <v>3.8</v>
      </c>
      <c r="G6565" s="325">
        <v>89</v>
      </c>
      <c r="H6565" s="320">
        <v>0.4</v>
      </c>
      <c r="I6565" s="320">
        <v>67.5</v>
      </c>
    </row>
    <row r="6566" spans="3:9" x14ac:dyDescent="0.25">
      <c r="C6566" s="482" t="s">
        <v>6992</v>
      </c>
      <c r="D6566" s="325">
        <v>458.6</v>
      </c>
      <c r="E6566" s="325">
        <v>0</v>
      </c>
      <c r="F6566" s="325">
        <v>3.5</v>
      </c>
      <c r="G6566" s="325">
        <v>88</v>
      </c>
      <c r="H6566" s="320">
        <v>0.9</v>
      </c>
      <c r="I6566" s="320">
        <v>67.5</v>
      </c>
    </row>
    <row r="6567" spans="3:9" x14ac:dyDescent="0.25">
      <c r="C6567" s="482" t="s">
        <v>6993</v>
      </c>
      <c r="D6567" s="325">
        <v>459</v>
      </c>
      <c r="E6567" s="325">
        <v>0.25</v>
      </c>
      <c r="F6567" s="325">
        <v>3.6</v>
      </c>
      <c r="G6567" s="325">
        <v>88</v>
      </c>
      <c r="H6567" s="320">
        <v>0.9</v>
      </c>
      <c r="I6567" s="320">
        <v>67.5</v>
      </c>
    </row>
    <row r="6568" spans="3:9" x14ac:dyDescent="0.25">
      <c r="C6568" s="482" t="s">
        <v>6994</v>
      </c>
      <c r="D6568" s="325">
        <v>459.2</v>
      </c>
      <c r="E6568" s="325">
        <v>0</v>
      </c>
      <c r="F6568" s="325">
        <v>3.5</v>
      </c>
      <c r="G6568" s="325">
        <v>87</v>
      </c>
      <c r="H6568" s="320">
        <v>0.9</v>
      </c>
      <c r="I6568" s="320">
        <v>67.5</v>
      </c>
    </row>
    <row r="6569" spans="3:9" x14ac:dyDescent="0.25">
      <c r="C6569" s="482" t="s">
        <v>6995</v>
      </c>
      <c r="D6569" s="325">
        <v>458.9</v>
      </c>
      <c r="E6569" s="325">
        <v>0</v>
      </c>
      <c r="F6569" s="325">
        <v>3.1</v>
      </c>
      <c r="G6569" s="325">
        <v>87</v>
      </c>
      <c r="H6569" s="320">
        <v>0.9</v>
      </c>
      <c r="I6569" s="320">
        <v>67.5</v>
      </c>
    </row>
    <row r="6570" spans="3:9" x14ac:dyDescent="0.25">
      <c r="C6570" s="482" t="s">
        <v>6996</v>
      </c>
      <c r="D6570" s="325">
        <v>458.5</v>
      </c>
      <c r="E6570" s="325">
        <v>0</v>
      </c>
      <c r="F6570" s="325">
        <v>2.9</v>
      </c>
      <c r="G6570" s="325">
        <v>86</v>
      </c>
      <c r="H6570" s="320">
        <v>0.9</v>
      </c>
      <c r="I6570" s="320">
        <v>67.5</v>
      </c>
    </row>
    <row r="6571" spans="3:9" x14ac:dyDescent="0.25">
      <c r="C6571" s="482" t="s">
        <v>6997</v>
      </c>
      <c r="D6571" s="325">
        <v>458.2</v>
      </c>
      <c r="E6571" s="325">
        <v>0</v>
      </c>
      <c r="F6571" s="325">
        <v>2.8</v>
      </c>
      <c r="G6571" s="325">
        <v>87</v>
      </c>
      <c r="H6571" s="320">
        <v>0.4</v>
      </c>
      <c r="I6571" s="320">
        <v>67.5</v>
      </c>
    </row>
    <row r="6572" spans="3:9" x14ac:dyDescent="0.25">
      <c r="C6572" s="482" t="s">
        <v>6998</v>
      </c>
      <c r="D6572" s="325">
        <v>458</v>
      </c>
      <c r="E6572" s="325">
        <v>0.25</v>
      </c>
      <c r="F6572" s="325">
        <v>2.6</v>
      </c>
      <c r="G6572" s="325">
        <v>88</v>
      </c>
      <c r="H6572" s="320">
        <v>0.4</v>
      </c>
      <c r="I6572" s="320">
        <v>157.5</v>
      </c>
    </row>
    <row r="6573" spans="3:9" x14ac:dyDescent="0.25">
      <c r="C6573" s="482" t="s">
        <v>6999</v>
      </c>
      <c r="D6573" s="325">
        <v>458</v>
      </c>
      <c r="E6573" s="325">
        <v>0</v>
      </c>
      <c r="F6573" s="325">
        <v>2.7</v>
      </c>
      <c r="G6573" s="325">
        <v>87</v>
      </c>
      <c r="H6573" s="320">
        <v>0.4</v>
      </c>
      <c r="I6573" s="320">
        <v>45</v>
      </c>
    </row>
    <row r="6574" spans="3:9" x14ac:dyDescent="0.25">
      <c r="C6574" s="482" t="s">
        <v>7000</v>
      </c>
      <c r="D6574" s="325">
        <v>458.1</v>
      </c>
      <c r="E6574" s="325">
        <v>0</v>
      </c>
      <c r="F6574" s="325">
        <v>2.7</v>
      </c>
      <c r="G6574" s="325">
        <v>88</v>
      </c>
      <c r="H6574" s="320">
        <v>0.4</v>
      </c>
      <c r="I6574" s="320">
        <v>90</v>
      </c>
    </row>
    <row r="6575" spans="3:9" x14ac:dyDescent="0.25">
      <c r="C6575" s="482" t="s">
        <v>7001</v>
      </c>
      <c r="D6575" s="325">
        <v>458.4</v>
      </c>
      <c r="E6575" s="325">
        <v>0</v>
      </c>
      <c r="F6575" s="325">
        <v>2.7</v>
      </c>
      <c r="G6575" s="325">
        <v>88</v>
      </c>
      <c r="H6575" s="320">
        <v>0.4</v>
      </c>
      <c r="I6575" s="320">
        <v>90</v>
      </c>
    </row>
    <row r="6576" spans="3:9" x14ac:dyDescent="0.25">
      <c r="C6576" s="482" t="s">
        <v>7002</v>
      </c>
      <c r="D6576" s="325">
        <v>458.7</v>
      </c>
      <c r="E6576" s="325">
        <v>0</v>
      </c>
      <c r="F6576" s="325">
        <v>2.7</v>
      </c>
      <c r="G6576" s="325">
        <v>89</v>
      </c>
      <c r="H6576" s="320">
        <v>0.4</v>
      </c>
      <c r="I6576" s="320">
        <v>67.5</v>
      </c>
    </row>
    <row r="6577" spans="3:9" x14ac:dyDescent="0.25">
      <c r="C6577" s="482" t="s">
        <v>7003</v>
      </c>
      <c r="D6577" s="325">
        <v>459.2</v>
      </c>
      <c r="E6577" s="325">
        <v>0</v>
      </c>
      <c r="F6577" s="325">
        <v>2.9</v>
      </c>
      <c r="G6577" s="325">
        <v>90</v>
      </c>
      <c r="H6577" s="320">
        <v>0.4</v>
      </c>
      <c r="I6577" s="320">
        <v>45</v>
      </c>
    </row>
    <row r="6578" spans="3:9" x14ac:dyDescent="0.25">
      <c r="C6578" s="482" t="s">
        <v>7004</v>
      </c>
      <c r="D6578" s="325" t="s">
        <v>281</v>
      </c>
      <c r="E6578" s="325" t="s">
        <v>281</v>
      </c>
      <c r="F6578" s="325" t="s">
        <v>281</v>
      </c>
      <c r="G6578" s="325" t="s">
        <v>281</v>
      </c>
      <c r="H6578" s="320" t="s">
        <v>281</v>
      </c>
      <c r="I6578" s="320" t="s">
        <v>281</v>
      </c>
    </row>
    <row r="6579" spans="3:9" x14ac:dyDescent="0.25">
      <c r="C6579" s="482" t="s">
        <v>7005</v>
      </c>
      <c r="D6579" s="325" t="s">
        <v>281</v>
      </c>
      <c r="E6579" s="325" t="s">
        <v>281</v>
      </c>
      <c r="F6579" s="325" t="s">
        <v>281</v>
      </c>
      <c r="G6579" s="325" t="s">
        <v>281</v>
      </c>
      <c r="H6579" s="320" t="s">
        <v>281</v>
      </c>
      <c r="I6579" s="320" t="s">
        <v>281</v>
      </c>
    </row>
    <row r="6580" spans="3:9" x14ac:dyDescent="0.25">
      <c r="C6580" s="482" t="s">
        <v>7006</v>
      </c>
      <c r="D6580" s="325" t="s">
        <v>281</v>
      </c>
      <c r="E6580" s="325" t="s">
        <v>281</v>
      </c>
      <c r="F6580" s="325" t="s">
        <v>281</v>
      </c>
      <c r="G6580" s="325" t="s">
        <v>281</v>
      </c>
      <c r="H6580" s="320" t="s">
        <v>281</v>
      </c>
      <c r="I6580" s="320" t="s">
        <v>281</v>
      </c>
    </row>
    <row r="6581" spans="3:9" x14ac:dyDescent="0.25">
      <c r="C6581" s="482" t="s">
        <v>7007</v>
      </c>
      <c r="D6581" s="325" t="s">
        <v>281</v>
      </c>
      <c r="E6581" s="325" t="s">
        <v>281</v>
      </c>
      <c r="F6581" s="325" t="s">
        <v>281</v>
      </c>
      <c r="G6581" s="325" t="s">
        <v>281</v>
      </c>
      <c r="H6581" s="320" t="s">
        <v>281</v>
      </c>
      <c r="I6581" s="320" t="s">
        <v>281</v>
      </c>
    </row>
    <row r="6582" spans="3:9" x14ac:dyDescent="0.25">
      <c r="C6582" s="482" t="s">
        <v>7008</v>
      </c>
      <c r="D6582" s="325" t="s">
        <v>281</v>
      </c>
      <c r="E6582" s="325" t="s">
        <v>281</v>
      </c>
      <c r="F6582" s="325" t="s">
        <v>281</v>
      </c>
      <c r="G6582" s="325" t="s">
        <v>281</v>
      </c>
      <c r="H6582" s="320" t="s">
        <v>281</v>
      </c>
      <c r="I6582" s="320" t="s">
        <v>281</v>
      </c>
    </row>
    <row r="6583" spans="3:9" x14ac:dyDescent="0.25">
      <c r="C6583" s="482" t="s">
        <v>7009</v>
      </c>
      <c r="D6583" s="325" t="s">
        <v>351</v>
      </c>
      <c r="E6583" s="325">
        <v>0.9</v>
      </c>
      <c r="F6583" s="325">
        <v>4.2</v>
      </c>
      <c r="G6583" s="325">
        <v>90.9</v>
      </c>
      <c r="H6583" s="320">
        <v>0.8</v>
      </c>
      <c r="I6583" s="320">
        <v>60.5</v>
      </c>
    </row>
    <row r="6584" spans="3:9" x14ac:dyDescent="0.25">
      <c r="C6584" s="482" t="s">
        <v>7010</v>
      </c>
      <c r="D6584" s="325" t="s">
        <v>351</v>
      </c>
      <c r="E6584" s="325">
        <v>1.2</v>
      </c>
      <c r="F6584" s="325">
        <v>4.2</v>
      </c>
      <c r="G6584" s="325">
        <v>90.7</v>
      </c>
      <c r="H6584" s="320">
        <v>0.6</v>
      </c>
      <c r="I6584" s="320">
        <v>63.4</v>
      </c>
    </row>
    <row r="6585" spans="3:9" x14ac:dyDescent="0.25">
      <c r="C6585" s="482" t="s">
        <v>7011</v>
      </c>
      <c r="D6585" s="325" t="s">
        <v>351</v>
      </c>
      <c r="E6585" s="325">
        <v>2.2000000000000002</v>
      </c>
      <c r="F6585" s="325">
        <v>4</v>
      </c>
      <c r="G6585" s="325">
        <v>90.1</v>
      </c>
      <c r="H6585" s="320">
        <v>0.6</v>
      </c>
      <c r="I6585" s="320">
        <v>18.7</v>
      </c>
    </row>
    <row r="6586" spans="3:9" x14ac:dyDescent="0.25">
      <c r="C6586" s="482" t="s">
        <v>7012</v>
      </c>
      <c r="D6586" s="325" t="s">
        <v>351</v>
      </c>
      <c r="E6586" s="325">
        <v>1.3</v>
      </c>
      <c r="F6586" s="325">
        <v>3.3</v>
      </c>
      <c r="G6586" s="325">
        <v>91.7</v>
      </c>
      <c r="H6586" s="320">
        <v>1</v>
      </c>
      <c r="I6586" s="320">
        <v>10.199999999999999</v>
      </c>
    </row>
    <row r="6587" spans="3:9" x14ac:dyDescent="0.25">
      <c r="C6587" s="482" t="s">
        <v>7013</v>
      </c>
      <c r="D6587" s="325" t="s">
        <v>351</v>
      </c>
      <c r="E6587" s="325">
        <v>0</v>
      </c>
      <c r="F6587" s="325">
        <v>3.1</v>
      </c>
      <c r="G6587" s="325">
        <v>91</v>
      </c>
      <c r="H6587" s="320">
        <v>0.8</v>
      </c>
      <c r="I6587" s="320">
        <v>12.1</v>
      </c>
    </row>
    <row r="6588" spans="3:9" x14ac:dyDescent="0.25">
      <c r="C6588" s="482" t="s">
        <v>7014</v>
      </c>
      <c r="D6588" s="325" t="s">
        <v>351</v>
      </c>
      <c r="E6588" s="325">
        <v>0</v>
      </c>
      <c r="F6588" s="325">
        <v>2.6</v>
      </c>
      <c r="G6588" s="325">
        <v>92</v>
      </c>
      <c r="H6588" s="320">
        <v>0.8</v>
      </c>
      <c r="I6588" s="320">
        <v>10.9</v>
      </c>
    </row>
    <row r="6589" spans="3:9" x14ac:dyDescent="0.25">
      <c r="C6589" s="482" t="s">
        <v>7015</v>
      </c>
      <c r="D6589" s="325" t="s">
        <v>351</v>
      </c>
      <c r="E6589" s="325">
        <v>0.3</v>
      </c>
      <c r="F6589" s="325">
        <v>2.2000000000000002</v>
      </c>
      <c r="G6589" s="325">
        <v>93</v>
      </c>
      <c r="H6589" s="320">
        <v>0.6</v>
      </c>
      <c r="I6589" s="320">
        <v>12.4</v>
      </c>
    </row>
    <row r="6590" spans="3:9" x14ac:dyDescent="0.25">
      <c r="C6590" s="482" t="s">
        <v>7016</v>
      </c>
      <c r="D6590" s="325" t="s">
        <v>351</v>
      </c>
      <c r="E6590" s="325">
        <v>0</v>
      </c>
      <c r="F6590" s="325">
        <v>2.2999999999999998</v>
      </c>
      <c r="G6590" s="325">
        <v>91.2</v>
      </c>
      <c r="H6590" s="320">
        <v>1.1000000000000001</v>
      </c>
      <c r="I6590" s="320">
        <v>347.2</v>
      </c>
    </row>
    <row r="6591" spans="3:9" x14ac:dyDescent="0.25">
      <c r="C6591" s="482" t="s">
        <v>7017</v>
      </c>
      <c r="D6591" s="325" t="s">
        <v>351</v>
      </c>
      <c r="E6591" s="325">
        <v>0</v>
      </c>
      <c r="F6591" s="325">
        <v>2.2000000000000002</v>
      </c>
      <c r="G6591" s="325">
        <v>90.8</v>
      </c>
      <c r="H6591" s="320">
        <v>1.5</v>
      </c>
      <c r="I6591" s="320">
        <v>344.3</v>
      </c>
    </row>
    <row r="6592" spans="3:9" x14ac:dyDescent="0.25">
      <c r="C6592" s="482" t="s">
        <v>7018</v>
      </c>
      <c r="D6592" s="325" t="s">
        <v>351</v>
      </c>
      <c r="E6592" s="325">
        <v>0</v>
      </c>
      <c r="F6592" s="325">
        <v>2</v>
      </c>
      <c r="G6592" s="325">
        <v>92.1</v>
      </c>
      <c r="H6592" s="320">
        <v>1.2</v>
      </c>
      <c r="I6592" s="320">
        <v>351.4</v>
      </c>
    </row>
    <row r="6593" spans="3:9" x14ac:dyDescent="0.25">
      <c r="C6593" s="482" t="s">
        <v>7019</v>
      </c>
      <c r="D6593" s="325" t="s">
        <v>351</v>
      </c>
      <c r="E6593" s="325">
        <v>0</v>
      </c>
      <c r="F6593" s="325">
        <v>1.9</v>
      </c>
      <c r="G6593" s="325">
        <v>91.2</v>
      </c>
      <c r="H6593" s="320">
        <v>0.5</v>
      </c>
      <c r="I6593" s="320">
        <v>10.7</v>
      </c>
    </row>
    <row r="6594" spans="3:9" x14ac:dyDescent="0.25">
      <c r="C6594" s="482" t="s">
        <v>7020</v>
      </c>
      <c r="D6594" s="325" t="s">
        <v>351</v>
      </c>
      <c r="E6594" s="325">
        <v>0</v>
      </c>
      <c r="F6594" s="325">
        <v>1.4</v>
      </c>
      <c r="G6594" s="325">
        <v>94.2</v>
      </c>
      <c r="H6594" s="320">
        <v>0</v>
      </c>
      <c r="I6594" s="320">
        <v>53.9</v>
      </c>
    </row>
    <row r="6595" spans="3:9" x14ac:dyDescent="0.25">
      <c r="C6595" s="482" t="s">
        <v>7021</v>
      </c>
      <c r="D6595" s="325" t="s">
        <v>351</v>
      </c>
      <c r="E6595" s="325">
        <v>0</v>
      </c>
      <c r="F6595" s="325">
        <v>1</v>
      </c>
      <c r="G6595" s="325">
        <v>93.7</v>
      </c>
      <c r="H6595" s="320">
        <v>0</v>
      </c>
      <c r="I6595" s="320">
        <v>15.5</v>
      </c>
    </row>
    <row r="6596" spans="3:9" x14ac:dyDescent="0.25">
      <c r="C6596" s="482" t="s">
        <v>7022</v>
      </c>
      <c r="D6596" s="325" t="s">
        <v>351</v>
      </c>
      <c r="E6596" s="325">
        <v>0</v>
      </c>
      <c r="F6596" s="325">
        <v>0.4</v>
      </c>
      <c r="G6596" s="325">
        <v>94.2</v>
      </c>
      <c r="H6596" s="320">
        <v>0</v>
      </c>
      <c r="I6596" s="320">
        <v>0</v>
      </c>
    </row>
    <row r="6597" spans="3:9" x14ac:dyDescent="0.25">
      <c r="C6597" s="482" t="s">
        <v>7023</v>
      </c>
      <c r="D6597" s="325" t="s">
        <v>351</v>
      </c>
      <c r="E6597" s="325">
        <v>0</v>
      </c>
      <c r="F6597" s="325">
        <v>0.4</v>
      </c>
      <c r="G6597" s="325">
        <v>95.5</v>
      </c>
      <c r="H6597" s="320">
        <v>0.2</v>
      </c>
      <c r="I6597" s="320">
        <v>214.8</v>
      </c>
    </row>
    <row r="6598" spans="3:9" x14ac:dyDescent="0.25">
      <c r="C6598" s="482" t="s">
        <v>7024</v>
      </c>
      <c r="D6598" s="325" t="s">
        <v>351</v>
      </c>
      <c r="E6598" s="325">
        <v>0</v>
      </c>
      <c r="F6598" s="325">
        <v>0.4</v>
      </c>
      <c r="G6598" s="325">
        <v>95.3</v>
      </c>
      <c r="H6598" s="320">
        <v>0.2</v>
      </c>
      <c r="I6598" s="320">
        <v>204.1</v>
      </c>
    </row>
    <row r="6599" spans="3:9" x14ac:dyDescent="0.25">
      <c r="C6599" s="482" t="s">
        <v>7025</v>
      </c>
      <c r="D6599" s="325" t="s">
        <v>351</v>
      </c>
      <c r="E6599" s="325">
        <v>0</v>
      </c>
      <c r="F6599" s="325">
        <v>0.6</v>
      </c>
      <c r="G6599" s="325">
        <v>94.8</v>
      </c>
      <c r="H6599" s="320">
        <v>0</v>
      </c>
      <c r="I6599" s="320">
        <v>227</v>
      </c>
    </row>
    <row r="6600" spans="3:9" x14ac:dyDescent="0.25">
      <c r="C6600" s="482" t="s">
        <v>7026</v>
      </c>
      <c r="D6600" s="325" t="s">
        <v>351</v>
      </c>
      <c r="E6600" s="325">
        <v>0</v>
      </c>
      <c r="F6600" s="325">
        <v>1.7</v>
      </c>
      <c r="G6600" s="325">
        <v>90.3</v>
      </c>
      <c r="H6600" s="320">
        <v>0.2</v>
      </c>
      <c r="I6600" s="320">
        <v>234.8</v>
      </c>
    </row>
    <row r="6601" spans="3:9" x14ac:dyDescent="0.25">
      <c r="C6601" s="482" t="s">
        <v>7027</v>
      </c>
      <c r="D6601" s="325" t="s">
        <v>351</v>
      </c>
      <c r="E6601" s="325">
        <v>0</v>
      </c>
      <c r="F6601" s="325">
        <v>3.5</v>
      </c>
      <c r="G6601" s="325">
        <v>79</v>
      </c>
      <c r="H6601" s="320">
        <v>0.5</v>
      </c>
      <c r="I6601" s="320">
        <v>202.9</v>
      </c>
    </row>
    <row r="6602" spans="3:9" x14ac:dyDescent="0.25">
      <c r="C6602" s="482" t="s">
        <v>7028</v>
      </c>
      <c r="D6602" s="325" t="s">
        <v>351</v>
      </c>
      <c r="E6602" s="325">
        <v>0</v>
      </c>
      <c r="F6602" s="325">
        <v>5.4</v>
      </c>
      <c r="G6602" s="325">
        <v>67.7</v>
      </c>
      <c r="H6602" s="320">
        <v>0.6</v>
      </c>
      <c r="I6602" s="320">
        <v>124.3</v>
      </c>
    </row>
    <row r="6603" spans="3:9" x14ac:dyDescent="0.25">
      <c r="C6603" s="482" t="s">
        <v>7029</v>
      </c>
      <c r="D6603" s="325" t="s">
        <v>351</v>
      </c>
      <c r="E6603" s="325">
        <v>0</v>
      </c>
      <c r="F6603" s="325">
        <v>6.2</v>
      </c>
      <c r="G6603" s="325">
        <v>63.6</v>
      </c>
      <c r="H6603" s="320">
        <v>0.9</v>
      </c>
      <c r="I6603" s="320">
        <v>56.8</v>
      </c>
    </row>
    <row r="6604" spans="3:9" x14ac:dyDescent="0.25">
      <c r="C6604" s="482" t="s">
        <v>7030</v>
      </c>
      <c r="D6604" s="325" t="s">
        <v>351</v>
      </c>
      <c r="E6604" s="325">
        <v>0</v>
      </c>
      <c r="F6604" s="325">
        <v>6.4</v>
      </c>
      <c r="G6604" s="325">
        <v>65.599999999999994</v>
      </c>
      <c r="H6604" s="320">
        <v>0.9</v>
      </c>
      <c r="I6604" s="320">
        <v>16</v>
      </c>
    </row>
    <row r="6605" spans="3:9" x14ac:dyDescent="0.25">
      <c r="C6605" s="482" t="s">
        <v>7031</v>
      </c>
      <c r="D6605" s="325" t="s">
        <v>351</v>
      </c>
      <c r="E6605" s="325">
        <v>0</v>
      </c>
      <c r="F6605" s="325">
        <v>6.5</v>
      </c>
      <c r="G6605" s="325">
        <v>66.099999999999994</v>
      </c>
      <c r="H6605" s="320">
        <v>1.1000000000000001</v>
      </c>
      <c r="I6605" s="320">
        <v>1</v>
      </c>
    </row>
    <row r="6606" spans="3:9" x14ac:dyDescent="0.25">
      <c r="C6606" s="482" t="s">
        <v>7032</v>
      </c>
      <c r="D6606" s="325" t="s">
        <v>351</v>
      </c>
      <c r="E6606" s="325">
        <v>0</v>
      </c>
      <c r="F6606" s="325">
        <v>7.5</v>
      </c>
      <c r="G6606" s="325">
        <v>62.2</v>
      </c>
      <c r="H6606" s="320">
        <v>0.6</v>
      </c>
      <c r="I6606" s="320">
        <v>47.3</v>
      </c>
    </row>
    <row r="6607" spans="3:9" x14ac:dyDescent="0.25">
      <c r="C6607" s="482" t="s">
        <v>7033</v>
      </c>
      <c r="D6607" s="325" t="s">
        <v>351</v>
      </c>
      <c r="E6607" s="325">
        <v>0</v>
      </c>
      <c r="F6607" s="325">
        <v>7.8</v>
      </c>
      <c r="G6607" s="325">
        <v>62.8</v>
      </c>
      <c r="H6607" s="320">
        <v>1</v>
      </c>
      <c r="I6607" s="320">
        <v>22</v>
      </c>
    </row>
    <row r="6608" spans="3:9" x14ac:dyDescent="0.25">
      <c r="C6608" s="482" t="s">
        <v>7034</v>
      </c>
      <c r="D6608" s="325" t="s">
        <v>351</v>
      </c>
      <c r="E6608" s="325">
        <v>0</v>
      </c>
      <c r="F6608" s="325">
        <v>7</v>
      </c>
      <c r="G6608" s="325">
        <v>65.400000000000006</v>
      </c>
      <c r="H6608" s="320">
        <v>1</v>
      </c>
      <c r="I6608" s="320">
        <v>22.1</v>
      </c>
    </row>
    <row r="6609" spans="3:9" x14ac:dyDescent="0.25">
      <c r="C6609" s="482" t="s">
        <v>7035</v>
      </c>
      <c r="D6609" s="325" t="s">
        <v>351</v>
      </c>
      <c r="E6609" s="325">
        <v>0</v>
      </c>
      <c r="F6609" s="325">
        <v>6</v>
      </c>
      <c r="G6609" s="325">
        <v>74.8</v>
      </c>
      <c r="H6609" s="320">
        <v>1.1000000000000001</v>
      </c>
      <c r="I6609" s="320">
        <v>40</v>
      </c>
    </row>
    <row r="6610" spans="3:9" x14ac:dyDescent="0.25">
      <c r="C6610" s="482" t="s">
        <v>7036</v>
      </c>
      <c r="D6610" s="325" t="s">
        <v>351</v>
      </c>
      <c r="E6610" s="325">
        <v>0</v>
      </c>
      <c r="F6610" s="325">
        <v>4</v>
      </c>
      <c r="G6610" s="325">
        <v>85.5</v>
      </c>
      <c r="H6610" s="320">
        <v>1</v>
      </c>
      <c r="I6610" s="320">
        <v>35.5</v>
      </c>
    </row>
    <row r="6611" spans="3:9" x14ac:dyDescent="0.25">
      <c r="C6611" s="482" t="s">
        <v>7037</v>
      </c>
      <c r="D6611" s="325" t="s">
        <v>351</v>
      </c>
      <c r="E6611" s="325">
        <v>0</v>
      </c>
      <c r="F6611" s="325">
        <v>4.0999999999999996</v>
      </c>
      <c r="G6611" s="325">
        <v>84.1</v>
      </c>
      <c r="H6611" s="320">
        <v>0.4</v>
      </c>
      <c r="I6611" s="320">
        <v>11.5</v>
      </c>
    </row>
    <row r="6612" spans="3:9" x14ac:dyDescent="0.25">
      <c r="C6612" s="482" t="s">
        <v>7038</v>
      </c>
      <c r="D6612" s="325" t="s">
        <v>351</v>
      </c>
      <c r="E6612" s="325">
        <v>0</v>
      </c>
      <c r="F6612" s="325">
        <v>3.4</v>
      </c>
      <c r="G6612" s="325">
        <v>87.7</v>
      </c>
      <c r="H6612" s="320">
        <v>0.1</v>
      </c>
      <c r="I6612" s="320">
        <v>29.6</v>
      </c>
    </row>
    <row r="6613" spans="3:9" x14ac:dyDescent="0.25">
      <c r="C6613" s="482" t="s">
        <v>7039</v>
      </c>
      <c r="D6613" s="325" t="s">
        <v>351</v>
      </c>
      <c r="E6613" s="325">
        <v>0</v>
      </c>
      <c r="F6613" s="325">
        <v>2.6</v>
      </c>
      <c r="G6613" s="325">
        <v>90.6</v>
      </c>
      <c r="H6613" s="320">
        <v>0</v>
      </c>
      <c r="I6613" s="320">
        <v>5.4</v>
      </c>
    </row>
    <row r="6614" spans="3:9" x14ac:dyDescent="0.25">
      <c r="C6614" s="482" t="s">
        <v>7040</v>
      </c>
      <c r="D6614" s="325" t="s">
        <v>351</v>
      </c>
      <c r="E6614" s="325">
        <v>0</v>
      </c>
      <c r="F6614" s="325">
        <v>2.2000000000000002</v>
      </c>
      <c r="G6614" s="325">
        <v>92.2</v>
      </c>
      <c r="H6614" s="320">
        <v>0</v>
      </c>
      <c r="I6614" s="320">
        <v>0</v>
      </c>
    </row>
    <row r="6615" spans="3:9" x14ac:dyDescent="0.25">
      <c r="C6615" s="482" t="s">
        <v>7041</v>
      </c>
      <c r="D6615" s="325" t="s">
        <v>351</v>
      </c>
      <c r="E6615" s="325">
        <v>0</v>
      </c>
      <c r="F6615" s="325">
        <v>1.6</v>
      </c>
      <c r="G6615" s="325">
        <v>93.5</v>
      </c>
      <c r="H6615" s="320">
        <v>0</v>
      </c>
      <c r="I6615" s="320">
        <v>345</v>
      </c>
    </row>
    <row r="6616" spans="3:9" x14ac:dyDescent="0.25">
      <c r="C6616" s="482" t="s">
        <v>7042</v>
      </c>
      <c r="D6616" s="325" t="s">
        <v>351</v>
      </c>
      <c r="E6616" s="325">
        <v>0</v>
      </c>
      <c r="F6616" s="325">
        <v>1.2</v>
      </c>
      <c r="G6616" s="325">
        <v>98.7</v>
      </c>
      <c r="H6616" s="320">
        <v>0.4</v>
      </c>
      <c r="I6616" s="320">
        <v>326.7</v>
      </c>
    </row>
    <row r="6617" spans="3:9" x14ac:dyDescent="0.25">
      <c r="C6617" s="482" t="s">
        <v>7043</v>
      </c>
      <c r="D6617" s="325" t="s">
        <v>351</v>
      </c>
      <c r="E6617" s="325">
        <v>0</v>
      </c>
      <c r="F6617" s="325">
        <v>1.5</v>
      </c>
      <c r="G6617" s="325">
        <v>99.5</v>
      </c>
      <c r="H6617" s="320">
        <v>0.1</v>
      </c>
      <c r="I6617" s="320">
        <v>322.3</v>
      </c>
    </row>
    <row r="6618" spans="3:9" x14ac:dyDescent="0.25">
      <c r="C6618" s="482" t="s">
        <v>7044</v>
      </c>
      <c r="D6618" s="325" t="s">
        <v>351</v>
      </c>
      <c r="E6618" s="325">
        <v>0</v>
      </c>
      <c r="F6618" s="325">
        <v>1.6</v>
      </c>
      <c r="G6618" s="325">
        <v>95.6</v>
      </c>
      <c r="H6618" s="320">
        <v>0.3</v>
      </c>
      <c r="I6618" s="320">
        <v>325.39999999999998</v>
      </c>
    </row>
    <row r="6619" spans="3:9" x14ac:dyDescent="0.25">
      <c r="C6619" s="482" t="s">
        <v>7045</v>
      </c>
      <c r="D6619" s="325" t="s">
        <v>351</v>
      </c>
      <c r="E6619" s="325">
        <v>0</v>
      </c>
      <c r="F6619" s="325">
        <v>2.2000000000000002</v>
      </c>
      <c r="G6619" s="325">
        <v>93.5</v>
      </c>
      <c r="H6619" s="320">
        <v>0</v>
      </c>
      <c r="I6619" s="320">
        <v>127.4</v>
      </c>
    </row>
    <row r="6620" spans="3:9" x14ac:dyDescent="0.25">
      <c r="C6620" s="482" t="s">
        <v>7046</v>
      </c>
      <c r="D6620" s="325" t="s">
        <v>351</v>
      </c>
      <c r="E6620" s="325">
        <v>0</v>
      </c>
      <c r="F6620" s="325">
        <v>2.2999999999999998</v>
      </c>
      <c r="G6620" s="325">
        <v>88.9</v>
      </c>
      <c r="H6620" s="320">
        <v>0.1</v>
      </c>
      <c r="I6620" s="320">
        <v>284.10000000000002</v>
      </c>
    </row>
    <row r="6621" spans="3:9" x14ac:dyDescent="0.25">
      <c r="C6621" s="482" t="s">
        <v>7047</v>
      </c>
      <c r="D6621" s="325" t="s">
        <v>351</v>
      </c>
      <c r="E6621" s="325">
        <v>0</v>
      </c>
      <c r="F6621" s="325">
        <v>2.5</v>
      </c>
      <c r="G6621" s="325">
        <v>85.6</v>
      </c>
      <c r="H6621" s="320">
        <v>0.2</v>
      </c>
      <c r="I6621" s="320">
        <v>192.1</v>
      </c>
    </row>
    <row r="6622" spans="3:9" x14ac:dyDescent="0.25">
      <c r="C6622" s="482" t="s">
        <v>7048</v>
      </c>
      <c r="D6622" s="325" t="s">
        <v>351</v>
      </c>
      <c r="E6622" s="325">
        <v>0</v>
      </c>
      <c r="F6622" s="325">
        <v>1.7</v>
      </c>
      <c r="G6622" s="325">
        <v>87.9</v>
      </c>
      <c r="H6622" s="320">
        <v>0.1</v>
      </c>
      <c r="I6622" s="320">
        <v>358.4</v>
      </c>
    </row>
    <row r="6623" spans="3:9" x14ac:dyDescent="0.25">
      <c r="C6623" s="482" t="s">
        <v>7049</v>
      </c>
      <c r="D6623" s="325" t="s">
        <v>351</v>
      </c>
      <c r="E6623" s="325">
        <v>0</v>
      </c>
      <c r="F6623" s="325">
        <v>2.1</v>
      </c>
      <c r="G6623" s="325">
        <v>87.4</v>
      </c>
      <c r="H6623" s="320">
        <v>0.2</v>
      </c>
      <c r="I6623" s="320">
        <v>18.7</v>
      </c>
    </row>
    <row r="6624" spans="3:9" x14ac:dyDescent="0.25">
      <c r="C6624" s="482" t="s">
        <v>7050</v>
      </c>
      <c r="D6624" s="325" t="s">
        <v>351</v>
      </c>
      <c r="E6624" s="325">
        <v>0</v>
      </c>
      <c r="F6624" s="325">
        <v>3.1</v>
      </c>
      <c r="G6624" s="325">
        <v>81.900000000000006</v>
      </c>
      <c r="H6624" s="320">
        <v>0.3</v>
      </c>
      <c r="I6624" s="320">
        <v>60.1</v>
      </c>
    </row>
    <row r="6625" spans="3:9" x14ac:dyDescent="0.25">
      <c r="C6625" s="482" t="s">
        <v>7051</v>
      </c>
      <c r="D6625" s="325" t="s">
        <v>351</v>
      </c>
      <c r="E6625" s="325">
        <v>0</v>
      </c>
      <c r="F6625" s="325">
        <v>4.3</v>
      </c>
      <c r="G6625" s="325">
        <v>73.5</v>
      </c>
      <c r="H6625" s="320">
        <v>0.6</v>
      </c>
      <c r="I6625" s="320">
        <v>113.8</v>
      </c>
    </row>
    <row r="6626" spans="3:9" x14ac:dyDescent="0.25">
      <c r="C6626" s="482" t="s">
        <v>7052</v>
      </c>
      <c r="D6626" s="325" t="s">
        <v>351</v>
      </c>
      <c r="E6626" s="325">
        <v>0</v>
      </c>
      <c r="F6626" s="325">
        <v>5.8</v>
      </c>
      <c r="G6626" s="325">
        <v>67.5</v>
      </c>
      <c r="H6626" s="320">
        <v>0.6</v>
      </c>
      <c r="I6626" s="320">
        <v>54.5</v>
      </c>
    </row>
    <row r="6627" spans="3:9" x14ac:dyDescent="0.25">
      <c r="C6627" s="482" t="s">
        <v>7053</v>
      </c>
      <c r="D6627" s="325" t="s">
        <v>351</v>
      </c>
      <c r="E6627" s="325">
        <v>0</v>
      </c>
      <c r="F6627" s="325">
        <v>6.5</v>
      </c>
      <c r="G6627" s="325">
        <v>64.599999999999994</v>
      </c>
      <c r="H6627" s="320">
        <v>1.2</v>
      </c>
      <c r="I6627" s="320">
        <v>47.9</v>
      </c>
    </row>
    <row r="6628" spans="3:9" x14ac:dyDescent="0.25">
      <c r="C6628" s="482" t="s">
        <v>7054</v>
      </c>
      <c r="D6628" s="325" t="s">
        <v>351</v>
      </c>
      <c r="E6628" s="325">
        <v>0</v>
      </c>
      <c r="F6628" s="325">
        <v>7.1</v>
      </c>
      <c r="G6628" s="325">
        <v>65.400000000000006</v>
      </c>
      <c r="H6628" s="320">
        <v>1.1000000000000001</v>
      </c>
      <c r="I6628" s="320">
        <v>70.7</v>
      </c>
    </row>
    <row r="6629" spans="3:9" x14ac:dyDescent="0.25">
      <c r="C6629" s="482" t="s">
        <v>7055</v>
      </c>
      <c r="D6629" s="325" t="s">
        <v>351</v>
      </c>
      <c r="E6629" s="325">
        <v>0</v>
      </c>
      <c r="F6629" s="325">
        <v>7</v>
      </c>
      <c r="G6629" s="325">
        <v>68.599999999999994</v>
      </c>
      <c r="H6629" s="320">
        <v>1.2</v>
      </c>
      <c r="I6629" s="320">
        <v>87</v>
      </c>
    </row>
    <row r="6630" spans="3:9" x14ac:dyDescent="0.25">
      <c r="C6630" s="482" t="s">
        <v>7056</v>
      </c>
      <c r="D6630" s="325" t="s">
        <v>351</v>
      </c>
      <c r="E6630" s="325">
        <v>0</v>
      </c>
      <c r="F6630" s="325">
        <v>7.2</v>
      </c>
      <c r="G6630" s="325">
        <v>67.599999999999994</v>
      </c>
      <c r="H6630" s="320">
        <v>1.2</v>
      </c>
      <c r="I6630" s="320">
        <v>47.3</v>
      </c>
    </row>
    <row r="6631" spans="3:9" x14ac:dyDescent="0.25">
      <c r="C6631" s="482" t="s">
        <v>7057</v>
      </c>
      <c r="D6631" s="325" t="s">
        <v>351</v>
      </c>
      <c r="E6631" s="325">
        <v>0</v>
      </c>
      <c r="F6631" s="325">
        <v>6.6</v>
      </c>
      <c r="G6631" s="325">
        <v>75.900000000000006</v>
      </c>
      <c r="H6631" s="320">
        <v>0.7</v>
      </c>
      <c r="I6631" s="320">
        <v>60.1</v>
      </c>
    </row>
    <row r="6632" spans="3:9" x14ac:dyDescent="0.25">
      <c r="C6632" s="482" t="s">
        <v>7058</v>
      </c>
      <c r="D6632" s="325" t="s">
        <v>351</v>
      </c>
      <c r="E6632" s="325">
        <v>0</v>
      </c>
      <c r="F6632" s="325">
        <v>7.6</v>
      </c>
      <c r="G6632" s="325">
        <v>66.7</v>
      </c>
      <c r="H6632" s="320">
        <v>1.6</v>
      </c>
      <c r="I6632" s="320">
        <v>3.8</v>
      </c>
    </row>
    <row r="6633" spans="3:9" x14ac:dyDescent="0.25">
      <c r="C6633" s="482" t="s">
        <v>7059</v>
      </c>
      <c r="D6633" s="325" t="s">
        <v>351</v>
      </c>
      <c r="E6633" s="325">
        <v>0</v>
      </c>
      <c r="F6633" s="325">
        <v>5.5</v>
      </c>
      <c r="G6633" s="325">
        <v>78.3</v>
      </c>
      <c r="H6633" s="320">
        <v>1.4</v>
      </c>
      <c r="I6633" s="320">
        <v>27.6</v>
      </c>
    </row>
    <row r="6634" spans="3:9" x14ac:dyDescent="0.25">
      <c r="C6634" s="482" t="s">
        <v>7060</v>
      </c>
      <c r="D6634" s="325" t="s">
        <v>351</v>
      </c>
      <c r="E6634" s="325">
        <v>0.3</v>
      </c>
      <c r="F6634" s="325">
        <v>3.8</v>
      </c>
      <c r="G6634" s="325">
        <v>86.5</v>
      </c>
      <c r="H6634" s="320">
        <v>1.1000000000000001</v>
      </c>
      <c r="I6634" s="320">
        <v>350.4</v>
      </c>
    </row>
    <row r="6635" spans="3:9" x14ac:dyDescent="0.25">
      <c r="C6635" s="482" t="s">
        <v>7061</v>
      </c>
      <c r="D6635" s="325" t="s">
        <v>351</v>
      </c>
      <c r="E6635" s="325">
        <v>0</v>
      </c>
      <c r="F6635" s="325">
        <v>3.9</v>
      </c>
      <c r="G6635" s="325">
        <v>87.2</v>
      </c>
      <c r="H6635" s="320">
        <v>0.5</v>
      </c>
      <c r="I6635" s="320">
        <v>28.1</v>
      </c>
    </row>
    <row r="6636" spans="3:9" x14ac:dyDescent="0.25">
      <c r="C6636" s="482" t="s">
        <v>7062</v>
      </c>
      <c r="D6636" s="325" t="s">
        <v>351</v>
      </c>
      <c r="E6636" s="325">
        <v>0</v>
      </c>
      <c r="F6636" s="325">
        <v>3.8</v>
      </c>
      <c r="G6636" s="325">
        <v>85.4</v>
      </c>
      <c r="H6636" s="320">
        <v>0.3</v>
      </c>
      <c r="I6636" s="320">
        <v>89.7</v>
      </c>
    </row>
    <row r="6637" spans="3:9" x14ac:dyDescent="0.25">
      <c r="C6637" s="482" t="s">
        <v>7063</v>
      </c>
      <c r="D6637" s="325" t="s">
        <v>351</v>
      </c>
      <c r="E6637" s="325">
        <v>0</v>
      </c>
      <c r="F6637" s="325">
        <v>3.8</v>
      </c>
      <c r="G6637" s="325">
        <v>85.4</v>
      </c>
      <c r="H6637" s="320">
        <v>0.2</v>
      </c>
      <c r="I6637" s="320">
        <v>30.9</v>
      </c>
    </row>
    <row r="6638" spans="3:9" x14ac:dyDescent="0.25">
      <c r="C6638" s="482" t="s">
        <v>7064</v>
      </c>
      <c r="D6638" s="325" t="s">
        <v>351</v>
      </c>
      <c r="E6638" s="325">
        <v>0</v>
      </c>
      <c r="F6638" s="325">
        <v>3.9</v>
      </c>
      <c r="G6638" s="325">
        <v>84.6</v>
      </c>
      <c r="H6638" s="320">
        <v>0.3</v>
      </c>
      <c r="I6638" s="320">
        <v>86.9</v>
      </c>
    </row>
    <row r="6639" spans="3:9" x14ac:dyDescent="0.25">
      <c r="C6639" s="482" t="s">
        <v>7065</v>
      </c>
      <c r="D6639" s="325" t="s">
        <v>351</v>
      </c>
      <c r="E6639" s="325">
        <v>0</v>
      </c>
      <c r="F6639" s="325">
        <v>3.1</v>
      </c>
      <c r="G6639" s="325">
        <v>86.6</v>
      </c>
      <c r="H6639" s="320">
        <v>0.1</v>
      </c>
      <c r="I6639" s="320">
        <v>36.299999999999997</v>
      </c>
    </row>
    <row r="6640" spans="3:9" x14ac:dyDescent="0.25">
      <c r="C6640" s="482" t="s">
        <v>7066</v>
      </c>
      <c r="D6640" s="325" t="s">
        <v>351</v>
      </c>
      <c r="E6640" s="325">
        <v>0</v>
      </c>
      <c r="F6640" s="325">
        <v>2.2999999999999998</v>
      </c>
      <c r="G6640" s="325">
        <v>89.3</v>
      </c>
      <c r="H6640" s="320">
        <v>0</v>
      </c>
      <c r="I6640" s="320">
        <v>118.5</v>
      </c>
    </row>
    <row r="6641" spans="3:9" x14ac:dyDescent="0.25">
      <c r="C6641" s="482" t="s">
        <v>7067</v>
      </c>
      <c r="D6641" s="325" t="s">
        <v>351</v>
      </c>
      <c r="E6641" s="325">
        <v>0</v>
      </c>
      <c r="F6641" s="325">
        <v>1.3</v>
      </c>
      <c r="G6641" s="325">
        <v>92.9</v>
      </c>
      <c r="H6641" s="320">
        <v>0</v>
      </c>
      <c r="I6641" s="320">
        <v>0</v>
      </c>
    </row>
    <row r="6642" spans="3:9" x14ac:dyDescent="0.25">
      <c r="C6642" s="482" t="s">
        <v>7068</v>
      </c>
      <c r="D6642" s="325" t="s">
        <v>351</v>
      </c>
      <c r="E6642" s="325">
        <v>0</v>
      </c>
      <c r="F6642" s="325">
        <v>1.1000000000000001</v>
      </c>
      <c r="G6642" s="325">
        <v>94.5</v>
      </c>
      <c r="H6642" s="320">
        <v>0</v>
      </c>
      <c r="I6642" s="320">
        <v>0</v>
      </c>
    </row>
    <row r="6643" spans="3:9" x14ac:dyDescent="0.25">
      <c r="C6643" s="482" t="s">
        <v>7069</v>
      </c>
      <c r="D6643" s="325" t="s">
        <v>351</v>
      </c>
      <c r="E6643" s="325">
        <v>0</v>
      </c>
      <c r="F6643" s="325">
        <v>2</v>
      </c>
      <c r="G6643" s="325">
        <v>90.2</v>
      </c>
      <c r="H6643" s="320">
        <v>0</v>
      </c>
      <c r="I6643" s="320">
        <v>4</v>
      </c>
    </row>
    <row r="6644" spans="3:9" x14ac:dyDescent="0.25">
      <c r="C6644" s="482" t="s">
        <v>7070</v>
      </c>
      <c r="D6644" s="325" t="s">
        <v>351</v>
      </c>
      <c r="E6644" s="325">
        <v>0</v>
      </c>
      <c r="F6644" s="325">
        <v>1.8</v>
      </c>
      <c r="G6644" s="325">
        <v>90.3</v>
      </c>
      <c r="H6644" s="320">
        <v>0</v>
      </c>
      <c r="I6644" s="320">
        <v>17.600000000000001</v>
      </c>
    </row>
    <row r="6645" spans="3:9" x14ac:dyDescent="0.25">
      <c r="C6645" s="482" t="s">
        <v>7071</v>
      </c>
      <c r="D6645" s="325" t="s">
        <v>351</v>
      </c>
      <c r="E6645" s="325">
        <v>0</v>
      </c>
      <c r="F6645" s="325">
        <v>1.9</v>
      </c>
      <c r="G6645" s="325">
        <v>89.5</v>
      </c>
      <c r="H6645" s="320">
        <v>0.3</v>
      </c>
      <c r="I6645" s="320">
        <v>257.5</v>
      </c>
    </row>
    <row r="6646" spans="3:9" x14ac:dyDescent="0.25">
      <c r="C6646" s="482" t="s">
        <v>7072</v>
      </c>
      <c r="D6646" s="325" t="s">
        <v>351</v>
      </c>
      <c r="E6646" s="325">
        <v>0</v>
      </c>
      <c r="F6646" s="325">
        <v>2</v>
      </c>
      <c r="G6646" s="325">
        <v>90.7</v>
      </c>
      <c r="H6646" s="320">
        <v>0.2</v>
      </c>
      <c r="I6646" s="320">
        <v>161.19999999999999</v>
      </c>
    </row>
    <row r="6647" spans="3:9" x14ac:dyDescent="0.25">
      <c r="C6647" s="482" t="s">
        <v>7073</v>
      </c>
      <c r="D6647" s="325" t="s">
        <v>351</v>
      </c>
      <c r="E6647" s="325">
        <v>0</v>
      </c>
      <c r="F6647" s="325">
        <v>2.4</v>
      </c>
      <c r="G6647" s="325">
        <v>87.7</v>
      </c>
      <c r="H6647" s="320">
        <v>0.3</v>
      </c>
      <c r="I6647" s="320">
        <v>43.2</v>
      </c>
    </row>
    <row r="6648" spans="3:9" x14ac:dyDescent="0.25">
      <c r="C6648" s="482" t="s">
        <v>7074</v>
      </c>
      <c r="D6648" s="325" t="s">
        <v>351</v>
      </c>
      <c r="E6648" s="325">
        <v>0</v>
      </c>
      <c r="F6648" s="325">
        <v>4.0999999999999996</v>
      </c>
      <c r="G6648" s="325">
        <v>80.400000000000006</v>
      </c>
      <c r="H6648" s="320">
        <v>0.5</v>
      </c>
      <c r="I6648" s="320">
        <v>51.5</v>
      </c>
    </row>
    <row r="6649" spans="3:9" x14ac:dyDescent="0.25">
      <c r="C6649" s="482" t="s">
        <v>7075</v>
      </c>
      <c r="D6649" s="325" t="s">
        <v>351</v>
      </c>
      <c r="E6649" s="325">
        <v>0</v>
      </c>
      <c r="F6649" s="325">
        <v>5.5</v>
      </c>
      <c r="G6649" s="325">
        <v>72.2</v>
      </c>
      <c r="H6649" s="320">
        <v>1.2</v>
      </c>
      <c r="I6649" s="320">
        <v>46.5</v>
      </c>
    </row>
    <row r="6650" spans="3:9" x14ac:dyDescent="0.25">
      <c r="C6650" s="482" t="s">
        <v>7076</v>
      </c>
      <c r="D6650" s="325" t="s">
        <v>351</v>
      </c>
      <c r="E6650" s="325">
        <v>0</v>
      </c>
      <c r="F6650" s="325">
        <v>5.7</v>
      </c>
      <c r="G6650" s="325">
        <v>67.7</v>
      </c>
      <c r="H6650" s="320">
        <v>0.9</v>
      </c>
      <c r="I6650" s="320">
        <v>62.1</v>
      </c>
    </row>
    <row r="6651" spans="3:9" x14ac:dyDescent="0.25">
      <c r="C6651" s="482" t="s">
        <v>7077</v>
      </c>
      <c r="D6651" s="325" t="s">
        <v>351</v>
      </c>
      <c r="E6651" s="325">
        <v>0</v>
      </c>
      <c r="F6651" s="325">
        <v>6</v>
      </c>
      <c r="G6651" s="325">
        <v>68.400000000000006</v>
      </c>
      <c r="H6651" s="320">
        <v>1</v>
      </c>
      <c r="I6651" s="320">
        <v>47.6</v>
      </c>
    </row>
    <row r="6652" spans="3:9" x14ac:dyDescent="0.25">
      <c r="C6652" s="482" t="s">
        <v>7078</v>
      </c>
      <c r="D6652" s="325" t="s">
        <v>351</v>
      </c>
      <c r="E6652" s="325">
        <v>0</v>
      </c>
      <c r="F6652" s="325">
        <v>7.7</v>
      </c>
      <c r="G6652" s="325">
        <v>60</v>
      </c>
      <c r="H6652" s="320">
        <v>1.4</v>
      </c>
      <c r="I6652" s="320">
        <v>110.2</v>
      </c>
    </row>
    <row r="6653" spans="3:9" x14ac:dyDescent="0.25">
      <c r="C6653" s="482" t="s">
        <v>7079</v>
      </c>
      <c r="D6653" s="325" t="s">
        <v>351</v>
      </c>
      <c r="E6653" s="325">
        <v>0</v>
      </c>
      <c r="F6653" s="325">
        <v>6.5</v>
      </c>
      <c r="G6653" s="325">
        <v>67.7</v>
      </c>
      <c r="H6653" s="320">
        <v>1.9</v>
      </c>
      <c r="I6653" s="320">
        <v>122.7</v>
      </c>
    </row>
    <row r="6654" spans="3:9" x14ac:dyDescent="0.25">
      <c r="C6654" s="482" t="s">
        <v>7080</v>
      </c>
      <c r="D6654" s="325" t="s">
        <v>351</v>
      </c>
      <c r="E6654" s="325">
        <v>0</v>
      </c>
      <c r="F6654" s="325">
        <v>9</v>
      </c>
      <c r="G6654" s="325">
        <v>54.6</v>
      </c>
      <c r="H6654" s="320">
        <v>1.5</v>
      </c>
      <c r="I6654" s="320">
        <v>115.6</v>
      </c>
    </row>
    <row r="6655" spans="3:9" x14ac:dyDescent="0.25">
      <c r="C6655" s="482" t="s">
        <v>7081</v>
      </c>
      <c r="D6655" s="325" t="s">
        <v>351</v>
      </c>
      <c r="E6655" s="325">
        <v>0</v>
      </c>
      <c r="F6655" s="325">
        <v>10.1</v>
      </c>
      <c r="G6655" s="325">
        <v>47.8</v>
      </c>
      <c r="H6655" s="320">
        <v>1.3</v>
      </c>
      <c r="I6655" s="320">
        <v>104.1</v>
      </c>
    </row>
    <row r="6656" spans="3:9" x14ac:dyDescent="0.25">
      <c r="C6656" s="482" t="s">
        <v>7082</v>
      </c>
      <c r="D6656" s="325" t="s">
        <v>351</v>
      </c>
      <c r="E6656" s="325">
        <v>0</v>
      </c>
      <c r="F6656" s="325">
        <v>8.8000000000000007</v>
      </c>
      <c r="G6656" s="325">
        <v>54.8</v>
      </c>
      <c r="H6656" s="320">
        <v>1.1000000000000001</v>
      </c>
      <c r="I6656" s="320">
        <v>101.6</v>
      </c>
    </row>
    <row r="6657" spans="3:9" x14ac:dyDescent="0.25">
      <c r="C6657" s="482" t="s">
        <v>7083</v>
      </c>
      <c r="D6657" s="325" t="s">
        <v>351</v>
      </c>
      <c r="E6657" s="325">
        <v>0</v>
      </c>
      <c r="F6657" s="325">
        <v>5.8</v>
      </c>
      <c r="G6657" s="325">
        <v>75.099999999999994</v>
      </c>
      <c r="H6657" s="320">
        <v>1.1000000000000001</v>
      </c>
      <c r="I6657" s="320">
        <v>89.3</v>
      </c>
    </row>
    <row r="6658" spans="3:9" x14ac:dyDescent="0.25">
      <c r="C6658" s="482" t="s">
        <v>7084</v>
      </c>
      <c r="D6658" s="325" t="s">
        <v>351</v>
      </c>
      <c r="E6658" s="325">
        <v>0.6</v>
      </c>
      <c r="F6658" s="325">
        <v>3.3</v>
      </c>
      <c r="G6658" s="325">
        <v>88.4</v>
      </c>
      <c r="H6658" s="320">
        <v>0.9</v>
      </c>
      <c r="I6658" s="320">
        <v>104.4</v>
      </c>
    </row>
    <row r="6659" spans="3:9" x14ac:dyDescent="0.25">
      <c r="C6659" s="482" t="s">
        <v>7085</v>
      </c>
      <c r="D6659" s="325" t="s">
        <v>351</v>
      </c>
      <c r="E6659" s="325">
        <v>0</v>
      </c>
      <c r="F6659" s="325">
        <v>2.7</v>
      </c>
      <c r="G6659" s="325">
        <v>88.1</v>
      </c>
      <c r="H6659" s="320">
        <v>0.6</v>
      </c>
      <c r="I6659" s="320">
        <v>57.3</v>
      </c>
    </row>
    <row r="6660" spans="3:9" x14ac:dyDescent="0.25">
      <c r="C6660" s="482" t="s">
        <v>7086</v>
      </c>
      <c r="D6660" s="325" t="s">
        <v>351</v>
      </c>
      <c r="E6660" s="325">
        <v>0</v>
      </c>
      <c r="F6660" s="325">
        <v>2.4</v>
      </c>
      <c r="G6660" s="325">
        <v>83.1</v>
      </c>
      <c r="H6660" s="320">
        <v>1.2</v>
      </c>
      <c r="I6660" s="320">
        <v>44.2</v>
      </c>
    </row>
    <row r="6661" spans="3:9" x14ac:dyDescent="0.25">
      <c r="C6661" s="482" t="s">
        <v>7087</v>
      </c>
      <c r="D6661" s="325" t="s">
        <v>351</v>
      </c>
      <c r="E6661" s="325">
        <v>0</v>
      </c>
      <c r="F6661" s="325">
        <v>2.5</v>
      </c>
      <c r="G6661" s="325">
        <v>80.8</v>
      </c>
      <c r="H6661" s="320">
        <v>0.5</v>
      </c>
      <c r="I6661" s="320">
        <v>130.1</v>
      </c>
    </row>
    <row r="6662" spans="3:9" x14ac:dyDescent="0.25">
      <c r="C6662" s="482" t="s">
        <v>7088</v>
      </c>
      <c r="D6662" s="325" t="s">
        <v>351</v>
      </c>
      <c r="E6662" s="325">
        <v>0</v>
      </c>
      <c r="F6662" s="325">
        <v>2.8</v>
      </c>
      <c r="G6662" s="325">
        <v>80.400000000000006</v>
      </c>
      <c r="H6662" s="320">
        <v>0.3</v>
      </c>
      <c r="I6662" s="320">
        <v>78.2</v>
      </c>
    </row>
    <row r="6663" spans="3:9" x14ac:dyDescent="0.25">
      <c r="C6663" s="482" t="s">
        <v>7089</v>
      </c>
      <c r="D6663" s="325" t="s">
        <v>351</v>
      </c>
      <c r="E6663" s="325">
        <v>0</v>
      </c>
      <c r="F6663" s="325">
        <v>2.9</v>
      </c>
      <c r="G6663" s="325">
        <v>78.7</v>
      </c>
      <c r="H6663" s="320">
        <v>0.6</v>
      </c>
      <c r="I6663" s="320">
        <v>54.4</v>
      </c>
    </row>
    <row r="6664" spans="3:9" x14ac:dyDescent="0.25">
      <c r="C6664" s="482" t="s">
        <v>7090</v>
      </c>
      <c r="D6664" s="325" t="s">
        <v>351</v>
      </c>
      <c r="E6664" s="325">
        <v>0</v>
      </c>
      <c r="F6664" s="325">
        <v>2.6</v>
      </c>
      <c r="G6664" s="325">
        <v>79.099999999999994</v>
      </c>
      <c r="H6664" s="320">
        <v>1.3</v>
      </c>
      <c r="I6664" s="320">
        <v>44.5</v>
      </c>
    </row>
    <row r="6665" spans="3:9" x14ac:dyDescent="0.25">
      <c r="C6665" s="482" t="s">
        <v>7091</v>
      </c>
      <c r="D6665" s="325" t="s">
        <v>351</v>
      </c>
      <c r="E6665" s="325">
        <v>0</v>
      </c>
      <c r="F6665" s="325">
        <v>2.4</v>
      </c>
      <c r="G6665" s="325">
        <v>75.7</v>
      </c>
      <c r="H6665" s="320">
        <v>1.2</v>
      </c>
      <c r="I6665" s="320">
        <v>45</v>
      </c>
    </row>
    <row r="6666" spans="3:9" x14ac:dyDescent="0.25">
      <c r="C6666" s="482" t="s">
        <v>7092</v>
      </c>
      <c r="D6666" s="325" t="s">
        <v>351</v>
      </c>
      <c r="E6666" s="325">
        <v>0</v>
      </c>
      <c r="F6666" s="325">
        <v>2.2000000000000002</v>
      </c>
      <c r="G6666" s="325">
        <v>71.8</v>
      </c>
      <c r="H6666" s="320">
        <v>0.6</v>
      </c>
      <c r="I6666" s="320">
        <v>70.8</v>
      </c>
    </row>
    <row r="6667" spans="3:9" x14ac:dyDescent="0.25">
      <c r="C6667" s="482" t="s">
        <v>7093</v>
      </c>
      <c r="D6667" s="325" t="s">
        <v>351</v>
      </c>
      <c r="E6667" s="325">
        <v>0</v>
      </c>
      <c r="F6667" s="325">
        <v>1.7</v>
      </c>
      <c r="G6667" s="325">
        <v>75.2</v>
      </c>
      <c r="H6667" s="320">
        <v>0.4</v>
      </c>
      <c r="I6667" s="320">
        <v>118.4</v>
      </c>
    </row>
    <row r="6668" spans="3:9" x14ac:dyDescent="0.25">
      <c r="C6668" s="482" t="s">
        <v>7094</v>
      </c>
      <c r="D6668" s="325" t="s">
        <v>351</v>
      </c>
      <c r="E6668" s="325">
        <v>0</v>
      </c>
      <c r="F6668" s="325">
        <v>1.5</v>
      </c>
      <c r="G6668" s="325">
        <v>77.7</v>
      </c>
      <c r="H6668" s="320">
        <v>0.4</v>
      </c>
      <c r="I6668" s="320">
        <v>108.2</v>
      </c>
    </row>
    <row r="6669" spans="3:9" x14ac:dyDescent="0.25">
      <c r="C6669" s="482" t="s">
        <v>7095</v>
      </c>
      <c r="D6669" s="325" t="s">
        <v>351</v>
      </c>
      <c r="E6669" s="325">
        <v>0</v>
      </c>
      <c r="F6669" s="325">
        <v>1.3</v>
      </c>
      <c r="G6669" s="325">
        <v>77.7</v>
      </c>
      <c r="H6669" s="320">
        <v>0.7</v>
      </c>
      <c r="I6669" s="320">
        <v>125.2</v>
      </c>
    </row>
    <row r="6670" spans="3:9" x14ac:dyDescent="0.25">
      <c r="C6670" s="482" t="s">
        <v>7096</v>
      </c>
      <c r="D6670" s="325" t="s">
        <v>351</v>
      </c>
      <c r="E6670" s="325">
        <v>0</v>
      </c>
      <c r="F6670" s="325">
        <v>1.4</v>
      </c>
      <c r="G6670" s="325">
        <v>76.8</v>
      </c>
      <c r="H6670" s="320">
        <v>0.1</v>
      </c>
      <c r="I6670" s="320">
        <v>94.7</v>
      </c>
    </row>
    <row r="6671" spans="3:9" x14ac:dyDescent="0.25">
      <c r="C6671" s="482" t="s">
        <v>7097</v>
      </c>
      <c r="D6671" s="325" t="s">
        <v>351</v>
      </c>
      <c r="E6671" s="325">
        <v>0</v>
      </c>
      <c r="F6671" s="325">
        <v>1.3</v>
      </c>
      <c r="G6671" s="325">
        <v>78.599999999999994</v>
      </c>
      <c r="H6671" s="320">
        <v>0.3</v>
      </c>
      <c r="I6671" s="320">
        <v>40.799999999999997</v>
      </c>
    </row>
    <row r="6672" spans="3:9" x14ac:dyDescent="0.25">
      <c r="C6672" s="482" t="s">
        <v>7098</v>
      </c>
      <c r="D6672" s="325" t="s">
        <v>351</v>
      </c>
      <c r="E6672" s="325">
        <v>0</v>
      </c>
      <c r="F6672" s="325">
        <v>2.2999999999999998</v>
      </c>
      <c r="G6672" s="325">
        <v>73.5</v>
      </c>
      <c r="H6672" s="320">
        <v>0.6</v>
      </c>
      <c r="I6672" s="320">
        <v>78</v>
      </c>
    </row>
    <row r="6673" spans="3:9" x14ac:dyDescent="0.25">
      <c r="C6673" s="482" t="s">
        <v>7099</v>
      </c>
      <c r="D6673" s="325" t="s">
        <v>351</v>
      </c>
      <c r="E6673" s="325">
        <v>0</v>
      </c>
      <c r="F6673" s="325">
        <v>3</v>
      </c>
      <c r="G6673" s="325">
        <v>71.900000000000006</v>
      </c>
      <c r="H6673" s="320">
        <v>0.7</v>
      </c>
      <c r="I6673" s="320">
        <v>70.7</v>
      </c>
    </row>
    <row r="6674" spans="3:9" x14ac:dyDescent="0.25">
      <c r="C6674" s="482" t="s">
        <v>7100</v>
      </c>
      <c r="D6674" s="325" t="s">
        <v>351</v>
      </c>
      <c r="E6674" s="325">
        <v>0</v>
      </c>
      <c r="F6674" s="325">
        <v>4.9000000000000004</v>
      </c>
      <c r="G6674" s="325">
        <v>59.9</v>
      </c>
      <c r="H6674" s="320">
        <v>1.1000000000000001</v>
      </c>
      <c r="I6674" s="320">
        <v>61.1</v>
      </c>
    </row>
    <row r="6675" spans="3:9" x14ac:dyDescent="0.25">
      <c r="C6675" s="482" t="s">
        <v>7101</v>
      </c>
      <c r="D6675" s="325" t="s">
        <v>351</v>
      </c>
      <c r="E6675" s="325">
        <v>0</v>
      </c>
      <c r="F6675" s="325">
        <v>5.0999999999999996</v>
      </c>
      <c r="G6675" s="325">
        <v>61.2</v>
      </c>
      <c r="H6675" s="320">
        <v>0.9</v>
      </c>
      <c r="I6675" s="320">
        <v>1.6</v>
      </c>
    </row>
    <row r="6676" spans="3:9" x14ac:dyDescent="0.25">
      <c r="C6676" s="482" t="s">
        <v>7102</v>
      </c>
      <c r="D6676" s="325" t="s">
        <v>351</v>
      </c>
      <c r="E6676" s="325">
        <v>0</v>
      </c>
      <c r="F6676" s="325">
        <v>6.6</v>
      </c>
      <c r="G6676" s="325">
        <v>56</v>
      </c>
      <c r="H6676" s="320">
        <v>0.9</v>
      </c>
      <c r="I6676" s="320">
        <v>19.899999999999999</v>
      </c>
    </row>
    <row r="6677" spans="3:9" x14ac:dyDescent="0.25">
      <c r="C6677" s="482" t="s">
        <v>7103</v>
      </c>
      <c r="D6677" s="325" t="s">
        <v>351</v>
      </c>
      <c r="E6677" s="325">
        <v>0</v>
      </c>
      <c r="F6677" s="325">
        <v>6.5</v>
      </c>
      <c r="G6677" s="325">
        <v>55.9</v>
      </c>
      <c r="H6677" s="320">
        <v>1.1000000000000001</v>
      </c>
      <c r="I6677" s="320">
        <v>3.9</v>
      </c>
    </row>
    <row r="6678" spans="3:9" x14ac:dyDescent="0.25">
      <c r="C6678" s="482" t="s">
        <v>7104</v>
      </c>
      <c r="D6678" s="325" t="s">
        <v>351</v>
      </c>
      <c r="E6678" s="325">
        <v>0</v>
      </c>
      <c r="F6678" s="325">
        <v>5.8</v>
      </c>
      <c r="G6678" s="325">
        <v>61.2</v>
      </c>
      <c r="H6678" s="320">
        <v>1.4</v>
      </c>
      <c r="I6678" s="320">
        <v>358.4</v>
      </c>
    </row>
    <row r="6679" spans="3:9" x14ac:dyDescent="0.25">
      <c r="C6679" s="482" t="s">
        <v>7105</v>
      </c>
      <c r="D6679" s="325" t="s">
        <v>351</v>
      </c>
      <c r="E6679" s="325">
        <v>0</v>
      </c>
      <c r="F6679" s="325">
        <v>5.4</v>
      </c>
      <c r="G6679" s="325">
        <v>63.7</v>
      </c>
      <c r="H6679" s="320">
        <v>1.2</v>
      </c>
      <c r="I6679" s="320">
        <v>2</v>
      </c>
    </row>
    <row r="6680" spans="3:9" x14ac:dyDescent="0.25">
      <c r="C6680" s="482" t="s">
        <v>7106</v>
      </c>
      <c r="D6680" s="325" t="s">
        <v>351</v>
      </c>
      <c r="E6680" s="325">
        <v>0</v>
      </c>
      <c r="F6680" s="325">
        <v>4.5</v>
      </c>
      <c r="G6680" s="325">
        <v>73.900000000000006</v>
      </c>
      <c r="H6680" s="320">
        <v>1.2</v>
      </c>
      <c r="I6680" s="320">
        <v>11</v>
      </c>
    </row>
    <row r="6681" spans="3:9" x14ac:dyDescent="0.25">
      <c r="C6681" s="482" t="s">
        <v>7107</v>
      </c>
      <c r="D6681" s="325" t="s">
        <v>351</v>
      </c>
      <c r="E6681" s="325">
        <v>0</v>
      </c>
      <c r="F6681" s="325">
        <v>4.5</v>
      </c>
      <c r="G6681" s="325">
        <v>76.5</v>
      </c>
      <c r="H6681" s="320">
        <v>0.9</v>
      </c>
      <c r="I6681" s="320">
        <v>24.8</v>
      </c>
    </row>
    <row r="6682" spans="3:9" x14ac:dyDescent="0.25">
      <c r="C6682" s="482" t="s">
        <v>7108</v>
      </c>
      <c r="D6682" s="325" t="s">
        <v>351</v>
      </c>
      <c r="E6682" s="325">
        <v>0</v>
      </c>
      <c r="F6682" s="325">
        <v>4.3</v>
      </c>
      <c r="G6682" s="325">
        <v>76.900000000000006</v>
      </c>
      <c r="H6682" s="320">
        <v>0.4</v>
      </c>
      <c r="I6682" s="320">
        <v>59.6</v>
      </c>
    </row>
    <row r="6683" spans="3:9" x14ac:dyDescent="0.25">
      <c r="C6683" s="482" t="s">
        <v>7109</v>
      </c>
      <c r="D6683" s="325" t="s">
        <v>351</v>
      </c>
      <c r="E6683" s="325">
        <v>0</v>
      </c>
      <c r="F6683" s="325">
        <v>4</v>
      </c>
      <c r="G6683" s="325">
        <v>78.400000000000006</v>
      </c>
      <c r="H6683" s="320">
        <v>0.2</v>
      </c>
      <c r="I6683" s="320">
        <v>115.7</v>
      </c>
    </row>
    <row r="6684" spans="3:9" x14ac:dyDescent="0.25">
      <c r="C6684" s="482" t="s">
        <v>7110</v>
      </c>
      <c r="D6684" s="325" t="s">
        <v>351</v>
      </c>
      <c r="E6684" s="325">
        <v>0</v>
      </c>
      <c r="F6684" s="325">
        <v>3.1</v>
      </c>
      <c r="G6684" s="325">
        <v>79.7</v>
      </c>
      <c r="H6684" s="320">
        <v>0.2</v>
      </c>
      <c r="I6684" s="320">
        <v>74.900000000000006</v>
      </c>
    </row>
    <row r="6685" spans="3:9" x14ac:dyDescent="0.25">
      <c r="C6685" s="482" t="s">
        <v>7111</v>
      </c>
      <c r="D6685" s="325" t="s">
        <v>351</v>
      </c>
      <c r="E6685" s="325">
        <v>0</v>
      </c>
      <c r="F6685" s="325">
        <v>2.1</v>
      </c>
      <c r="G6685" s="325">
        <v>81.599999999999994</v>
      </c>
      <c r="H6685" s="320">
        <v>0.1</v>
      </c>
      <c r="I6685" s="320">
        <v>18.899999999999999</v>
      </c>
    </row>
    <row r="6686" spans="3:9" x14ac:dyDescent="0.25">
      <c r="C6686" s="482" t="s">
        <v>7112</v>
      </c>
      <c r="D6686" s="325" t="s">
        <v>351</v>
      </c>
      <c r="E6686" s="325">
        <v>0</v>
      </c>
      <c r="F6686" s="325">
        <v>2.2999999999999998</v>
      </c>
      <c r="G6686" s="325">
        <v>81.8</v>
      </c>
      <c r="H6686" s="320">
        <v>0</v>
      </c>
      <c r="I6686" s="320">
        <v>1.7</v>
      </c>
    </row>
    <row r="6687" spans="3:9" x14ac:dyDescent="0.25">
      <c r="C6687" s="482" t="s">
        <v>7113</v>
      </c>
      <c r="D6687" s="325" t="s">
        <v>351</v>
      </c>
      <c r="E6687" s="325">
        <v>0</v>
      </c>
      <c r="F6687" s="325">
        <v>3</v>
      </c>
      <c r="G6687" s="325">
        <v>79.400000000000006</v>
      </c>
      <c r="H6687" s="320">
        <v>0.2</v>
      </c>
      <c r="I6687" s="320">
        <v>135</v>
      </c>
    </row>
    <row r="6688" spans="3:9" x14ac:dyDescent="0.25">
      <c r="C6688" s="482" t="s">
        <v>7114</v>
      </c>
      <c r="D6688" s="325" t="s">
        <v>351</v>
      </c>
      <c r="E6688" s="325">
        <v>0</v>
      </c>
      <c r="F6688" s="325">
        <v>3.2</v>
      </c>
      <c r="G6688" s="325">
        <v>78</v>
      </c>
      <c r="H6688" s="320">
        <v>0.1</v>
      </c>
      <c r="I6688" s="320">
        <v>130.5</v>
      </c>
    </row>
    <row r="6689" spans="3:9" x14ac:dyDescent="0.25">
      <c r="C6689" s="482" t="s">
        <v>7115</v>
      </c>
      <c r="D6689" s="325" t="s">
        <v>351</v>
      </c>
      <c r="E6689" s="325">
        <v>0</v>
      </c>
      <c r="F6689" s="325">
        <v>3.2</v>
      </c>
      <c r="G6689" s="325">
        <v>77</v>
      </c>
      <c r="H6689" s="320">
        <v>0.1</v>
      </c>
      <c r="I6689" s="320">
        <v>118.9</v>
      </c>
    </row>
    <row r="6690" spans="3:9" x14ac:dyDescent="0.25">
      <c r="C6690" s="482" t="s">
        <v>7116</v>
      </c>
      <c r="D6690" s="325" t="s">
        <v>351</v>
      </c>
      <c r="E6690" s="325">
        <v>0</v>
      </c>
      <c r="F6690" s="325">
        <v>2.9</v>
      </c>
      <c r="G6690" s="325">
        <v>79.099999999999994</v>
      </c>
      <c r="H6690" s="320">
        <v>0.2</v>
      </c>
      <c r="I6690" s="320">
        <v>123.5</v>
      </c>
    </row>
    <row r="6691" spans="3:9" x14ac:dyDescent="0.25">
      <c r="C6691" s="482" t="s">
        <v>7117</v>
      </c>
      <c r="D6691" s="325" t="s">
        <v>351</v>
      </c>
      <c r="E6691" s="325">
        <v>0</v>
      </c>
      <c r="F6691" s="325">
        <v>2.8</v>
      </c>
      <c r="G6691" s="325">
        <v>80.099999999999994</v>
      </c>
      <c r="H6691" s="320">
        <v>0.4</v>
      </c>
      <c r="I6691" s="320">
        <v>134.6</v>
      </c>
    </row>
    <row r="6692" spans="3:9" x14ac:dyDescent="0.25">
      <c r="C6692" s="482" t="s">
        <v>7118</v>
      </c>
      <c r="D6692" s="325" t="s">
        <v>351</v>
      </c>
      <c r="E6692" s="325">
        <v>0</v>
      </c>
      <c r="F6692" s="325">
        <v>2.6</v>
      </c>
      <c r="G6692" s="325">
        <v>81.099999999999994</v>
      </c>
      <c r="H6692" s="320">
        <v>0.1</v>
      </c>
      <c r="I6692" s="320">
        <v>92.9</v>
      </c>
    </row>
    <row r="6693" spans="3:9" x14ac:dyDescent="0.25">
      <c r="C6693" s="482" t="s">
        <v>7119</v>
      </c>
      <c r="D6693" s="325" t="s">
        <v>351</v>
      </c>
      <c r="E6693" s="325">
        <v>0</v>
      </c>
      <c r="F6693" s="325">
        <v>1.5</v>
      </c>
      <c r="G6693" s="325">
        <v>86.1</v>
      </c>
      <c r="H6693" s="320">
        <v>0.1</v>
      </c>
      <c r="I6693" s="320">
        <v>229.9</v>
      </c>
    </row>
    <row r="6694" spans="3:9" x14ac:dyDescent="0.25">
      <c r="C6694" s="482" t="s">
        <v>7120</v>
      </c>
      <c r="D6694" s="325" t="s">
        <v>351</v>
      </c>
      <c r="E6694" s="325">
        <v>0</v>
      </c>
      <c r="F6694" s="325">
        <v>0.7</v>
      </c>
      <c r="G6694" s="325">
        <v>90.5</v>
      </c>
      <c r="H6694" s="320">
        <v>0.1</v>
      </c>
      <c r="I6694" s="320">
        <v>184.4</v>
      </c>
    </row>
    <row r="6695" spans="3:9" x14ac:dyDescent="0.25">
      <c r="C6695" s="482" t="s">
        <v>7121</v>
      </c>
      <c r="D6695" s="325" t="s">
        <v>351</v>
      </c>
      <c r="E6695" s="325">
        <v>0</v>
      </c>
      <c r="F6695" s="325">
        <v>1.1000000000000001</v>
      </c>
      <c r="G6695" s="325">
        <v>88.8</v>
      </c>
      <c r="H6695" s="320">
        <v>0.1</v>
      </c>
      <c r="I6695" s="320">
        <v>141.30000000000001</v>
      </c>
    </row>
    <row r="6696" spans="3:9" x14ac:dyDescent="0.25">
      <c r="C6696" s="482" t="s">
        <v>7122</v>
      </c>
      <c r="D6696" s="325" t="s">
        <v>351</v>
      </c>
      <c r="E6696" s="325">
        <v>0</v>
      </c>
      <c r="F6696" s="325">
        <v>3.8</v>
      </c>
      <c r="G6696" s="325">
        <v>74.5</v>
      </c>
      <c r="H6696" s="320">
        <v>0.7</v>
      </c>
      <c r="I6696" s="320">
        <v>57.5</v>
      </c>
    </row>
    <row r="6697" spans="3:9" x14ac:dyDescent="0.25">
      <c r="C6697" s="482" t="s">
        <v>7123</v>
      </c>
      <c r="D6697" s="325" t="s">
        <v>351</v>
      </c>
      <c r="E6697" s="325">
        <v>0</v>
      </c>
      <c r="F6697" s="325">
        <v>5.2</v>
      </c>
      <c r="G6697" s="325">
        <v>65.8</v>
      </c>
      <c r="H6697" s="320">
        <v>0.7</v>
      </c>
      <c r="I6697" s="320">
        <v>57.1</v>
      </c>
    </row>
    <row r="6698" spans="3:9" x14ac:dyDescent="0.25">
      <c r="C6698" s="482" t="s">
        <v>7124</v>
      </c>
      <c r="D6698" s="325" t="s">
        <v>351</v>
      </c>
      <c r="E6698" s="325">
        <v>0</v>
      </c>
      <c r="F6698" s="325">
        <v>6.1</v>
      </c>
      <c r="G6698" s="325">
        <v>61.9</v>
      </c>
      <c r="H6698" s="320">
        <v>0.9</v>
      </c>
      <c r="I6698" s="320">
        <v>32.9</v>
      </c>
    </row>
    <row r="6699" spans="3:9" x14ac:dyDescent="0.25">
      <c r="C6699" s="482" t="s">
        <v>7125</v>
      </c>
      <c r="D6699" s="325" t="s">
        <v>351</v>
      </c>
      <c r="E6699" s="325">
        <v>0</v>
      </c>
      <c r="F6699" s="325">
        <v>6.4</v>
      </c>
      <c r="G6699" s="325">
        <v>62.7</v>
      </c>
      <c r="H6699" s="320">
        <v>1.1000000000000001</v>
      </c>
      <c r="I6699" s="320">
        <v>53.1</v>
      </c>
    </row>
    <row r="6700" spans="3:9" x14ac:dyDescent="0.25">
      <c r="C6700" s="482" t="s">
        <v>7126</v>
      </c>
      <c r="D6700" s="325" t="s">
        <v>351</v>
      </c>
      <c r="E6700" s="325">
        <v>0</v>
      </c>
      <c r="F6700" s="325">
        <v>8.1999999999999993</v>
      </c>
      <c r="G6700" s="325">
        <v>56.7</v>
      </c>
      <c r="H6700" s="320">
        <v>1.2</v>
      </c>
      <c r="I6700" s="320">
        <v>51.9</v>
      </c>
    </row>
    <row r="6701" spans="3:9" x14ac:dyDescent="0.25">
      <c r="C6701" s="482" t="s">
        <v>7127</v>
      </c>
      <c r="D6701" s="325" t="s">
        <v>351</v>
      </c>
      <c r="E6701" s="325">
        <v>0</v>
      </c>
      <c r="F6701" s="325">
        <v>8</v>
      </c>
      <c r="G6701" s="325">
        <v>53.2</v>
      </c>
      <c r="H6701" s="320">
        <v>1.3</v>
      </c>
      <c r="I6701" s="320">
        <v>64.2</v>
      </c>
    </row>
    <row r="6702" spans="3:9" x14ac:dyDescent="0.25">
      <c r="C6702" s="482" t="s">
        <v>7128</v>
      </c>
      <c r="D6702" s="325" t="s">
        <v>351</v>
      </c>
      <c r="E6702" s="325">
        <v>0</v>
      </c>
      <c r="F6702" s="325">
        <v>8.4</v>
      </c>
      <c r="G6702" s="325">
        <v>49.8</v>
      </c>
      <c r="H6702" s="320">
        <v>1.1000000000000001</v>
      </c>
      <c r="I6702" s="320">
        <v>37.6</v>
      </c>
    </row>
    <row r="6703" spans="3:9" x14ac:dyDescent="0.25">
      <c r="C6703" s="482" t="s">
        <v>7129</v>
      </c>
      <c r="D6703" s="325" t="s">
        <v>351</v>
      </c>
      <c r="E6703" s="325">
        <v>0</v>
      </c>
      <c r="F6703" s="325">
        <v>7</v>
      </c>
      <c r="G6703" s="325">
        <v>57.6</v>
      </c>
      <c r="H6703" s="320">
        <v>1.2</v>
      </c>
      <c r="I6703" s="320">
        <v>19.399999999999999</v>
      </c>
    </row>
    <row r="6704" spans="3:9" x14ac:dyDescent="0.25">
      <c r="C6704" s="482" t="s">
        <v>7130</v>
      </c>
      <c r="D6704" s="325" t="s">
        <v>351</v>
      </c>
      <c r="E6704" s="325">
        <v>0</v>
      </c>
      <c r="F6704" s="325">
        <v>7</v>
      </c>
      <c r="G6704" s="325">
        <v>60.5</v>
      </c>
      <c r="H6704" s="320">
        <v>1.2</v>
      </c>
      <c r="I6704" s="320">
        <v>47.7</v>
      </c>
    </row>
    <row r="6705" spans="3:9" x14ac:dyDescent="0.25">
      <c r="C6705" s="482" t="s">
        <v>7131</v>
      </c>
      <c r="D6705" s="325" t="s">
        <v>351</v>
      </c>
      <c r="E6705" s="325">
        <v>0</v>
      </c>
      <c r="F6705" s="325">
        <v>3.8</v>
      </c>
      <c r="G6705" s="325">
        <v>80.7</v>
      </c>
      <c r="H6705" s="320">
        <v>1.8</v>
      </c>
      <c r="I6705" s="320">
        <v>43.3</v>
      </c>
    </row>
    <row r="6706" spans="3:9" x14ac:dyDescent="0.25">
      <c r="C6706" s="482" t="s">
        <v>7132</v>
      </c>
      <c r="D6706" s="325" t="s">
        <v>351</v>
      </c>
      <c r="E6706" s="325">
        <v>0</v>
      </c>
      <c r="F6706" s="325">
        <v>3.9</v>
      </c>
      <c r="G6706" s="325">
        <v>75.8</v>
      </c>
      <c r="H6706" s="320">
        <v>1.3</v>
      </c>
      <c r="I6706" s="320">
        <v>41.9</v>
      </c>
    </row>
    <row r="6707" spans="3:9" x14ac:dyDescent="0.25">
      <c r="C6707" s="482" t="s">
        <v>7133</v>
      </c>
      <c r="D6707" s="325" t="s">
        <v>351</v>
      </c>
      <c r="E6707" s="325">
        <v>0</v>
      </c>
      <c r="F6707" s="325">
        <v>3.5</v>
      </c>
      <c r="G6707" s="325">
        <v>72.2</v>
      </c>
      <c r="H6707" s="320">
        <v>1.4</v>
      </c>
      <c r="I6707" s="320">
        <v>32.9</v>
      </c>
    </row>
    <row r="6708" spans="3:9" x14ac:dyDescent="0.25">
      <c r="C6708" s="482" t="s">
        <v>7134</v>
      </c>
      <c r="D6708" s="325" t="s">
        <v>351</v>
      </c>
      <c r="E6708" s="325">
        <v>0</v>
      </c>
      <c r="F6708" s="325">
        <v>2.8</v>
      </c>
      <c r="G6708" s="325">
        <v>73</v>
      </c>
      <c r="H6708" s="320">
        <v>0.7</v>
      </c>
      <c r="I6708" s="320">
        <v>21.5</v>
      </c>
    </row>
    <row r="6709" spans="3:9" x14ac:dyDescent="0.25">
      <c r="C6709" s="482" t="s">
        <v>7135</v>
      </c>
      <c r="D6709" s="325" t="s">
        <v>351</v>
      </c>
      <c r="E6709" s="325">
        <v>0</v>
      </c>
      <c r="F6709" s="325">
        <v>2.2000000000000002</v>
      </c>
      <c r="G6709" s="325">
        <v>76</v>
      </c>
      <c r="H6709" s="320">
        <v>0</v>
      </c>
      <c r="I6709" s="320">
        <v>73</v>
      </c>
    </row>
    <row r="6710" spans="3:9" x14ac:dyDescent="0.25">
      <c r="C6710" s="482" t="s">
        <v>7136</v>
      </c>
      <c r="D6710" s="325" t="s">
        <v>351</v>
      </c>
      <c r="E6710" s="325">
        <v>0</v>
      </c>
      <c r="F6710" s="325">
        <v>1.6</v>
      </c>
      <c r="G6710" s="325">
        <v>77.3</v>
      </c>
      <c r="H6710" s="320">
        <v>0.1</v>
      </c>
      <c r="I6710" s="320">
        <v>202.3</v>
      </c>
    </row>
    <row r="6711" spans="3:9" x14ac:dyDescent="0.25">
      <c r="C6711" s="482" t="s">
        <v>7137</v>
      </c>
      <c r="D6711" s="325" t="s">
        <v>351</v>
      </c>
      <c r="E6711" s="325">
        <v>0</v>
      </c>
      <c r="F6711" s="325">
        <v>0.7</v>
      </c>
      <c r="G6711" s="325">
        <v>84.4</v>
      </c>
      <c r="H6711" s="320">
        <v>0</v>
      </c>
      <c r="I6711" s="320">
        <v>0</v>
      </c>
    </row>
    <row r="6712" spans="3:9" x14ac:dyDescent="0.25">
      <c r="C6712" s="482" t="s">
        <v>7138</v>
      </c>
      <c r="D6712" s="325" t="s">
        <v>351</v>
      </c>
      <c r="E6712" s="325">
        <v>0</v>
      </c>
      <c r="F6712" s="325">
        <v>0.2</v>
      </c>
      <c r="G6712" s="325">
        <v>86.2</v>
      </c>
      <c r="H6712" s="320">
        <v>0</v>
      </c>
      <c r="I6712" s="320">
        <v>0</v>
      </c>
    </row>
    <row r="6713" spans="3:9" x14ac:dyDescent="0.25">
      <c r="C6713" s="482" t="s">
        <v>7139</v>
      </c>
      <c r="D6713" s="325" t="s">
        <v>351</v>
      </c>
      <c r="E6713" s="325">
        <v>0</v>
      </c>
      <c r="F6713" s="325">
        <v>-0.2</v>
      </c>
      <c r="G6713" s="325">
        <v>86.2</v>
      </c>
      <c r="H6713" s="320">
        <v>0</v>
      </c>
      <c r="I6713" s="320">
        <v>0</v>
      </c>
    </row>
    <row r="6714" spans="3:9" x14ac:dyDescent="0.25">
      <c r="C6714" s="482" t="s">
        <v>7140</v>
      </c>
      <c r="D6714" s="325" t="s">
        <v>351</v>
      </c>
      <c r="E6714" s="325">
        <v>0</v>
      </c>
      <c r="F6714" s="325">
        <v>-0.6</v>
      </c>
      <c r="G6714" s="325">
        <v>88.4</v>
      </c>
      <c r="H6714" s="320">
        <v>0</v>
      </c>
      <c r="I6714" s="320">
        <v>0</v>
      </c>
    </row>
    <row r="6715" spans="3:9" x14ac:dyDescent="0.25">
      <c r="C6715" s="482" t="s">
        <v>7141</v>
      </c>
      <c r="D6715" s="325" t="s">
        <v>351</v>
      </c>
      <c r="E6715" s="325">
        <v>0</v>
      </c>
      <c r="F6715" s="325">
        <v>-0.9</v>
      </c>
      <c r="G6715" s="325">
        <v>89.5</v>
      </c>
      <c r="H6715" s="320">
        <v>0</v>
      </c>
      <c r="I6715" s="320">
        <v>193</v>
      </c>
    </row>
    <row r="6716" spans="3:9" x14ac:dyDescent="0.25">
      <c r="C6716" s="482" t="s">
        <v>7142</v>
      </c>
      <c r="D6716" s="325" t="s">
        <v>351</v>
      </c>
      <c r="E6716" s="325">
        <v>0</v>
      </c>
      <c r="F6716" s="325">
        <v>-1.1000000000000001</v>
      </c>
      <c r="G6716" s="325">
        <v>89.6</v>
      </c>
      <c r="H6716" s="320">
        <v>0</v>
      </c>
      <c r="I6716" s="320">
        <v>138.4</v>
      </c>
    </row>
    <row r="6717" spans="3:9" x14ac:dyDescent="0.25">
      <c r="C6717" s="482" t="s">
        <v>7143</v>
      </c>
      <c r="D6717" s="325" t="s">
        <v>351</v>
      </c>
      <c r="E6717" s="325">
        <v>0</v>
      </c>
      <c r="F6717" s="325">
        <v>-1.8</v>
      </c>
      <c r="G6717" s="325">
        <v>91.4</v>
      </c>
      <c r="H6717" s="320">
        <v>0.5</v>
      </c>
      <c r="I6717" s="320">
        <v>167.4</v>
      </c>
    </row>
    <row r="6718" spans="3:9" x14ac:dyDescent="0.25">
      <c r="C6718" s="482" t="s">
        <v>7144</v>
      </c>
      <c r="D6718" s="325" t="s">
        <v>351</v>
      </c>
      <c r="E6718" s="325">
        <v>0</v>
      </c>
      <c r="F6718" s="325">
        <v>-2.2999999999999998</v>
      </c>
      <c r="G6718" s="325">
        <v>92.8</v>
      </c>
      <c r="H6718" s="320">
        <v>0.1</v>
      </c>
      <c r="I6718" s="320">
        <v>165</v>
      </c>
    </row>
    <row r="6719" spans="3:9" x14ac:dyDescent="0.25">
      <c r="C6719" s="482" t="s">
        <v>7145</v>
      </c>
      <c r="D6719" s="325" t="s">
        <v>351</v>
      </c>
      <c r="E6719" s="325">
        <v>0</v>
      </c>
      <c r="F6719" s="325">
        <v>-1.9</v>
      </c>
      <c r="G6719" s="325">
        <v>92.9</v>
      </c>
      <c r="H6719" s="320">
        <v>0.5</v>
      </c>
      <c r="I6719" s="320">
        <v>177</v>
      </c>
    </row>
    <row r="6720" spans="3:9" x14ac:dyDescent="0.25">
      <c r="C6720" s="482" t="s">
        <v>7146</v>
      </c>
      <c r="D6720" s="325" t="s">
        <v>351</v>
      </c>
      <c r="E6720" s="325">
        <v>0</v>
      </c>
      <c r="F6720" s="325">
        <v>-0.3</v>
      </c>
      <c r="G6720" s="325">
        <v>87.4</v>
      </c>
      <c r="H6720" s="320">
        <v>0.6</v>
      </c>
      <c r="I6720" s="320">
        <v>177.1</v>
      </c>
    </row>
    <row r="6721" spans="3:9" x14ac:dyDescent="0.25">
      <c r="C6721" s="482" t="s">
        <v>7147</v>
      </c>
      <c r="D6721" s="325" t="s">
        <v>351</v>
      </c>
      <c r="E6721" s="325">
        <v>0</v>
      </c>
      <c r="F6721" s="325">
        <v>4</v>
      </c>
      <c r="G6721" s="325">
        <v>69.2</v>
      </c>
      <c r="H6721" s="320">
        <v>0.8</v>
      </c>
      <c r="I6721" s="320">
        <v>114.3</v>
      </c>
    </row>
    <row r="6722" spans="3:9" x14ac:dyDescent="0.25">
      <c r="C6722" s="482" t="s">
        <v>7148</v>
      </c>
      <c r="D6722" s="325" t="s">
        <v>351</v>
      </c>
      <c r="E6722" s="325">
        <v>0</v>
      </c>
      <c r="F6722" s="325">
        <v>5.6</v>
      </c>
      <c r="G6722" s="325">
        <v>62.9</v>
      </c>
      <c r="H6722" s="320">
        <v>1.2</v>
      </c>
      <c r="I6722" s="320">
        <v>58.2</v>
      </c>
    </row>
    <row r="6723" spans="3:9" x14ac:dyDescent="0.25">
      <c r="C6723" s="482" t="s">
        <v>7149</v>
      </c>
      <c r="D6723" s="325" t="s">
        <v>351</v>
      </c>
      <c r="E6723" s="325">
        <v>0</v>
      </c>
      <c r="F6723" s="325">
        <v>7.1</v>
      </c>
      <c r="G6723" s="325">
        <v>53.7</v>
      </c>
      <c r="H6723" s="320">
        <v>1.1000000000000001</v>
      </c>
      <c r="I6723" s="320">
        <v>55.2</v>
      </c>
    </row>
    <row r="6724" spans="3:9" x14ac:dyDescent="0.25">
      <c r="C6724" s="482" t="s">
        <v>7150</v>
      </c>
      <c r="D6724" s="325" t="s">
        <v>351</v>
      </c>
      <c r="E6724" s="325">
        <v>0</v>
      </c>
      <c r="F6724" s="325">
        <v>7.7</v>
      </c>
      <c r="G6724" s="325">
        <v>50.7</v>
      </c>
      <c r="H6724" s="320">
        <v>1.2</v>
      </c>
      <c r="I6724" s="320">
        <v>59.1</v>
      </c>
    </row>
    <row r="6725" spans="3:9" x14ac:dyDescent="0.25">
      <c r="C6725" s="482" t="s">
        <v>7151</v>
      </c>
      <c r="D6725" s="325" t="s">
        <v>351</v>
      </c>
      <c r="E6725" s="325">
        <v>0</v>
      </c>
      <c r="F6725" s="325">
        <v>7.7</v>
      </c>
      <c r="G6725" s="325">
        <v>52.3</v>
      </c>
      <c r="H6725" s="320">
        <v>1.5</v>
      </c>
      <c r="I6725" s="320">
        <v>51.5</v>
      </c>
    </row>
    <row r="6726" spans="3:9" x14ac:dyDescent="0.25">
      <c r="C6726" s="482" t="s">
        <v>7152</v>
      </c>
      <c r="D6726" s="325" t="s">
        <v>351</v>
      </c>
      <c r="E6726" s="325">
        <v>0</v>
      </c>
      <c r="F6726" s="325">
        <v>6.9</v>
      </c>
      <c r="G6726" s="325">
        <v>57.1</v>
      </c>
      <c r="H6726" s="320">
        <v>0.9</v>
      </c>
      <c r="I6726" s="320">
        <v>52.2</v>
      </c>
    </row>
    <row r="6727" spans="3:9" x14ac:dyDescent="0.25">
      <c r="C6727" s="482" t="s">
        <v>7153</v>
      </c>
      <c r="D6727" s="325" t="s">
        <v>351</v>
      </c>
      <c r="E6727" s="325">
        <v>0</v>
      </c>
      <c r="F6727" s="325">
        <v>6.7</v>
      </c>
      <c r="G6727" s="325">
        <v>59.4</v>
      </c>
      <c r="H6727" s="320">
        <v>0.9</v>
      </c>
      <c r="I6727" s="320">
        <v>52.4</v>
      </c>
    </row>
    <row r="6728" spans="3:9" x14ac:dyDescent="0.25">
      <c r="C6728" s="482" t="s">
        <v>7154</v>
      </c>
      <c r="D6728" s="325" t="s">
        <v>281</v>
      </c>
      <c r="E6728" s="325" t="s">
        <v>281</v>
      </c>
      <c r="F6728" s="325" t="s">
        <v>281</v>
      </c>
      <c r="G6728" s="325" t="s">
        <v>281</v>
      </c>
      <c r="H6728" s="320" t="s">
        <v>281</v>
      </c>
      <c r="I6728" s="320" t="s">
        <v>281</v>
      </c>
    </row>
    <row r="6729" spans="3:9" x14ac:dyDescent="0.25">
      <c r="C6729" s="482" t="s">
        <v>7155</v>
      </c>
      <c r="D6729" s="325" t="s">
        <v>281</v>
      </c>
      <c r="E6729" s="325" t="s">
        <v>281</v>
      </c>
      <c r="F6729" s="325" t="s">
        <v>281</v>
      </c>
      <c r="G6729" s="325" t="s">
        <v>281</v>
      </c>
      <c r="H6729" s="320" t="s">
        <v>281</v>
      </c>
      <c r="I6729" s="320" t="s">
        <v>281</v>
      </c>
    </row>
    <row r="6730" spans="3:9" x14ac:dyDescent="0.25">
      <c r="C6730" s="482" t="s">
        <v>7156</v>
      </c>
      <c r="D6730" s="325" t="s">
        <v>281</v>
      </c>
      <c r="E6730" s="325" t="s">
        <v>281</v>
      </c>
      <c r="F6730" s="325" t="s">
        <v>281</v>
      </c>
      <c r="G6730" s="325" t="s">
        <v>281</v>
      </c>
      <c r="H6730" s="320" t="s">
        <v>281</v>
      </c>
      <c r="I6730" s="320" t="s">
        <v>281</v>
      </c>
    </row>
    <row r="6731" spans="3:9" x14ac:dyDescent="0.25">
      <c r="C6731" s="482" t="s">
        <v>7157</v>
      </c>
      <c r="D6731" s="325" t="s">
        <v>281</v>
      </c>
      <c r="E6731" s="325" t="s">
        <v>281</v>
      </c>
      <c r="F6731" s="325" t="s">
        <v>281</v>
      </c>
      <c r="G6731" s="325" t="s">
        <v>281</v>
      </c>
      <c r="H6731" s="320" t="s">
        <v>281</v>
      </c>
      <c r="I6731" s="320" t="s">
        <v>281</v>
      </c>
    </row>
    <row r="6732" spans="3:9" x14ac:dyDescent="0.25">
      <c r="C6732" s="482" t="s">
        <v>7158</v>
      </c>
      <c r="D6732" s="325">
        <v>458.1</v>
      </c>
      <c r="E6732" s="325">
        <v>0</v>
      </c>
      <c r="F6732" s="325">
        <v>4.8</v>
      </c>
      <c r="G6732" s="325">
        <v>75</v>
      </c>
      <c r="H6732" s="320">
        <v>0.4</v>
      </c>
      <c r="I6732" s="320">
        <v>45</v>
      </c>
    </row>
    <row r="6733" spans="3:9" x14ac:dyDescent="0.25">
      <c r="C6733" s="482" t="s">
        <v>7159</v>
      </c>
      <c r="D6733" s="325">
        <v>458.3</v>
      </c>
      <c r="E6733" s="325">
        <v>0</v>
      </c>
      <c r="F6733" s="325">
        <v>4.0999999999999996</v>
      </c>
      <c r="G6733" s="325">
        <v>78</v>
      </c>
      <c r="H6733" s="320">
        <v>0.4</v>
      </c>
      <c r="I6733" s="320">
        <v>22.5</v>
      </c>
    </row>
    <row r="6734" spans="3:9" x14ac:dyDescent="0.25">
      <c r="C6734" s="482" t="s">
        <v>7160</v>
      </c>
      <c r="D6734" s="325">
        <v>458.7</v>
      </c>
      <c r="E6734" s="325">
        <v>0</v>
      </c>
      <c r="F6734" s="325">
        <v>3.6</v>
      </c>
      <c r="G6734" s="325">
        <v>80</v>
      </c>
      <c r="H6734" s="320">
        <v>0.4</v>
      </c>
      <c r="I6734" s="320">
        <v>45</v>
      </c>
    </row>
    <row r="6735" spans="3:9" x14ac:dyDescent="0.25">
      <c r="C6735" s="482" t="s">
        <v>7161</v>
      </c>
      <c r="D6735" s="325">
        <v>459.2</v>
      </c>
      <c r="E6735" s="325">
        <v>0</v>
      </c>
      <c r="F6735" s="325">
        <v>3.3</v>
      </c>
      <c r="G6735" s="325">
        <v>83</v>
      </c>
      <c r="H6735" s="320">
        <v>0.4</v>
      </c>
      <c r="I6735" s="320">
        <v>45</v>
      </c>
    </row>
    <row r="6736" spans="3:9" x14ac:dyDescent="0.25">
      <c r="C6736" s="482" t="s">
        <v>7162</v>
      </c>
      <c r="D6736" s="325">
        <v>459.2</v>
      </c>
      <c r="E6736" s="325">
        <v>0</v>
      </c>
      <c r="F6736" s="325">
        <v>2.8</v>
      </c>
      <c r="G6736" s="325">
        <v>84</v>
      </c>
      <c r="H6736" s="320">
        <v>0.4</v>
      </c>
      <c r="I6736" s="320">
        <v>22.5</v>
      </c>
    </row>
    <row r="6737" spans="3:9" x14ac:dyDescent="0.25">
      <c r="C6737" s="482" t="s">
        <v>7163</v>
      </c>
      <c r="D6737" s="325">
        <v>459</v>
      </c>
      <c r="E6737" s="325">
        <v>0</v>
      </c>
      <c r="F6737" s="325">
        <v>2.9</v>
      </c>
      <c r="G6737" s="325">
        <v>83</v>
      </c>
      <c r="H6737" s="320">
        <v>0.4</v>
      </c>
      <c r="I6737" s="320">
        <v>112.5</v>
      </c>
    </row>
    <row r="6738" spans="3:9" x14ac:dyDescent="0.25">
      <c r="C6738" s="482" t="s">
        <v>7164</v>
      </c>
      <c r="D6738" s="325">
        <v>458.6</v>
      </c>
      <c r="E6738" s="325">
        <v>0</v>
      </c>
      <c r="F6738" s="325">
        <v>2.6</v>
      </c>
      <c r="G6738" s="325">
        <v>80</v>
      </c>
      <c r="H6738" s="320">
        <v>0.9</v>
      </c>
      <c r="I6738" s="320">
        <v>45</v>
      </c>
    </row>
    <row r="6739" spans="3:9" x14ac:dyDescent="0.25">
      <c r="C6739" s="482" t="s">
        <v>7165</v>
      </c>
      <c r="D6739" s="325">
        <v>458.2</v>
      </c>
      <c r="E6739" s="325">
        <v>0</v>
      </c>
      <c r="F6739" s="325">
        <v>2.4</v>
      </c>
      <c r="G6739" s="325">
        <v>79</v>
      </c>
      <c r="H6739" s="320">
        <v>0.4</v>
      </c>
      <c r="I6739" s="320">
        <v>90</v>
      </c>
    </row>
    <row r="6740" spans="3:9" x14ac:dyDescent="0.25">
      <c r="C6740" s="482" t="s">
        <v>7166</v>
      </c>
      <c r="D6740" s="325">
        <v>458.1</v>
      </c>
      <c r="E6740" s="325">
        <v>0</v>
      </c>
      <c r="F6740" s="325">
        <v>2.2999999999999998</v>
      </c>
      <c r="G6740" s="325">
        <v>79</v>
      </c>
      <c r="H6740" s="320">
        <v>0.4</v>
      </c>
      <c r="I6740" s="320">
        <v>112.5</v>
      </c>
    </row>
    <row r="6741" spans="3:9" x14ac:dyDescent="0.25">
      <c r="C6741" s="482" t="s">
        <v>7167</v>
      </c>
      <c r="D6741" s="325">
        <v>458.2</v>
      </c>
      <c r="E6741" s="325">
        <v>0</v>
      </c>
      <c r="F6741" s="325">
        <v>2.1</v>
      </c>
      <c r="G6741" s="325">
        <v>81</v>
      </c>
      <c r="H6741" s="320">
        <v>0.4</v>
      </c>
      <c r="I6741" s="320">
        <v>112.5</v>
      </c>
    </row>
    <row r="6742" spans="3:9" x14ac:dyDescent="0.25">
      <c r="C6742" s="482" t="s">
        <v>7168</v>
      </c>
      <c r="D6742" s="325">
        <v>458.2</v>
      </c>
      <c r="E6742" s="325">
        <v>0</v>
      </c>
      <c r="F6742" s="325">
        <v>2.1</v>
      </c>
      <c r="G6742" s="325">
        <v>80</v>
      </c>
      <c r="H6742" s="320">
        <v>0.4</v>
      </c>
      <c r="I6742" s="320">
        <v>112.5</v>
      </c>
    </row>
    <row r="6743" spans="3:9" x14ac:dyDescent="0.25">
      <c r="C6743" s="482" t="s">
        <v>7169</v>
      </c>
      <c r="D6743" s="325">
        <v>458.5</v>
      </c>
      <c r="E6743" s="325">
        <v>0</v>
      </c>
      <c r="F6743" s="325">
        <v>1.7</v>
      </c>
      <c r="G6743" s="325">
        <v>80</v>
      </c>
      <c r="H6743" s="320">
        <v>0.4</v>
      </c>
      <c r="I6743" s="320">
        <v>67.5</v>
      </c>
    </row>
    <row r="6744" spans="3:9" x14ac:dyDescent="0.25">
      <c r="C6744" s="482" t="s">
        <v>7170</v>
      </c>
      <c r="D6744" s="325">
        <v>459</v>
      </c>
      <c r="E6744" s="325">
        <v>0</v>
      </c>
      <c r="F6744" s="325">
        <v>2.2000000000000002</v>
      </c>
      <c r="G6744" s="325">
        <v>79</v>
      </c>
      <c r="H6744" s="320">
        <v>0.4</v>
      </c>
      <c r="I6744" s="320">
        <v>22.5</v>
      </c>
    </row>
    <row r="6745" spans="3:9" x14ac:dyDescent="0.25">
      <c r="C6745" s="482" t="s">
        <v>7171</v>
      </c>
      <c r="D6745" s="325">
        <v>459.3</v>
      </c>
      <c r="E6745" s="325">
        <v>0</v>
      </c>
      <c r="F6745" s="325">
        <v>4.9000000000000004</v>
      </c>
      <c r="G6745" s="325">
        <v>70</v>
      </c>
      <c r="H6745" s="320">
        <v>0.4</v>
      </c>
      <c r="I6745" s="320">
        <v>45</v>
      </c>
    </row>
    <row r="6746" spans="3:9" x14ac:dyDescent="0.25">
      <c r="C6746" s="482" t="s">
        <v>7172</v>
      </c>
      <c r="D6746" s="325">
        <v>459.9</v>
      </c>
      <c r="E6746" s="325">
        <v>0</v>
      </c>
      <c r="F6746" s="325">
        <v>6.6</v>
      </c>
      <c r="G6746" s="325">
        <v>62</v>
      </c>
      <c r="H6746" s="320">
        <v>0.9</v>
      </c>
      <c r="I6746" s="320">
        <v>22.5</v>
      </c>
    </row>
    <row r="6747" spans="3:9" x14ac:dyDescent="0.25">
      <c r="C6747" s="482" t="s">
        <v>7173</v>
      </c>
      <c r="D6747" s="325">
        <v>459.8</v>
      </c>
      <c r="E6747" s="325">
        <v>0</v>
      </c>
      <c r="F6747" s="325">
        <v>6.8</v>
      </c>
      <c r="G6747" s="325">
        <v>61</v>
      </c>
      <c r="H6747" s="320">
        <v>1.3</v>
      </c>
      <c r="I6747" s="320">
        <v>22.5</v>
      </c>
    </row>
    <row r="6748" spans="3:9" x14ac:dyDescent="0.25">
      <c r="C6748" s="482" t="s">
        <v>7174</v>
      </c>
      <c r="D6748" s="325">
        <v>459.8</v>
      </c>
      <c r="E6748" s="325">
        <v>0</v>
      </c>
      <c r="F6748" s="325">
        <v>6.1</v>
      </c>
      <c r="G6748" s="325">
        <v>57</v>
      </c>
      <c r="H6748" s="320">
        <v>0.9</v>
      </c>
      <c r="I6748" s="320">
        <v>45</v>
      </c>
    </row>
    <row r="6749" spans="3:9" x14ac:dyDescent="0.25">
      <c r="C6749" s="482" t="s">
        <v>7175</v>
      </c>
      <c r="D6749" s="325">
        <v>459.5</v>
      </c>
      <c r="E6749" s="325">
        <v>0</v>
      </c>
      <c r="F6749" s="325">
        <v>5.9</v>
      </c>
      <c r="G6749" s="325">
        <v>61</v>
      </c>
      <c r="H6749" s="320">
        <v>1.8</v>
      </c>
      <c r="I6749" s="320">
        <v>337.5</v>
      </c>
    </row>
    <row r="6750" spans="3:9" x14ac:dyDescent="0.25">
      <c r="C6750" s="482" t="s">
        <v>7176</v>
      </c>
      <c r="D6750" s="325">
        <v>459.2</v>
      </c>
      <c r="E6750" s="325">
        <v>0</v>
      </c>
      <c r="F6750" s="325">
        <v>6.4</v>
      </c>
      <c r="G6750" s="325">
        <v>61</v>
      </c>
      <c r="H6750" s="320">
        <v>1.8</v>
      </c>
      <c r="I6750" s="320">
        <v>337.5</v>
      </c>
    </row>
    <row r="6751" spans="3:9" x14ac:dyDescent="0.25">
      <c r="C6751" s="482" t="s">
        <v>7177</v>
      </c>
      <c r="D6751" s="325">
        <v>458.7</v>
      </c>
      <c r="E6751" s="325">
        <v>0</v>
      </c>
      <c r="F6751" s="325">
        <v>7.4</v>
      </c>
      <c r="G6751" s="325">
        <v>57</v>
      </c>
      <c r="H6751" s="320">
        <v>0.9</v>
      </c>
      <c r="I6751" s="320">
        <v>22.5</v>
      </c>
    </row>
    <row r="6752" spans="3:9" x14ac:dyDescent="0.25">
      <c r="C6752" s="482" t="s">
        <v>7178</v>
      </c>
      <c r="D6752" s="325">
        <v>458.4</v>
      </c>
      <c r="E6752" s="325">
        <v>0</v>
      </c>
      <c r="F6752" s="325">
        <v>7.1</v>
      </c>
      <c r="G6752" s="325">
        <v>62</v>
      </c>
      <c r="H6752" s="320">
        <v>0.9</v>
      </c>
      <c r="I6752" s="320">
        <v>22.5</v>
      </c>
    </row>
    <row r="6753" spans="3:9" x14ac:dyDescent="0.25">
      <c r="C6753" s="482" t="s">
        <v>7179</v>
      </c>
      <c r="D6753" s="325">
        <v>458.4</v>
      </c>
      <c r="E6753" s="325">
        <v>0</v>
      </c>
      <c r="F6753" s="325">
        <v>6.8</v>
      </c>
      <c r="G6753" s="325">
        <v>61</v>
      </c>
      <c r="H6753" s="320">
        <v>0.4</v>
      </c>
      <c r="I6753" s="320">
        <v>45</v>
      </c>
    </row>
    <row r="6754" spans="3:9" x14ac:dyDescent="0.25">
      <c r="C6754" s="482" t="s">
        <v>7180</v>
      </c>
      <c r="D6754" s="325">
        <v>458.5</v>
      </c>
      <c r="E6754" s="325">
        <v>0</v>
      </c>
      <c r="F6754" s="325">
        <v>5.8</v>
      </c>
      <c r="G6754" s="325">
        <v>66</v>
      </c>
      <c r="H6754" s="320">
        <v>0.9</v>
      </c>
      <c r="I6754" s="320">
        <v>45</v>
      </c>
    </row>
    <row r="6755" spans="3:9" x14ac:dyDescent="0.25">
      <c r="C6755" s="482" t="s">
        <v>7181</v>
      </c>
      <c r="D6755" s="325">
        <v>458.7</v>
      </c>
      <c r="E6755" s="325">
        <v>0</v>
      </c>
      <c r="F6755" s="325">
        <v>4.9000000000000004</v>
      </c>
      <c r="G6755" s="325">
        <v>73</v>
      </c>
      <c r="H6755" s="320">
        <v>0.9</v>
      </c>
      <c r="I6755" s="320">
        <v>45</v>
      </c>
    </row>
    <row r="6756" spans="3:9" x14ac:dyDescent="0.25">
      <c r="C6756" s="482" t="s">
        <v>7182</v>
      </c>
      <c r="D6756" s="325">
        <v>459.1</v>
      </c>
      <c r="E6756" s="325">
        <v>0</v>
      </c>
      <c r="F6756" s="325">
        <v>4.0999999999999996</v>
      </c>
      <c r="G6756" s="325">
        <v>78</v>
      </c>
      <c r="H6756" s="320">
        <v>0.4</v>
      </c>
      <c r="I6756" s="320">
        <v>45</v>
      </c>
    </row>
    <row r="6757" spans="3:9" x14ac:dyDescent="0.25">
      <c r="C6757" s="482" t="s">
        <v>7183</v>
      </c>
      <c r="D6757" s="325">
        <v>459.5</v>
      </c>
      <c r="E6757" s="325">
        <v>0</v>
      </c>
      <c r="F6757" s="325">
        <v>3.3</v>
      </c>
      <c r="G6757" s="325">
        <v>76</v>
      </c>
      <c r="H6757" s="320">
        <v>0.4</v>
      </c>
      <c r="I6757" s="320">
        <v>45</v>
      </c>
    </row>
    <row r="6758" spans="3:9" x14ac:dyDescent="0.25">
      <c r="C6758" s="482" t="s">
        <v>7184</v>
      </c>
      <c r="D6758" s="325">
        <v>459.8</v>
      </c>
      <c r="E6758" s="325">
        <v>0</v>
      </c>
      <c r="F6758" s="325">
        <v>3.3</v>
      </c>
      <c r="G6758" s="325">
        <v>76</v>
      </c>
      <c r="H6758" s="320">
        <v>0.4</v>
      </c>
      <c r="I6758" s="320">
        <v>22.5</v>
      </c>
    </row>
    <row r="6759" spans="3:9" x14ac:dyDescent="0.25">
      <c r="C6759" s="482" t="s">
        <v>7185</v>
      </c>
      <c r="D6759" s="325">
        <v>460.2</v>
      </c>
      <c r="E6759" s="325">
        <v>0</v>
      </c>
      <c r="F6759" s="325">
        <v>3.4</v>
      </c>
      <c r="G6759" s="325">
        <v>79</v>
      </c>
      <c r="H6759" s="320">
        <v>0.4</v>
      </c>
      <c r="I6759" s="320">
        <v>112.5</v>
      </c>
    </row>
    <row r="6760" spans="3:9" x14ac:dyDescent="0.25">
      <c r="C6760" s="482" t="s">
        <v>7186</v>
      </c>
      <c r="D6760" s="325">
        <v>459.9</v>
      </c>
      <c r="E6760" s="325">
        <v>0</v>
      </c>
      <c r="F6760" s="325">
        <v>3.2</v>
      </c>
      <c r="G6760" s="325">
        <v>80</v>
      </c>
      <c r="H6760" s="320">
        <v>0.4</v>
      </c>
      <c r="I6760" s="320">
        <v>90</v>
      </c>
    </row>
    <row r="6761" spans="3:9" x14ac:dyDescent="0.25">
      <c r="C6761" s="482" t="s">
        <v>7187</v>
      </c>
      <c r="D6761" s="325">
        <v>459.8</v>
      </c>
      <c r="E6761" s="325">
        <v>0</v>
      </c>
      <c r="F6761" s="325">
        <v>2.6</v>
      </c>
      <c r="G6761" s="325">
        <v>82</v>
      </c>
      <c r="H6761" s="320">
        <v>0.4</v>
      </c>
      <c r="I6761" s="320">
        <v>112.5</v>
      </c>
    </row>
    <row r="6762" spans="3:9" x14ac:dyDescent="0.25">
      <c r="C6762" s="482" t="s">
        <v>7188</v>
      </c>
      <c r="D6762" s="325">
        <v>459.5</v>
      </c>
      <c r="E6762" s="325">
        <v>0</v>
      </c>
      <c r="F6762" s="325">
        <v>2.8</v>
      </c>
      <c r="G6762" s="325">
        <v>81</v>
      </c>
      <c r="H6762" s="320">
        <v>0.4</v>
      </c>
      <c r="I6762" s="320">
        <v>45</v>
      </c>
    </row>
    <row r="6763" spans="3:9" x14ac:dyDescent="0.25">
      <c r="C6763" s="482" t="s">
        <v>7189</v>
      </c>
      <c r="D6763" s="325">
        <v>459.1</v>
      </c>
      <c r="E6763" s="325">
        <v>0</v>
      </c>
      <c r="F6763" s="325">
        <v>2.5</v>
      </c>
      <c r="G6763" s="325">
        <v>83</v>
      </c>
      <c r="H6763" s="320">
        <v>0.4</v>
      </c>
      <c r="I6763" s="320">
        <v>45</v>
      </c>
    </row>
    <row r="6764" spans="3:9" x14ac:dyDescent="0.25">
      <c r="C6764" s="482" t="s">
        <v>7190</v>
      </c>
      <c r="D6764" s="325">
        <v>458.9</v>
      </c>
      <c r="E6764" s="325">
        <v>0</v>
      </c>
      <c r="F6764" s="325">
        <v>2.4</v>
      </c>
      <c r="G6764" s="325">
        <v>75</v>
      </c>
      <c r="H6764" s="320">
        <v>0.4</v>
      </c>
      <c r="I6764" s="320">
        <v>90</v>
      </c>
    </row>
    <row r="6765" spans="3:9" x14ac:dyDescent="0.25">
      <c r="C6765" s="482" t="s">
        <v>7191</v>
      </c>
      <c r="D6765" s="325">
        <v>459</v>
      </c>
      <c r="E6765" s="325">
        <v>0</v>
      </c>
      <c r="F6765" s="325">
        <v>2.2000000000000002</v>
      </c>
      <c r="G6765" s="325">
        <v>77</v>
      </c>
      <c r="H6765" s="320">
        <v>0.4</v>
      </c>
      <c r="I6765" s="320">
        <v>45</v>
      </c>
    </row>
    <row r="6766" spans="3:9" x14ac:dyDescent="0.25">
      <c r="C6766" s="482" t="s">
        <v>7192</v>
      </c>
      <c r="D6766" s="325">
        <v>459.3</v>
      </c>
      <c r="E6766" s="325">
        <v>0</v>
      </c>
      <c r="F6766" s="325">
        <v>1.9</v>
      </c>
      <c r="G6766" s="325">
        <v>80</v>
      </c>
      <c r="H6766" s="320">
        <v>0.4</v>
      </c>
      <c r="I6766" s="320">
        <v>45</v>
      </c>
    </row>
    <row r="6767" spans="3:9" x14ac:dyDescent="0.25">
      <c r="C6767" s="482" t="s">
        <v>7193</v>
      </c>
      <c r="D6767" s="325">
        <v>459.6</v>
      </c>
      <c r="E6767" s="325">
        <v>0</v>
      </c>
      <c r="F6767" s="325">
        <v>1.3</v>
      </c>
      <c r="G6767" s="325">
        <v>86</v>
      </c>
      <c r="H6767" s="320">
        <v>0.4</v>
      </c>
      <c r="I6767" s="320">
        <v>112.5</v>
      </c>
    </row>
    <row r="6768" spans="3:9" x14ac:dyDescent="0.25">
      <c r="C6768" s="482" t="s">
        <v>7194</v>
      </c>
      <c r="D6768" s="325">
        <v>459.9</v>
      </c>
      <c r="E6768" s="325">
        <v>0</v>
      </c>
      <c r="F6768" s="325">
        <v>2.1</v>
      </c>
      <c r="G6768" s="325">
        <v>83</v>
      </c>
      <c r="H6768" s="320">
        <v>0.4</v>
      </c>
      <c r="I6768" s="320">
        <v>90</v>
      </c>
    </row>
    <row r="6769" spans="3:9" x14ac:dyDescent="0.25">
      <c r="C6769" s="482" t="s">
        <v>7195</v>
      </c>
      <c r="D6769" s="325">
        <v>460.2</v>
      </c>
      <c r="E6769" s="325">
        <v>0</v>
      </c>
      <c r="F6769" s="325">
        <v>3.8</v>
      </c>
      <c r="G6769" s="325">
        <v>72</v>
      </c>
      <c r="H6769" s="320">
        <v>0.4</v>
      </c>
      <c r="I6769" s="320">
        <v>112.5</v>
      </c>
    </row>
    <row r="6770" spans="3:9" x14ac:dyDescent="0.25">
      <c r="C6770" s="482" t="s">
        <v>7196</v>
      </c>
      <c r="D6770" s="325">
        <v>460.4</v>
      </c>
      <c r="E6770" s="325">
        <v>0</v>
      </c>
      <c r="F6770" s="325">
        <v>4.5999999999999996</v>
      </c>
      <c r="G6770" s="325">
        <v>67</v>
      </c>
      <c r="H6770" s="320">
        <v>0.9</v>
      </c>
      <c r="I6770" s="320">
        <v>112.5</v>
      </c>
    </row>
    <row r="6771" spans="3:9" x14ac:dyDescent="0.25">
      <c r="C6771" s="482" t="s">
        <v>7197</v>
      </c>
      <c r="D6771" s="325">
        <v>460.5</v>
      </c>
      <c r="E6771" s="325">
        <v>0</v>
      </c>
      <c r="F6771" s="325">
        <v>8.9</v>
      </c>
      <c r="G6771" s="325">
        <v>53</v>
      </c>
      <c r="H6771" s="320">
        <v>1.3</v>
      </c>
      <c r="I6771" s="320">
        <v>112.5</v>
      </c>
    </row>
    <row r="6772" spans="3:9" x14ac:dyDescent="0.25">
      <c r="C6772" s="482" t="s">
        <v>7198</v>
      </c>
      <c r="D6772" s="325">
        <v>460.3</v>
      </c>
      <c r="E6772" s="325">
        <v>0</v>
      </c>
      <c r="F6772" s="325">
        <v>9.1</v>
      </c>
      <c r="G6772" s="325">
        <v>54</v>
      </c>
      <c r="H6772" s="320">
        <v>1.3</v>
      </c>
      <c r="I6772" s="320">
        <v>112.5</v>
      </c>
    </row>
    <row r="6773" spans="3:9" x14ac:dyDescent="0.25">
      <c r="C6773" s="482" t="s">
        <v>7199</v>
      </c>
      <c r="D6773" s="325">
        <v>459.9</v>
      </c>
      <c r="E6773" s="325">
        <v>0</v>
      </c>
      <c r="F6773" s="325">
        <v>10.8</v>
      </c>
      <c r="G6773" s="325">
        <v>48</v>
      </c>
      <c r="H6773" s="320">
        <v>1.3</v>
      </c>
      <c r="I6773" s="320">
        <v>112.5</v>
      </c>
    </row>
    <row r="6774" spans="3:9" x14ac:dyDescent="0.25">
      <c r="C6774" s="482" t="s">
        <v>7200</v>
      </c>
      <c r="D6774" s="325">
        <v>459.5</v>
      </c>
      <c r="E6774" s="325">
        <v>0</v>
      </c>
      <c r="F6774" s="325">
        <v>11.2</v>
      </c>
      <c r="G6774" s="325">
        <v>48</v>
      </c>
      <c r="H6774" s="320">
        <v>1.8</v>
      </c>
      <c r="I6774" s="320">
        <v>22.5</v>
      </c>
    </row>
    <row r="6775" spans="3:9" x14ac:dyDescent="0.25">
      <c r="C6775" s="482" t="s">
        <v>7201</v>
      </c>
      <c r="D6775" s="325">
        <v>458.8</v>
      </c>
      <c r="E6775" s="325">
        <v>0</v>
      </c>
      <c r="F6775" s="325">
        <v>11.2</v>
      </c>
      <c r="G6775" s="325">
        <v>46</v>
      </c>
      <c r="H6775" s="320">
        <v>1.8</v>
      </c>
      <c r="I6775" s="320">
        <v>112.5</v>
      </c>
    </row>
    <row r="6776" spans="3:9" x14ac:dyDescent="0.25">
      <c r="C6776" s="482" t="s">
        <v>7202</v>
      </c>
      <c r="D6776" s="325">
        <v>458.4</v>
      </c>
      <c r="E6776" s="325">
        <v>0</v>
      </c>
      <c r="F6776" s="325">
        <v>10.6</v>
      </c>
      <c r="G6776" s="325">
        <v>47</v>
      </c>
      <c r="H6776" s="320">
        <v>2.2000000000000002</v>
      </c>
      <c r="I6776" s="320">
        <v>112.5</v>
      </c>
    </row>
    <row r="6777" spans="3:9" x14ac:dyDescent="0.25">
      <c r="C6777" s="482" t="s">
        <v>7203</v>
      </c>
      <c r="D6777" s="325">
        <v>458.4</v>
      </c>
      <c r="E6777" s="325">
        <v>0</v>
      </c>
      <c r="F6777" s="325">
        <v>8.4</v>
      </c>
      <c r="G6777" s="325">
        <v>56</v>
      </c>
      <c r="H6777" s="320">
        <v>2.2000000000000002</v>
      </c>
      <c r="I6777" s="320">
        <v>45</v>
      </c>
    </row>
    <row r="6778" spans="3:9" x14ac:dyDescent="0.25">
      <c r="C6778" s="482" t="s">
        <v>7204</v>
      </c>
      <c r="D6778" s="325">
        <v>458.3</v>
      </c>
      <c r="E6778" s="325">
        <v>0</v>
      </c>
      <c r="F6778" s="325">
        <v>8.1</v>
      </c>
      <c r="G6778" s="325">
        <v>59</v>
      </c>
      <c r="H6778" s="320">
        <v>1.3</v>
      </c>
      <c r="I6778" s="320">
        <v>22.5</v>
      </c>
    </row>
    <row r="6779" spans="3:9" x14ac:dyDescent="0.25">
      <c r="C6779" s="482" t="s">
        <v>7205</v>
      </c>
      <c r="D6779" s="325">
        <v>458.5</v>
      </c>
      <c r="E6779" s="325">
        <v>0</v>
      </c>
      <c r="F6779" s="325">
        <v>6.3</v>
      </c>
      <c r="G6779" s="325">
        <v>54</v>
      </c>
      <c r="H6779" s="320">
        <v>1.3</v>
      </c>
      <c r="I6779" s="320">
        <v>45</v>
      </c>
    </row>
    <row r="6780" spans="3:9" x14ac:dyDescent="0.25">
      <c r="C6780" s="482" t="s">
        <v>7206</v>
      </c>
      <c r="D6780" s="325">
        <v>459</v>
      </c>
      <c r="E6780" s="325">
        <v>0</v>
      </c>
      <c r="F6780" s="325">
        <v>5</v>
      </c>
      <c r="G6780" s="325">
        <v>59</v>
      </c>
      <c r="H6780" s="320">
        <v>0.9</v>
      </c>
      <c r="I6780" s="320">
        <v>45</v>
      </c>
    </row>
    <row r="6781" spans="3:9" x14ac:dyDescent="0.25">
      <c r="C6781" s="482" t="s">
        <v>7207</v>
      </c>
      <c r="D6781" s="325">
        <v>459.4</v>
      </c>
      <c r="E6781" s="325">
        <v>0</v>
      </c>
      <c r="F6781" s="325">
        <v>3.8</v>
      </c>
      <c r="G6781" s="325">
        <v>66</v>
      </c>
      <c r="H6781" s="320">
        <v>0.9</v>
      </c>
      <c r="I6781" s="320">
        <v>112.5</v>
      </c>
    </row>
    <row r="6782" spans="3:9" x14ac:dyDescent="0.25">
      <c r="C6782" s="482" t="s">
        <v>7208</v>
      </c>
      <c r="D6782" s="325">
        <v>459.8</v>
      </c>
      <c r="E6782" s="325">
        <v>0</v>
      </c>
      <c r="F6782" s="325">
        <v>3.1</v>
      </c>
      <c r="G6782" s="325">
        <v>65</v>
      </c>
      <c r="H6782" s="320">
        <v>0.4</v>
      </c>
      <c r="I6782" s="320">
        <v>112.5</v>
      </c>
    </row>
    <row r="6783" spans="3:9" x14ac:dyDescent="0.25">
      <c r="C6783" s="482" t="s">
        <v>7209</v>
      </c>
      <c r="D6783" s="325">
        <v>459.9</v>
      </c>
      <c r="E6783" s="325">
        <v>0</v>
      </c>
      <c r="F6783" s="325">
        <v>2.4</v>
      </c>
      <c r="G6783" s="325">
        <v>73</v>
      </c>
      <c r="H6783" s="320">
        <v>0.4</v>
      </c>
      <c r="I6783" s="320">
        <v>112.5</v>
      </c>
    </row>
    <row r="6784" spans="3:9" x14ac:dyDescent="0.25">
      <c r="C6784" s="482" t="s">
        <v>7210</v>
      </c>
      <c r="D6784" s="325">
        <v>459.9</v>
      </c>
      <c r="E6784" s="325">
        <v>0</v>
      </c>
      <c r="F6784" s="325">
        <v>2.2999999999999998</v>
      </c>
      <c r="G6784" s="325">
        <v>76</v>
      </c>
      <c r="H6784" s="320">
        <v>0.4</v>
      </c>
      <c r="I6784" s="320">
        <v>45</v>
      </c>
    </row>
    <row r="6785" spans="3:9" x14ac:dyDescent="0.25">
      <c r="C6785" s="482" t="s">
        <v>7211</v>
      </c>
      <c r="D6785" s="325">
        <v>459.6</v>
      </c>
      <c r="E6785" s="325">
        <v>0</v>
      </c>
      <c r="F6785" s="325">
        <v>1.9</v>
      </c>
      <c r="G6785" s="325">
        <v>78</v>
      </c>
      <c r="H6785" s="320">
        <v>0.4</v>
      </c>
      <c r="I6785" s="320">
        <v>135</v>
      </c>
    </row>
    <row r="6786" spans="3:9" x14ac:dyDescent="0.25">
      <c r="C6786" s="482" t="s">
        <v>7212</v>
      </c>
      <c r="D6786" s="325">
        <v>459.3</v>
      </c>
      <c r="E6786" s="325">
        <v>0</v>
      </c>
      <c r="F6786" s="325">
        <v>2.4</v>
      </c>
      <c r="G6786" s="325">
        <v>76</v>
      </c>
      <c r="H6786" s="320">
        <v>0.4</v>
      </c>
      <c r="I6786" s="320">
        <v>45</v>
      </c>
    </row>
    <row r="6787" spans="3:9" x14ac:dyDescent="0.25">
      <c r="C6787" s="482" t="s">
        <v>7213</v>
      </c>
      <c r="D6787" s="325">
        <v>458.9</v>
      </c>
      <c r="E6787" s="325">
        <v>0</v>
      </c>
      <c r="F6787" s="325">
        <v>2.6</v>
      </c>
      <c r="G6787" s="325">
        <v>75</v>
      </c>
      <c r="H6787" s="320">
        <v>0.9</v>
      </c>
      <c r="I6787" s="320">
        <v>22.5</v>
      </c>
    </row>
    <row r="6788" spans="3:9" x14ac:dyDescent="0.25">
      <c r="C6788" s="482" t="s">
        <v>7214</v>
      </c>
      <c r="D6788" s="325">
        <v>458.7</v>
      </c>
      <c r="E6788" s="325">
        <v>0</v>
      </c>
      <c r="F6788" s="325">
        <v>1.8</v>
      </c>
      <c r="G6788" s="325">
        <v>78</v>
      </c>
      <c r="H6788" s="320">
        <v>0.4</v>
      </c>
      <c r="I6788" s="320">
        <v>0</v>
      </c>
    </row>
    <row r="6789" spans="3:9" x14ac:dyDescent="0.25">
      <c r="C6789" s="482" t="s">
        <v>7215</v>
      </c>
      <c r="D6789" s="325">
        <v>458.7</v>
      </c>
      <c r="E6789" s="325">
        <v>0</v>
      </c>
      <c r="F6789" s="325">
        <v>1.8</v>
      </c>
      <c r="G6789" s="325">
        <v>79</v>
      </c>
      <c r="H6789" s="320">
        <v>0</v>
      </c>
      <c r="I6789" s="320" t="s">
        <v>281</v>
      </c>
    </row>
    <row r="6790" spans="3:9" x14ac:dyDescent="0.25">
      <c r="C6790" s="482" t="s">
        <v>7216</v>
      </c>
      <c r="D6790" s="325">
        <v>459.1</v>
      </c>
      <c r="E6790" s="325">
        <v>0</v>
      </c>
      <c r="F6790" s="325">
        <v>1.9</v>
      </c>
      <c r="G6790" s="325">
        <v>77</v>
      </c>
      <c r="H6790" s="320">
        <v>0.4</v>
      </c>
      <c r="I6790" s="320">
        <v>337.5</v>
      </c>
    </row>
    <row r="6791" spans="3:9" x14ac:dyDescent="0.25">
      <c r="C6791" s="482" t="s">
        <v>7217</v>
      </c>
      <c r="D6791" s="325">
        <v>459.3</v>
      </c>
      <c r="E6791" s="325">
        <v>0</v>
      </c>
      <c r="F6791" s="325">
        <v>1.9</v>
      </c>
      <c r="G6791" s="325">
        <v>79</v>
      </c>
      <c r="H6791" s="320">
        <v>0</v>
      </c>
      <c r="I6791" s="320" t="s">
        <v>281</v>
      </c>
    </row>
    <row r="6792" spans="3:9" x14ac:dyDescent="0.25">
      <c r="C6792" s="482" t="s">
        <v>7218</v>
      </c>
      <c r="D6792" s="325">
        <v>459.6</v>
      </c>
      <c r="E6792" s="325">
        <v>0</v>
      </c>
      <c r="F6792" s="325">
        <v>3.4</v>
      </c>
      <c r="G6792" s="325">
        <v>75</v>
      </c>
      <c r="H6792" s="320">
        <v>0.4</v>
      </c>
      <c r="I6792" s="320">
        <v>22.5</v>
      </c>
    </row>
    <row r="6793" spans="3:9" x14ac:dyDescent="0.25">
      <c r="C6793" s="482" t="s">
        <v>7219</v>
      </c>
      <c r="D6793" s="325">
        <v>460.2</v>
      </c>
      <c r="E6793" s="325">
        <v>0</v>
      </c>
      <c r="F6793" s="325">
        <v>3.4</v>
      </c>
      <c r="G6793" s="325">
        <v>71</v>
      </c>
      <c r="H6793" s="320">
        <v>0.4</v>
      </c>
      <c r="I6793" s="320">
        <v>135</v>
      </c>
    </row>
    <row r="6794" spans="3:9" x14ac:dyDescent="0.25">
      <c r="C6794" s="482" t="s">
        <v>7220</v>
      </c>
      <c r="D6794" s="325">
        <v>460.2</v>
      </c>
      <c r="E6794" s="325">
        <v>0</v>
      </c>
      <c r="F6794" s="325">
        <v>5.8</v>
      </c>
      <c r="G6794" s="325">
        <v>64</v>
      </c>
      <c r="H6794" s="320">
        <v>0.9</v>
      </c>
      <c r="I6794" s="320">
        <v>135</v>
      </c>
    </row>
    <row r="6795" spans="3:9" x14ac:dyDescent="0.25">
      <c r="C6795" s="482" t="s">
        <v>7221</v>
      </c>
      <c r="D6795" s="325">
        <v>460.3</v>
      </c>
      <c r="E6795" s="325">
        <v>0</v>
      </c>
      <c r="F6795" s="325">
        <v>9.4</v>
      </c>
      <c r="G6795" s="325">
        <v>47</v>
      </c>
      <c r="H6795" s="320">
        <v>0.9</v>
      </c>
      <c r="I6795" s="320">
        <v>45</v>
      </c>
    </row>
    <row r="6796" spans="3:9" x14ac:dyDescent="0.25">
      <c r="C6796" s="482" t="s">
        <v>7222</v>
      </c>
      <c r="D6796" s="325">
        <v>459.9</v>
      </c>
      <c r="E6796" s="325">
        <v>0</v>
      </c>
      <c r="F6796" s="325">
        <v>11.9</v>
      </c>
      <c r="G6796" s="325">
        <v>40</v>
      </c>
      <c r="H6796" s="320">
        <v>1.3</v>
      </c>
      <c r="I6796" s="320">
        <v>22.5</v>
      </c>
    </row>
    <row r="6797" spans="3:9" x14ac:dyDescent="0.25">
      <c r="C6797" s="482" t="s">
        <v>7223</v>
      </c>
      <c r="D6797" s="325">
        <v>459.6</v>
      </c>
      <c r="E6797" s="325">
        <v>0</v>
      </c>
      <c r="F6797" s="325">
        <v>11.8</v>
      </c>
      <c r="G6797" s="325">
        <v>45</v>
      </c>
      <c r="H6797" s="320">
        <v>1.8</v>
      </c>
      <c r="I6797" s="320">
        <v>0</v>
      </c>
    </row>
    <row r="6798" spans="3:9" x14ac:dyDescent="0.25">
      <c r="C6798" s="482" t="s">
        <v>7224</v>
      </c>
      <c r="D6798" s="325">
        <v>459.2</v>
      </c>
      <c r="E6798" s="325">
        <v>0</v>
      </c>
      <c r="F6798" s="325">
        <v>11</v>
      </c>
      <c r="G6798" s="325">
        <v>47</v>
      </c>
      <c r="H6798" s="320">
        <v>1.8</v>
      </c>
      <c r="I6798" s="320">
        <v>337.5</v>
      </c>
    </row>
    <row r="6799" spans="3:9" x14ac:dyDescent="0.25">
      <c r="C6799" s="482" t="s">
        <v>7225</v>
      </c>
      <c r="D6799" s="325">
        <v>458.7</v>
      </c>
      <c r="E6799" s="325">
        <v>0</v>
      </c>
      <c r="F6799" s="325">
        <v>10.9</v>
      </c>
      <c r="G6799" s="325">
        <v>45</v>
      </c>
      <c r="H6799" s="320">
        <v>1.8</v>
      </c>
      <c r="I6799" s="320">
        <v>0</v>
      </c>
    </row>
    <row r="6800" spans="3:9" x14ac:dyDescent="0.25">
      <c r="C6800" s="482" t="s">
        <v>7226</v>
      </c>
      <c r="D6800" s="325">
        <v>458.4</v>
      </c>
      <c r="E6800" s="325">
        <v>0</v>
      </c>
      <c r="F6800" s="325">
        <v>10.3</v>
      </c>
      <c r="G6800" s="325">
        <v>46</v>
      </c>
      <c r="H6800" s="320">
        <v>1.3</v>
      </c>
      <c r="I6800" s="320">
        <v>45</v>
      </c>
    </row>
    <row r="6801" spans="3:9" x14ac:dyDescent="0.25">
      <c r="C6801" s="482" t="s">
        <v>7227</v>
      </c>
      <c r="D6801" s="325">
        <v>458.4</v>
      </c>
      <c r="E6801" s="325">
        <v>0</v>
      </c>
      <c r="F6801" s="325">
        <v>9.6999999999999993</v>
      </c>
      <c r="G6801" s="325">
        <v>49</v>
      </c>
      <c r="H6801" s="320">
        <v>1.8</v>
      </c>
      <c r="I6801" s="320">
        <v>45</v>
      </c>
    </row>
    <row r="6802" spans="3:9" x14ac:dyDescent="0.25">
      <c r="C6802" s="482" t="s">
        <v>7228</v>
      </c>
      <c r="D6802" s="325">
        <v>458.8</v>
      </c>
      <c r="E6802" s="325">
        <v>0</v>
      </c>
      <c r="F6802" s="325">
        <v>6.4</v>
      </c>
      <c r="G6802" s="325">
        <v>65</v>
      </c>
      <c r="H6802" s="320">
        <v>1.8</v>
      </c>
      <c r="I6802" s="320">
        <v>45</v>
      </c>
    </row>
    <row r="6803" spans="3:9" x14ac:dyDescent="0.25">
      <c r="C6803" s="482" t="s">
        <v>7229</v>
      </c>
      <c r="D6803" s="325">
        <v>459.3</v>
      </c>
      <c r="E6803" s="325">
        <v>0</v>
      </c>
      <c r="F6803" s="325">
        <v>3.4</v>
      </c>
      <c r="G6803" s="325">
        <v>78</v>
      </c>
      <c r="H6803" s="320">
        <v>1.8</v>
      </c>
      <c r="I6803" s="320">
        <v>112.5</v>
      </c>
    </row>
    <row r="6804" spans="3:9" x14ac:dyDescent="0.25">
      <c r="C6804" s="482" t="s">
        <v>7230</v>
      </c>
      <c r="D6804" s="325">
        <v>459.5</v>
      </c>
      <c r="E6804" s="325">
        <v>0</v>
      </c>
      <c r="F6804" s="325">
        <v>3.1</v>
      </c>
      <c r="G6804" s="325">
        <v>79</v>
      </c>
      <c r="H6804" s="320">
        <v>0.9</v>
      </c>
      <c r="I6804" s="320">
        <v>45</v>
      </c>
    </row>
    <row r="6805" spans="3:9" x14ac:dyDescent="0.25">
      <c r="C6805" s="482" t="s">
        <v>7231</v>
      </c>
      <c r="D6805" s="325">
        <v>459.7</v>
      </c>
      <c r="E6805" s="325">
        <v>0</v>
      </c>
      <c r="F6805" s="325">
        <v>3.2</v>
      </c>
      <c r="G6805" s="325">
        <v>78</v>
      </c>
      <c r="H6805" s="320">
        <v>0.9</v>
      </c>
      <c r="I6805" s="320">
        <v>45</v>
      </c>
    </row>
    <row r="6806" spans="3:9" x14ac:dyDescent="0.25">
      <c r="C6806" s="482" t="s">
        <v>7232</v>
      </c>
      <c r="D6806" s="325">
        <v>459.8</v>
      </c>
      <c r="E6806" s="325">
        <v>0</v>
      </c>
      <c r="F6806" s="325">
        <v>2.6</v>
      </c>
      <c r="G6806" s="325">
        <v>81</v>
      </c>
      <c r="H6806" s="320">
        <v>0.4</v>
      </c>
      <c r="I6806" s="320">
        <v>0</v>
      </c>
    </row>
    <row r="6807" spans="3:9" x14ac:dyDescent="0.25">
      <c r="C6807" s="482" t="s">
        <v>7233</v>
      </c>
      <c r="D6807" s="325">
        <v>460</v>
      </c>
      <c r="E6807" s="325">
        <v>0</v>
      </c>
      <c r="F6807" s="325">
        <v>2.6</v>
      </c>
      <c r="G6807" s="325">
        <v>81</v>
      </c>
      <c r="H6807" s="320">
        <v>0</v>
      </c>
      <c r="I6807" s="320" t="s">
        <v>281</v>
      </c>
    </row>
    <row r="6808" spans="3:9" x14ac:dyDescent="0.25">
      <c r="C6808" s="482" t="s">
        <v>7234</v>
      </c>
      <c r="D6808" s="325">
        <v>459.8</v>
      </c>
      <c r="E6808" s="325">
        <v>0</v>
      </c>
      <c r="F6808" s="325">
        <v>1.9</v>
      </c>
      <c r="G6808" s="325">
        <v>81</v>
      </c>
      <c r="H6808" s="320">
        <v>0</v>
      </c>
      <c r="I6808" s="320" t="s">
        <v>281</v>
      </c>
    </row>
    <row r="6809" spans="3:9" x14ac:dyDescent="0.25">
      <c r="C6809" s="482" t="s">
        <v>7235</v>
      </c>
      <c r="D6809" s="325">
        <v>459.6</v>
      </c>
      <c r="E6809" s="325">
        <v>0</v>
      </c>
      <c r="F6809" s="325">
        <v>1.4</v>
      </c>
      <c r="G6809" s="325">
        <v>83</v>
      </c>
      <c r="H6809" s="320">
        <v>0</v>
      </c>
      <c r="I6809" s="320" t="s">
        <v>281</v>
      </c>
    </row>
    <row r="6810" spans="3:9" x14ac:dyDescent="0.25">
      <c r="C6810" s="482" t="s">
        <v>7236</v>
      </c>
      <c r="D6810" s="325">
        <v>459.3</v>
      </c>
      <c r="E6810" s="325">
        <v>0</v>
      </c>
      <c r="F6810" s="325">
        <v>1.1000000000000001</v>
      </c>
      <c r="G6810" s="325">
        <v>84</v>
      </c>
      <c r="H6810" s="320">
        <v>0</v>
      </c>
      <c r="I6810" s="320" t="s">
        <v>281</v>
      </c>
    </row>
    <row r="6811" spans="3:9" x14ac:dyDescent="0.25">
      <c r="C6811" s="482" t="s">
        <v>7237</v>
      </c>
      <c r="D6811" s="325">
        <v>458.8</v>
      </c>
      <c r="E6811" s="325">
        <v>0</v>
      </c>
      <c r="F6811" s="325">
        <v>0</v>
      </c>
      <c r="G6811" s="325">
        <v>87</v>
      </c>
      <c r="H6811" s="320">
        <v>0.4</v>
      </c>
      <c r="I6811" s="320">
        <v>202.5</v>
      </c>
    </row>
    <row r="6812" spans="3:9" x14ac:dyDescent="0.25">
      <c r="C6812" s="482" t="s">
        <v>7238</v>
      </c>
      <c r="D6812" s="325">
        <v>458.4</v>
      </c>
      <c r="E6812" s="325">
        <v>0</v>
      </c>
      <c r="F6812" s="325">
        <v>-0.4</v>
      </c>
      <c r="G6812" s="325">
        <v>88</v>
      </c>
      <c r="H6812" s="320">
        <v>0</v>
      </c>
      <c r="I6812" s="320" t="s">
        <v>281</v>
      </c>
    </row>
    <row r="6813" spans="3:9" x14ac:dyDescent="0.25">
      <c r="C6813" s="482" t="s">
        <v>7239</v>
      </c>
      <c r="D6813" s="325">
        <v>458.6</v>
      </c>
      <c r="E6813" s="325">
        <v>0</v>
      </c>
      <c r="F6813" s="325">
        <v>-2.2000000000000002</v>
      </c>
      <c r="G6813" s="325">
        <v>91</v>
      </c>
      <c r="H6813" s="320">
        <v>0.9</v>
      </c>
      <c r="I6813" s="320">
        <v>180</v>
      </c>
    </row>
    <row r="6814" spans="3:9" x14ac:dyDescent="0.25">
      <c r="C6814" s="482" t="s">
        <v>7240</v>
      </c>
      <c r="D6814" s="325">
        <v>459</v>
      </c>
      <c r="E6814" s="325">
        <v>0</v>
      </c>
      <c r="F6814" s="325">
        <v>-1.8</v>
      </c>
      <c r="G6814" s="325">
        <v>92</v>
      </c>
      <c r="H6814" s="320">
        <v>0.4</v>
      </c>
      <c r="I6814" s="320">
        <v>202.5</v>
      </c>
    </row>
    <row r="6815" spans="3:9" x14ac:dyDescent="0.25">
      <c r="C6815" s="482" t="s">
        <v>7241</v>
      </c>
      <c r="D6815" s="325">
        <v>459.3</v>
      </c>
      <c r="E6815" s="325">
        <v>0</v>
      </c>
      <c r="F6815" s="325">
        <v>-1.5</v>
      </c>
      <c r="G6815" s="325">
        <v>92</v>
      </c>
      <c r="H6815" s="320">
        <v>0.4</v>
      </c>
      <c r="I6815" s="320">
        <v>202.5</v>
      </c>
    </row>
    <row r="6816" spans="3:9" x14ac:dyDescent="0.25">
      <c r="C6816" s="482" t="s">
        <v>7242</v>
      </c>
      <c r="D6816" s="325">
        <v>459.6</v>
      </c>
      <c r="E6816" s="325">
        <v>0</v>
      </c>
      <c r="F6816" s="325">
        <v>-1.4</v>
      </c>
      <c r="G6816" s="325">
        <v>93</v>
      </c>
      <c r="H6816" s="320">
        <v>0.4</v>
      </c>
      <c r="I6816" s="320">
        <v>157.5</v>
      </c>
    </row>
    <row r="6817" spans="3:9" x14ac:dyDescent="0.25">
      <c r="C6817" s="482" t="s">
        <v>7243</v>
      </c>
      <c r="D6817" s="325">
        <v>460.1</v>
      </c>
      <c r="E6817" s="325">
        <v>0</v>
      </c>
      <c r="F6817" s="325">
        <v>1.2</v>
      </c>
      <c r="G6817" s="325">
        <v>86</v>
      </c>
      <c r="H6817" s="320">
        <v>0.4</v>
      </c>
      <c r="I6817" s="320">
        <v>180</v>
      </c>
    </row>
    <row r="6818" spans="3:9" x14ac:dyDescent="0.25">
      <c r="C6818" s="482" t="s">
        <v>7244</v>
      </c>
      <c r="D6818" s="325">
        <v>460.2</v>
      </c>
      <c r="E6818" s="325">
        <v>0</v>
      </c>
      <c r="F6818" s="325">
        <v>7.3</v>
      </c>
      <c r="G6818" s="325">
        <v>52</v>
      </c>
      <c r="H6818" s="320">
        <v>0.9</v>
      </c>
      <c r="I6818" s="320">
        <v>180</v>
      </c>
    </row>
    <row r="6819" spans="3:9" x14ac:dyDescent="0.25">
      <c r="C6819" s="482" t="s">
        <v>7245</v>
      </c>
      <c r="D6819" s="325">
        <v>460.4</v>
      </c>
      <c r="E6819" s="325">
        <v>0</v>
      </c>
      <c r="F6819" s="325">
        <v>8.8000000000000007</v>
      </c>
      <c r="G6819" s="325">
        <v>50</v>
      </c>
      <c r="H6819" s="320">
        <v>1.3</v>
      </c>
      <c r="I6819" s="320">
        <v>45</v>
      </c>
    </row>
    <row r="6820" spans="3:9" x14ac:dyDescent="0.25">
      <c r="C6820" s="482" t="s">
        <v>7246</v>
      </c>
      <c r="D6820" s="325">
        <v>459.9</v>
      </c>
      <c r="E6820" s="325">
        <v>0</v>
      </c>
      <c r="F6820" s="325">
        <v>11.2</v>
      </c>
      <c r="G6820" s="325">
        <v>46</v>
      </c>
      <c r="H6820" s="320">
        <v>1.3</v>
      </c>
      <c r="I6820" s="320">
        <v>22.5</v>
      </c>
    </row>
    <row r="6821" spans="3:9" x14ac:dyDescent="0.25">
      <c r="C6821" s="482" t="s">
        <v>7247</v>
      </c>
      <c r="D6821" s="325">
        <v>459.6</v>
      </c>
      <c r="E6821" s="325">
        <v>0</v>
      </c>
      <c r="F6821" s="325">
        <v>11.4</v>
      </c>
      <c r="G6821" s="325">
        <v>47</v>
      </c>
      <c r="H6821" s="320">
        <v>1.8</v>
      </c>
      <c r="I6821" s="320">
        <v>0</v>
      </c>
    </row>
    <row r="6822" spans="3:9" x14ac:dyDescent="0.25">
      <c r="C6822" s="482" t="s">
        <v>7248</v>
      </c>
      <c r="D6822" s="325">
        <v>459.1</v>
      </c>
      <c r="E6822" s="325">
        <v>0</v>
      </c>
      <c r="F6822" s="325">
        <v>10.9</v>
      </c>
      <c r="G6822" s="325">
        <v>47</v>
      </c>
      <c r="H6822" s="320">
        <v>2.2000000000000002</v>
      </c>
      <c r="I6822" s="320">
        <v>0</v>
      </c>
    </row>
    <row r="6823" spans="3:9" x14ac:dyDescent="0.25">
      <c r="C6823" s="482" t="s">
        <v>7249</v>
      </c>
      <c r="D6823" s="325">
        <v>458.8</v>
      </c>
      <c r="E6823" s="325">
        <v>0</v>
      </c>
      <c r="F6823" s="325">
        <v>11.1</v>
      </c>
      <c r="G6823" s="325">
        <v>45</v>
      </c>
      <c r="H6823" s="320">
        <v>1.8</v>
      </c>
      <c r="I6823" s="320">
        <v>45</v>
      </c>
    </row>
    <row r="6824" spans="3:9" x14ac:dyDescent="0.25">
      <c r="C6824" s="482" t="s">
        <v>7250</v>
      </c>
      <c r="D6824" s="325">
        <v>458.5</v>
      </c>
      <c r="E6824" s="325">
        <v>0</v>
      </c>
      <c r="F6824" s="325">
        <v>10.7</v>
      </c>
      <c r="G6824" s="325">
        <v>42</v>
      </c>
      <c r="H6824" s="320">
        <v>1.8</v>
      </c>
      <c r="I6824" s="320">
        <v>45</v>
      </c>
    </row>
    <row r="6825" spans="3:9" x14ac:dyDescent="0.25">
      <c r="C6825" s="482" t="s">
        <v>7251</v>
      </c>
      <c r="D6825" s="325">
        <v>458.4</v>
      </c>
      <c r="E6825" s="325">
        <v>0</v>
      </c>
      <c r="F6825" s="325">
        <v>10.6</v>
      </c>
      <c r="G6825" s="325">
        <v>49</v>
      </c>
      <c r="H6825" s="320">
        <v>1.3</v>
      </c>
      <c r="I6825" s="320">
        <v>45</v>
      </c>
    </row>
    <row r="6826" spans="3:9" x14ac:dyDescent="0.25">
      <c r="C6826" s="482" t="s">
        <v>7252</v>
      </c>
      <c r="D6826" s="325">
        <v>458.1</v>
      </c>
      <c r="E6826" s="325">
        <v>0</v>
      </c>
      <c r="F6826" s="325">
        <v>9.1</v>
      </c>
      <c r="G6826" s="325">
        <v>54</v>
      </c>
      <c r="H6826" s="320">
        <v>1.3</v>
      </c>
      <c r="I6826" s="320">
        <v>112.5</v>
      </c>
    </row>
    <row r="6827" spans="3:9" x14ac:dyDescent="0.25">
      <c r="C6827" s="482" t="s">
        <v>7253</v>
      </c>
      <c r="D6827" s="325">
        <v>458.3</v>
      </c>
      <c r="E6827" s="325">
        <v>0</v>
      </c>
      <c r="F6827" s="325">
        <v>7.3</v>
      </c>
      <c r="G6827" s="325">
        <v>61</v>
      </c>
      <c r="H6827" s="320">
        <v>1.3</v>
      </c>
      <c r="I6827" s="320">
        <v>22.5</v>
      </c>
    </row>
    <row r="6828" spans="3:9" x14ac:dyDescent="0.25">
      <c r="C6828" s="482" t="s">
        <v>7254</v>
      </c>
      <c r="D6828" s="325">
        <v>458.5</v>
      </c>
      <c r="E6828" s="325">
        <v>0</v>
      </c>
      <c r="F6828" s="325">
        <v>5.7</v>
      </c>
      <c r="G6828" s="325">
        <v>67</v>
      </c>
      <c r="H6828" s="320">
        <v>0.4</v>
      </c>
      <c r="I6828" s="320">
        <v>22.5</v>
      </c>
    </row>
    <row r="6829" spans="3:9" x14ac:dyDescent="0.25">
      <c r="C6829" s="482" t="s">
        <v>7255</v>
      </c>
      <c r="D6829" s="325">
        <v>458.7</v>
      </c>
      <c r="E6829" s="325">
        <v>0</v>
      </c>
      <c r="F6829" s="325">
        <v>4.5999999999999996</v>
      </c>
      <c r="G6829" s="325">
        <v>74</v>
      </c>
      <c r="H6829" s="320">
        <v>0.9</v>
      </c>
      <c r="I6829" s="320">
        <v>45</v>
      </c>
    </row>
    <row r="6830" spans="3:9" x14ac:dyDescent="0.25">
      <c r="C6830" s="482" t="s">
        <v>7256</v>
      </c>
      <c r="D6830" s="325">
        <v>458.9</v>
      </c>
      <c r="E6830" s="325">
        <v>0</v>
      </c>
      <c r="F6830" s="325">
        <v>3.4</v>
      </c>
      <c r="G6830" s="325">
        <v>76</v>
      </c>
      <c r="H6830" s="320">
        <v>1.3</v>
      </c>
      <c r="I6830" s="320">
        <v>45</v>
      </c>
    </row>
    <row r="6831" spans="3:9" x14ac:dyDescent="0.25">
      <c r="C6831" s="482" t="s">
        <v>7257</v>
      </c>
      <c r="D6831" s="325">
        <v>459.1</v>
      </c>
      <c r="E6831" s="325">
        <v>0</v>
      </c>
      <c r="F6831" s="325">
        <v>2.6</v>
      </c>
      <c r="G6831" s="325">
        <v>78</v>
      </c>
      <c r="H6831" s="320">
        <v>0.4</v>
      </c>
      <c r="I6831" s="320">
        <v>337.5</v>
      </c>
    </row>
    <row r="6832" spans="3:9" x14ac:dyDescent="0.25">
      <c r="C6832" s="482" t="s">
        <v>7258</v>
      </c>
      <c r="D6832" s="325">
        <v>459.1</v>
      </c>
      <c r="E6832" s="325">
        <v>0</v>
      </c>
      <c r="F6832" s="325">
        <v>2.1</v>
      </c>
      <c r="G6832" s="325">
        <v>80</v>
      </c>
      <c r="H6832" s="320">
        <v>0</v>
      </c>
      <c r="I6832" s="320" t="s">
        <v>281</v>
      </c>
    </row>
    <row r="6833" spans="3:9" x14ac:dyDescent="0.25">
      <c r="C6833" s="482" t="s">
        <v>7259</v>
      </c>
      <c r="D6833" s="325">
        <v>458.7</v>
      </c>
      <c r="E6833" s="325">
        <v>0</v>
      </c>
      <c r="F6833" s="325">
        <v>1.3</v>
      </c>
      <c r="G6833" s="325">
        <v>85</v>
      </c>
      <c r="H6833" s="320">
        <v>0.4</v>
      </c>
      <c r="I6833" s="320">
        <v>225</v>
      </c>
    </row>
    <row r="6834" spans="3:9" x14ac:dyDescent="0.25">
      <c r="C6834" s="482" t="s">
        <v>7260</v>
      </c>
      <c r="D6834" s="325">
        <v>458.2</v>
      </c>
      <c r="E6834" s="325">
        <v>0</v>
      </c>
      <c r="F6834" s="325">
        <v>0.9</v>
      </c>
      <c r="G6834" s="325">
        <v>85</v>
      </c>
      <c r="H6834" s="320">
        <v>0</v>
      </c>
      <c r="I6834" s="320" t="s">
        <v>281</v>
      </c>
    </row>
    <row r="6835" spans="3:9" x14ac:dyDescent="0.25">
      <c r="C6835" s="482" t="s">
        <v>7261</v>
      </c>
      <c r="D6835" s="325">
        <v>458.3</v>
      </c>
      <c r="E6835" s="325">
        <v>0</v>
      </c>
      <c r="F6835" s="325">
        <v>0.4</v>
      </c>
      <c r="G6835" s="325">
        <v>87</v>
      </c>
      <c r="H6835" s="320">
        <v>0</v>
      </c>
      <c r="I6835" s="320" t="s">
        <v>281</v>
      </c>
    </row>
    <row r="6836" spans="3:9" x14ac:dyDescent="0.25">
      <c r="C6836" s="482" t="s">
        <v>7262</v>
      </c>
      <c r="D6836" s="325">
        <v>457.9</v>
      </c>
      <c r="E6836" s="325">
        <v>0</v>
      </c>
      <c r="F6836" s="325">
        <v>-1.3</v>
      </c>
      <c r="G6836" s="325">
        <v>92</v>
      </c>
      <c r="H6836" s="320">
        <v>0.9</v>
      </c>
      <c r="I6836" s="320">
        <v>180</v>
      </c>
    </row>
    <row r="6837" spans="3:9" x14ac:dyDescent="0.25">
      <c r="C6837" s="482" t="s">
        <v>7263</v>
      </c>
      <c r="D6837" s="325">
        <v>457.9</v>
      </c>
      <c r="E6837" s="325">
        <v>0</v>
      </c>
      <c r="F6837" s="325">
        <v>-0.8</v>
      </c>
      <c r="G6837" s="325">
        <v>93</v>
      </c>
      <c r="H6837" s="320">
        <v>0.4</v>
      </c>
      <c r="I6837" s="320">
        <v>180</v>
      </c>
    </row>
    <row r="6838" spans="3:9" x14ac:dyDescent="0.25">
      <c r="C6838" s="482" t="s">
        <v>7264</v>
      </c>
      <c r="D6838" s="325">
        <v>458.1</v>
      </c>
      <c r="E6838" s="325">
        <v>0</v>
      </c>
      <c r="F6838" s="325">
        <v>-1</v>
      </c>
      <c r="G6838" s="325">
        <v>93</v>
      </c>
      <c r="H6838" s="320">
        <v>0.4</v>
      </c>
      <c r="I6838" s="320">
        <v>202.5</v>
      </c>
    </row>
    <row r="6839" spans="3:9" x14ac:dyDescent="0.25">
      <c r="C6839" s="482" t="s">
        <v>7265</v>
      </c>
      <c r="D6839" s="325">
        <v>458.7</v>
      </c>
      <c r="E6839" s="325">
        <v>0</v>
      </c>
      <c r="F6839" s="325">
        <v>-2.7</v>
      </c>
      <c r="G6839" s="325">
        <v>92</v>
      </c>
      <c r="H6839" s="320">
        <v>0.4</v>
      </c>
      <c r="I6839" s="320">
        <v>202.5</v>
      </c>
    </row>
    <row r="6840" spans="3:9" x14ac:dyDescent="0.25">
      <c r="C6840" s="482" t="s">
        <v>7266</v>
      </c>
      <c r="D6840" s="325">
        <v>459</v>
      </c>
      <c r="E6840" s="325">
        <v>0</v>
      </c>
      <c r="F6840" s="325">
        <v>-2.6</v>
      </c>
      <c r="G6840" s="325">
        <v>93</v>
      </c>
      <c r="H6840" s="320">
        <v>0.4</v>
      </c>
      <c r="I6840" s="320">
        <v>202.5</v>
      </c>
    </row>
    <row r="6841" spans="3:9" x14ac:dyDescent="0.25">
      <c r="C6841" s="482" t="s">
        <v>7267</v>
      </c>
      <c r="D6841" s="325">
        <v>459.3</v>
      </c>
      <c r="E6841" s="325">
        <v>0</v>
      </c>
      <c r="F6841" s="325">
        <v>-0.8</v>
      </c>
      <c r="G6841" s="325">
        <v>94</v>
      </c>
      <c r="H6841" s="320">
        <v>0.4</v>
      </c>
      <c r="I6841" s="320">
        <v>202.5</v>
      </c>
    </row>
    <row r="6842" spans="3:9" x14ac:dyDescent="0.25">
      <c r="C6842" s="482" t="s">
        <v>7268</v>
      </c>
      <c r="D6842" s="325">
        <v>459.3</v>
      </c>
      <c r="E6842" s="325">
        <v>0</v>
      </c>
      <c r="F6842" s="325">
        <v>3.3</v>
      </c>
      <c r="G6842" s="325">
        <v>81</v>
      </c>
      <c r="H6842" s="320">
        <v>0.9</v>
      </c>
      <c r="I6842" s="320">
        <v>202.5</v>
      </c>
    </row>
    <row r="6843" spans="3:9" x14ac:dyDescent="0.25">
      <c r="C6843" s="482" t="s">
        <v>7269</v>
      </c>
      <c r="D6843" s="325">
        <v>459.3</v>
      </c>
      <c r="E6843" s="325">
        <v>0</v>
      </c>
      <c r="F6843" s="325">
        <v>10.1</v>
      </c>
      <c r="G6843" s="325">
        <v>33</v>
      </c>
      <c r="H6843" s="320">
        <v>1.3</v>
      </c>
      <c r="I6843" s="320">
        <v>157.5</v>
      </c>
    </row>
    <row r="6844" spans="3:9" x14ac:dyDescent="0.25">
      <c r="C6844" s="482" t="s">
        <v>7270</v>
      </c>
      <c r="D6844" s="325">
        <v>459.2</v>
      </c>
      <c r="E6844" s="325">
        <v>0</v>
      </c>
      <c r="F6844" s="325">
        <v>11.7</v>
      </c>
      <c r="G6844" s="325">
        <v>29</v>
      </c>
      <c r="H6844" s="320">
        <v>1.8</v>
      </c>
      <c r="I6844" s="320">
        <v>45</v>
      </c>
    </row>
    <row r="6845" spans="3:9" x14ac:dyDescent="0.25">
      <c r="C6845" s="482" t="s">
        <v>7271</v>
      </c>
      <c r="D6845" s="325">
        <v>458.8</v>
      </c>
      <c r="E6845" s="325">
        <v>0</v>
      </c>
      <c r="F6845" s="325">
        <v>13.2</v>
      </c>
      <c r="G6845" s="325">
        <v>33</v>
      </c>
      <c r="H6845" s="320">
        <v>1.3</v>
      </c>
      <c r="I6845" s="320">
        <v>135</v>
      </c>
    </row>
    <row r="6846" spans="3:9" x14ac:dyDescent="0.25">
      <c r="C6846" s="482" t="s">
        <v>7272</v>
      </c>
      <c r="D6846" s="325">
        <v>458.3</v>
      </c>
      <c r="E6846" s="325">
        <v>0</v>
      </c>
      <c r="F6846" s="325">
        <v>13.9</v>
      </c>
      <c r="G6846" s="325">
        <v>34</v>
      </c>
      <c r="H6846" s="320">
        <v>1.8</v>
      </c>
      <c r="I6846" s="320">
        <v>45</v>
      </c>
    </row>
    <row r="6847" spans="3:9" x14ac:dyDescent="0.25">
      <c r="C6847" s="482" t="s">
        <v>7273</v>
      </c>
      <c r="D6847" s="325">
        <v>458</v>
      </c>
      <c r="E6847" s="325">
        <v>0</v>
      </c>
      <c r="F6847" s="325">
        <v>12.8</v>
      </c>
      <c r="G6847" s="325">
        <v>38</v>
      </c>
      <c r="H6847" s="320">
        <v>1.8</v>
      </c>
      <c r="I6847" s="320">
        <v>45</v>
      </c>
    </row>
    <row r="6848" spans="3:9" x14ac:dyDescent="0.25">
      <c r="C6848" s="482" t="s">
        <v>7274</v>
      </c>
      <c r="D6848" s="325">
        <v>457.6</v>
      </c>
      <c r="E6848" s="325">
        <v>0</v>
      </c>
      <c r="F6848" s="325">
        <v>10.8</v>
      </c>
      <c r="G6848" s="325">
        <v>45</v>
      </c>
      <c r="H6848" s="320">
        <v>1.8</v>
      </c>
      <c r="I6848" s="320">
        <v>22.5</v>
      </c>
    </row>
    <row r="6849" spans="3:9" x14ac:dyDescent="0.25">
      <c r="C6849" s="482" t="s">
        <v>7275</v>
      </c>
      <c r="D6849" s="325">
        <v>457.4</v>
      </c>
      <c r="E6849" s="325">
        <v>0</v>
      </c>
      <c r="F6849" s="325">
        <v>9.9</v>
      </c>
      <c r="G6849" s="325">
        <v>50</v>
      </c>
      <c r="H6849" s="320">
        <v>1.3</v>
      </c>
      <c r="I6849" s="320">
        <v>22.5</v>
      </c>
    </row>
    <row r="6850" spans="3:9" x14ac:dyDescent="0.25">
      <c r="C6850" s="482" t="s">
        <v>7276</v>
      </c>
      <c r="D6850" s="325">
        <v>457.7</v>
      </c>
      <c r="E6850" s="325">
        <v>0</v>
      </c>
      <c r="F6850" s="325">
        <v>11.2</v>
      </c>
      <c r="G6850" s="325">
        <v>48</v>
      </c>
      <c r="H6850" s="320">
        <v>1.8</v>
      </c>
      <c r="I6850" s="320">
        <v>337.5</v>
      </c>
    </row>
    <row r="6851" spans="3:9" x14ac:dyDescent="0.25">
      <c r="C6851" s="482" t="s">
        <v>7277</v>
      </c>
      <c r="D6851" s="325">
        <v>457.6</v>
      </c>
      <c r="E6851" s="325">
        <v>0</v>
      </c>
      <c r="F6851" s="325">
        <v>7.6</v>
      </c>
      <c r="G6851" s="325">
        <v>60</v>
      </c>
      <c r="H6851" s="320">
        <v>1.3</v>
      </c>
      <c r="I6851" s="320">
        <v>45</v>
      </c>
    </row>
    <row r="6852" spans="3:9" x14ac:dyDescent="0.25">
      <c r="C6852" s="482" t="s">
        <v>7278</v>
      </c>
      <c r="D6852" s="325">
        <v>458</v>
      </c>
      <c r="E6852" s="325">
        <v>0</v>
      </c>
      <c r="F6852" s="325">
        <v>5.8</v>
      </c>
      <c r="G6852" s="325">
        <v>65</v>
      </c>
      <c r="H6852" s="320">
        <v>0.9</v>
      </c>
      <c r="I6852" s="320">
        <v>45</v>
      </c>
    </row>
    <row r="6853" spans="3:9" x14ac:dyDescent="0.25">
      <c r="C6853" s="482" t="s">
        <v>7279</v>
      </c>
      <c r="D6853" s="325">
        <v>458.5</v>
      </c>
      <c r="E6853" s="325">
        <v>0</v>
      </c>
      <c r="F6853" s="325">
        <v>4.4000000000000004</v>
      </c>
      <c r="G6853" s="325">
        <v>70</v>
      </c>
      <c r="H6853" s="320">
        <v>1.3</v>
      </c>
      <c r="I6853" s="320">
        <v>22.5</v>
      </c>
    </row>
    <row r="6854" spans="3:9" x14ac:dyDescent="0.25">
      <c r="C6854" s="482" t="s">
        <v>7280</v>
      </c>
      <c r="D6854" s="325">
        <v>458.5</v>
      </c>
      <c r="E6854" s="325">
        <v>0</v>
      </c>
      <c r="F6854" s="325">
        <v>3.6</v>
      </c>
      <c r="G6854" s="325">
        <v>71</v>
      </c>
      <c r="H6854" s="320">
        <v>0.4</v>
      </c>
      <c r="I6854" s="320">
        <v>45</v>
      </c>
    </row>
    <row r="6855" spans="3:9" x14ac:dyDescent="0.25">
      <c r="C6855" s="482" t="s">
        <v>7281</v>
      </c>
      <c r="D6855" s="325">
        <v>459</v>
      </c>
      <c r="E6855" s="325">
        <v>0</v>
      </c>
      <c r="F6855" s="325">
        <v>2.8</v>
      </c>
      <c r="G6855" s="325">
        <v>74</v>
      </c>
      <c r="H6855" s="320">
        <v>0</v>
      </c>
      <c r="I6855" s="320" t="s">
        <v>281</v>
      </c>
    </row>
    <row r="6856" spans="3:9" x14ac:dyDescent="0.25">
      <c r="C6856" s="482" t="s">
        <v>7282</v>
      </c>
      <c r="D6856" s="325">
        <v>459</v>
      </c>
      <c r="E6856" s="325">
        <v>0</v>
      </c>
      <c r="F6856" s="325">
        <v>2.4</v>
      </c>
      <c r="G6856" s="325">
        <v>81</v>
      </c>
      <c r="H6856" s="320">
        <v>0</v>
      </c>
      <c r="I6856" s="320" t="s">
        <v>281</v>
      </c>
    </row>
    <row r="6857" spans="3:9" x14ac:dyDescent="0.25">
      <c r="C6857" s="482" t="s">
        <v>7283</v>
      </c>
      <c r="D6857" s="325">
        <v>458.8</v>
      </c>
      <c r="E6857" s="325">
        <v>0</v>
      </c>
      <c r="F6857" s="325">
        <v>1.3</v>
      </c>
      <c r="G6857" s="325">
        <v>74</v>
      </c>
      <c r="H6857" s="320">
        <v>0.4</v>
      </c>
      <c r="I6857" s="320">
        <v>22.5</v>
      </c>
    </row>
    <row r="6858" spans="3:9" x14ac:dyDescent="0.25">
      <c r="C6858" s="482" t="s">
        <v>7284</v>
      </c>
      <c r="D6858" s="325">
        <v>458.7</v>
      </c>
      <c r="E6858" s="325">
        <v>0</v>
      </c>
      <c r="F6858" s="325">
        <v>0.6</v>
      </c>
      <c r="G6858" s="325">
        <v>80</v>
      </c>
      <c r="H6858" s="320">
        <v>0</v>
      </c>
      <c r="I6858" s="320" t="s">
        <v>281</v>
      </c>
    </row>
    <row r="6859" spans="3:9" x14ac:dyDescent="0.25">
      <c r="C6859" s="482" t="s">
        <v>7285</v>
      </c>
      <c r="D6859" s="325">
        <v>458.4</v>
      </c>
      <c r="E6859" s="325">
        <v>0</v>
      </c>
      <c r="F6859" s="325">
        <v>0.5</v>
      </c>
      <c r="G6859" s="325">
        <v>78</v>
      </c>
      <c r="H6859" s="320">
        <v>0.4</v>
      </c>
      <c r="I6859" s="320">
        <v>22.5</v>
      </c>
    </row>
    <row r="6860" spans="3:9" x14ac:dyDescent="0.25">
      <c r="C6860" s="482" t="s">
        <v>7286</v>
      </c>
      <c r="D6860" s="325">
        <v>458.2</v>
      </c>
      <c r="E6860" s="325">
        <v>0</v>
      </c>
      <c r="F6860" s="325">
        <v>-0.9</v>
      </c>
      <c r="G6860" s="325">
        <v>82</v>
      </c>
      <c r="H6860" s="320">
        <v>0.9</v>
      </c>
      <c r="I6860" s="320">
        <v>202.5</v>
      </c>
    </row>
    <row r="6861" spans="3:9" x14ac:dyDescent="0.25">
      <c r="C6861" s="482" t="s">
        <v>7287</v>
      </c>
      <c r="D6861" s="325">
        <v>458.2</v>
      </c>
      <c r="E6861" s="325">
        <v>0</v>
      </c>
      <c r="F6861" s="325">
        <v>-1.2</v>
      </c>
      <c r="G6861" s="325">
        <v>83</v>
      </c>
      <c r="H6861" s="320">
        <v>0</v>
      </c>
      <c r="I6861" s="320" t="s">
        <v>281</v>
      </c>
    </row>
    <row r="6862" spans="3:9" x14ac:dyDescent="0.25">
      <c r="C6862" s="482" t="s">
        <v>7288</v>
      </c>
      <c r="D6862" s="325">
        <v>458.5</v>
      </c>
      <c r="E6862" s="325">
        <v>0</v>
      </c>
      <c r="F6862" s="325">
        <v>-1.3</v>
      </c>
      <c r="G6862" s="325">
        <v>85</v>
      </c>
      <c r="H6862" s="320">
        <v>0.4</v>
      </c>
      <c r="I6862" s="320">
        <v>202.5</v>
      </c>
    </row>
    <row r="6863" spans="3:9" x14ac:dyDescent="0.25">
      <c r="C6863" s="482" t="s">
        <v>7289</v>
      </c>
      <c r="D6863" s="325">
        <v>458.7</v>
      </c>
      <c r="E6863" s="325">
        <v>0</v>
      </c>
      <c r="F6863" s="325">
        <v>-0.3</v>
      </c>
      <c r="G6863" s="325">
        <v>83</v>
      </c>
      <c r="H6863" s="320">
        <v>0</v>
      </c>
      <c r="I6863" s="320" t="s">
        <v>281</v>
      </c>
    </row>
    <row r="6864" spans="3:9" x14ac:dyDescent="0.25">
      <c r="C6864" s="482" t="s">
        <v>7290</v>
      </c>
      <c r="D6864" s="325">
        <v>458.8</v>
      </c>
      <c r="E6864" s="325">
        <v>0</v>
      </c>
      <c r="F6864" s="325">
        <v>3.5</v>
      </c>
      <c r="G6864" s="325">
        <v>67</v>
      </c>
      <c r="H6864" s="320">
        <v>0.4</v>
      </c>
      <c r="I6864" s="320">
        <v>90</v>
      </c>
    </row>
    <row r="6865" spans="3:9" x14ac:dyDescent="0.25">
      <c r="C6865" s="482" t="s">
        <v>7291</v>
      </c>
      <c r="D6865" s="325">
        <v>459.5</v>
      </c>
      <c r="E6865" s="325">
        <v>0</v>
      </c>
      <c r="F6865" s="325">
        <v>5.7</v>
      </c>
      <c r="G6865" s="325">
        <v>60</v>
      </c>
      <c r="H6865" s="320">
        <v>0.9</v>
      </c>
      <c r="I6865" s="320">
        <v>112.5</v>
      </c>
    </row>
    <row r="6866" spans="3:9" x14ac:dyDescent="0.25">
      <c r="C6866" s="482" t="s">
        <v>7292</v>
      </c>
      <c r="D6866" s="325">
        <v>459.6</v>
      </c>
      <c r="E6866" s="325">
        <v>0</v>
      </c>
      <c r="F6866" s="325">
        <v>7.6</v>
      </c>
      <c r="G6866" s="325">
        <v>55</v>
      </c>
      <c r="H6866" s="320">
        <v>0.9</v>
      </c>
      <c r="I6866" s="320">
        <v>112.5</v>
      </c>
    </row>
    <row r="6867" spans="3:9" x14ac:dyDescent="0.25">
      <c r="C6867" s="482" t="s">
        <v>7293</v>
      </c>
      <c r="D6867" s="325">
        <v>459.6</v>
      </c>
      <c r="E6867" s="325">
        <v>0</v>
      </c>
      <c r="F6867" s="325">
        <v>8.1</v>
      </c>
      <c r="G6867" s="325">
        <v>55</v>
      </c>
      <c r="H6867" s="320">
        <v>1.3</v>
      </c>
      <c r="I6867" s="320">
        <v>135</v>
      </c>
    </row>
    <row r="6868" spans="3:9" x14ac:dyDescent="0.25">
      <c r="C6868" s="482" t="s">
        <v>7294</v>
      </c>
      <c r="D6868" s="325">
        <v>459.3</v>
      </c>
      <c r="E6868" s="325">
        <v>0</v>
      </c>
      <c r="F6868" s="325">
        <v>10.6</v>
      </c>
      <c r="G6868" s="325">
        <v>43</v>
      </c>
      <c r="H6868" s="320">
        <v>1.3</v>
      </c>
      <c r="I6868" s="320">
        <v>22.5</v>
      </c>
    </row>
    <row r="6869" spans="3:9" x14ac:dyDescent="0.25">
      <c r="C6869" s="482" t="s">
        <v>7295</v>
      </c>
      <c r="D6869" s="325">
        <v>458.7</v>
      </c>
      <c r="E6869" s="325">
        <v>0</v>
      </c>
      <c r="F6869" s="325">
        <v>11.2</v>
      </c>
      <c r="G6869" s="325">
        <v>43</v>
      </c>
      <c r="H6869" s="320">
        <v>1.8</v>
      </c>
      <c r="I6869" s="320">
        <v>112.5</v>
      </c>
    </row>
    <row r="6870" spans="3:9" x14ac:dyDescent="0.25">
      <c r="C6870" s="482" t="s">
        <v>7296</v>
      </c>
      <c r="D6870" s="325">
        <v>458.2</v>
      </c>
      <c r="E6870" s="325">
        <v>0</v>
      </c>
      <c r="F6870" s="325">
        <v>11.8</v>
      </c>
      <c r="G6870" s="325">
        <v>42</v>
      </c>
      <c r="H6870" s="320">
        <v>1.3</v>
      </c>
      <c r="I6870" s="320">
        <v>45</v>
      </c>
    </row>
    <row r="6871" spans="3:9" x14ac:dyDescent="0.25">
      <c r="C6871" s="482" t="s">
        <v>7297</v>
      </c>
      <c r="D6871" s="325">
        <v>457.8</v>
      </c>
      <c r="E6871" s="325">
        <v>0</v>
      </c>
      <c r="F6871" s="325">
        <v>11.4</v>
      </c>
      <c r="G6871" s="325">
        <v>43</v>
      </c>
      <c r="H6871" s="320">
        <v>2.2000000000000002</v>
      </c>
      <c r="I6871" s="320">
        <v>22.5</v>
      </c>
    </row>
    <row r="6872" spans="3:9" x14ac:dyDescent="0.25">
      <c r="C6872" s="482" t="s">
        <v>7298</v>
      </c>
      <c r="D6872" s="325">
        <v>457.5</v>
      </c>
      <c r="E6872" s="325">
        <v>0</v>
      </c>
      <c r="F6872" s="325">
        <v>11.2</v>
      </c>
      <c r="G6872" s="325">
        <v>43</v>
      </c>
      <c r="H6872" s="320">
        <v>1.3</v>
      </c>
      <c r="I6872" s="320">
        <v>112.5</v>
      </c>
    </row>
    <row r="6873" spans="3:9" x14ac:dyDescent="0.25">
      <c r="C6873" s="482" t="s">
        <v>7299</v>
      </c>
      <c r="D6873" s="325">
        <v>457.3</v>
      </c>
      <c r="E6873" s="325">
        <v>0</v>
      </c>
      <c r="F6873" s="325">
        <v>11.3</v>
      </c>
      <c r="G6873" s="325">
        <v>45</v>
      </c>
      <c r="H6873" s="320">
        <v>1.3</v>
      </c>
      <c r="I6873" s="320">
        <v>22.5</v>
      </c>
    </row>
    <row r="6874" spans="3:9" x14ac:dyDescent="0.25">
      <c r="C6874" s="482" t="s">
        <v>7300</v>
      </c>
      <c r="D6874" s="325">
        <v>457.2</v>
      </c>
      <c r="E6874" s="325">
        <v>0</v>
      </c>
      <c r="F6874" s="325">
        <v>10.3</v>
      </c>
      <c r="G6874" s="325">
        <v>53</v>
      </c>
      <c r="H6874" s="320">
        <v>1.8</v>
      </c>
      <c r="I6874" s="320">
        <v>45</v>
      </c>
    </row>
    <row r="6875" spans="3:9" x14ac:dyDescent="0.25">
      <c r="C6875" s="482" t="s">
        <v>7301</v>
      </c>
      <c r="D6875" s="325">
        <v>457.2</v>
      </c>
      <c r="E6875" s="325">
        <v>0</v>
      </c>
      <c r="F6875" s="325">
        <v>6</v>
      </c>
      <c r="G6875" s="325">
        <v>65</v>
      </c>
      <c r="H6875" s="320">
        <v>1.8</v>
      </c>
      <c r="I6875" s="320">
        <v>0</v>
      </c>
    </row>
    <row r="6876" spans="3:9" x14ac:dyDescent="0.25">
      <c r="C6876" s="482" t="s">
        <v>7302</v>
      </c>
      <c r="D6876" s="325">
        <v>457.5</v>
      </c>
      <c r="E6876" s="325">
        <v>0</v>
      </c>
      <c r="F6876" s="325">
        <v>4.5</v>
      </c>
      <c r="G6876" s="325">
        <v>74</v>
      </c>
      <c r="H6876" s="320">
        <v>1.3</v>
      </c>
      <c r="I6876" s="320">
        <v>0</v>
      </c>
    </row>
    <row r="6877" spans="3:9" x14ac:dyDescent="0.25">
      <c r="C6877" s="482" t="s">
        <v>7303</v>
      </c>
      <c r="D6877" s="325">
        <v>458.1</v>
      </c>
      <c r="E6877" s="325">
        <v>0</v>
      </c>
      <c r="F6877" s="325">
        <v>4</v>
      </c>
      <c r="G6877" s="325">
        <v>76</v>
      </c>
      <c r="H6877" s="320">
        <v>0.9</v>
      </c>
      <c r="I6877" s="320">
        <v>0</v>
      </c>
    </row>
    <row r="6878" spans="3:9" x14ac:dyDescent="0.25">
      <c r="C6878" s="482" t="s">
        <v>7304</v>
      </c>
      <c r="D6878" s="325">
        <v>458.6</v>
      </c>
      <c r="E6878" s="325">
        <v>0</v>
      </c>
      <c r="F6878" s="325">
        <v>3.1</v>
      </c>
      <c r="G6878" s="325">
        <v>74</v>
      </c>
      <c r="H6878" s="320">
        <v>0.9</v>
      </c>
      <c r="I6878" s="320">
        <v>45</v>
      </c>
    </row>
    <row r="6879" spans="3:9" x14ac:dyDescent="0.25">
      <c r="C6879" s="482" t="s">
        <v>7305</v>
      </c>
      <c r="D6879" s="325">
        <v>458.9</v>
      </c>
      <c r="E6879" s="325">
        <v>0</v>
      </c>
      <c r="F6879" s="325">
        <v>2.8</v>
      </c>
      <c r="G6879" s="325">
        <v>79</v>
      </c>
      <c r="H6879" s="320">
        <v>0.4</v>
      </c>
      <c r="I6879" s="320">
        <v>22.5</v>
      </c>
    </row>
    <row r="6880" spans="3:9" x14ac:dyDescent="0.25">
      <c r="C6880" s="482" t="s">
        <v>7306</v>
      </c>
      <c r="D6880" s="325">
        <v>458.8</v>
      </c>
      <c r="E6880" s="325">
        <v>0</v>
      </c>
      <c r="F6880" s="325">
        <v>2.8</v>
      </c>
      <c r="G6880" s="325">
        <v>79</v>
      </c>
      <c r="H6880" s="320">
        <v>0.4</v>
      </c>
      <c r="I6880" s="320">
        <v>45</v>
      </c>
    </row>
    <row r="6881" spans="3:9" x14ac:dyDescent="0.25">
      <c r="C6881" s="482" t="s">
        <v>7307</v>
      </c>
      <c r="D6881" s="325">
        <v>458.5</v>
      </c>
      <c r="E6881" s="325">
        <v>0</v>
      </c>
      <c r="F6881" s="325">
        <v>1.9</v>
      </c>
      <c r="G6881" s="325">
        <v>80</v>
      </c>
      <c r="H6881" s="320">
        <v>0.4</v>
      </c>
      <c r="I6881" s="320">
        <v>90</v>
      </c>
    </row>
    <row r="6882" spans="3:9" x14ac:dyDescent="0.25">
      <c r="C6882" s="482" t="s">
        <v>7308</v>
      </c>
      <c r="D6882" s="325">
        <v>458.2</v>
      </c>
      <c r="E6882" s="325">
        <v>0</v>
      </c>
      <c r="F6882" s="325">
        <v>1.2</v>
      </c>
      <c r="G6882" s="325">
        <v>82</v>
      </c>
      <c r="H6882" s="320">
        <v>0.4</v>
      </c>
      <c r="I6882" s="320">
        <v>202.5</v>
      </c>
    </row>
    <row r="6883" spans="3:9" x14ac:dyDescent="0.25">
      <c r="C6883" s="482" t="s">
        <v>7309</v>
      </c>
      <c r="D6883" s="325">
        <v>458</v>
      </c>
      <c r="E6883" s="325">
        <v>0</v>
      </c>
      <c r="F6883" s="325">
        <v>1.8</v>
      </c>
      <c r="G6883" s="325">
        <v>83</v>
      </c>
      <c r="H6883" s="320">
        <v>0</v>
      </c>
      <c r="I6883" s="320" t="s">
        <v>281</v>
      </c>
    </row>
    <row r="6884" spans="3:9" x14ac:dyDescent="0.25">
      <c r="C6884" s="482" t="s">
        <v>7310</v>
      </c>
      <c r="D6884" s="325">
        <v>457.7</v>
      </c>
      <c r="E6884" s="325">
        <v>0</v>
      </c>
      <c r="F6884" s="325">
        <v>0.2</v>
      </c>
      <c r="G6884" s="325">
        <v>85</v>
      </c>
      <c r="H6884" s="320">
        <v>0.4</v>
      </c>
      <c r="I6884" s="320">
        <v>202.5</v>
      </c>
    </row>
    <row r="6885" spans="3:9" x14ac:dyDescent="0.25">
      <c r="C6885" s="482" t="s">
        <v>7311</v>
      </c>
      <c r="D6885" s="325">
        <v>457.6</v>
      </c>
      <c r="E6885" s="325">
        <v>0</v>
      </c>
      <c r="F6885" s="325">
        <v>0.5</v>
      </c>
      <c r="G6885" s="325">
        <v>85</v>
      </c>
      <c r="H6885" s="320">
        <v>0.4</v>
      </c>
      <c r="I6885" s="320">
        <v>225</v>
      </c>
    </row>
    <row r="6886" spans="3:9" x14ac:dyDescent="0.25">
      <c r="C6886" s="482" t="s">
        <v>7312</v>
      </c>
      <c r="D6886" s="325">
        <v>457.8</v>
      </c>
      <c r="E6886" s="325">
        <v>0</v>
      </c>
      <c r="F6886" s="325">
        <v>1.3</v>
      </c>
      <c r="G6886" s="325">
        <v>83</v>
      </c>
      <c r="H6886" s="320">
        <v>0.4</v>
      </c>
      <c r="I6886" s="320">
        <v>225</v>
      </c>
    </row>
    <row r="6887" spans="3:9" x14ac:dyDescent="0.25">
      <c r="C6887" s="482" t="s">
        <v>7313</v>
      </c>
      <c r="D6887" s="325">
        <v>458.1</v>
      </c>
      <c r="E6887" s="325">
        <v>0</v>
      </c>
      <c r="F6887" s="325">
        <v>2.1</v>
      </c>
      <c r="G6887" s="325">
        <v>80</v>
      </c>
      <c r="H6887" s="320">
        <v>0</v>
      </c>
      <c r="I6887" s="320" t="s">
        <v>281</v>
      </c>
    </row>
    <row r="6888" spans="3:9" x14ac:dyDescent="0.25">
      <c r="C6888" s="482" t="s">
        <v>7314</v>
      </c>
      <c r="D6888" s="325">
        <v>458.7</v>
      </c>
      <c r="E6888" s="325">
        <v>0</v>
      </c>
      <c r="F6888" s="325">
        <v>3.1</v>
      </c>
      <c r="G6888" s="325">
        <v>75</v>
      </c>
      <c r="H6888" s="320">
        <v>0.4</v>
      </c>
      <c r="I6888" s="320">
        <v>45</v>
      </c>
    </row>
    <row r="6889" spans="3:9" x14ac:dyDescent="0.25">
      <c r="C6889" s="482" t="s">
        <v>7315</v>
      </c>
      <c r="D6889" s="325">
        <v>459</v>
      </c>
      <c r="E6889" s="325">
        <v>0</v>
      </c>
      <c r="F6889" s="325">
        <v>6.2</v>
      </c>
      <c r="G6889" s="325">
        <v>61</v>
      </c>
      <c r="H6889" s="320">
        <v>0.9</v>
      </c>
      <c r="I6889" s="320">
        <v>112.5</v>
      </c>
    </row>
    <row r="6890" spans="3:9" x14ac:dyDescent="0.25">
      <c r="C6890" s="482" t="s">
        <v>7316</v>
      </c>
      <c r="D6890" s="325">
        <v>459.2</v>
      </c>
      <c r="E6890" s="325">
        <v>0</v>
      </c>
      <c r="F6890" s="325">
        <v>7.7</v>
      </c>
      <c r="G6890" s="325">
        <v>51</v>
      </c>
      <c r="H6890" s="320">
        <v>1.3</v>
      </c>
      <c r="I6890" s="320">
        <v>112.5</v>
      </c>
    </row>
    <row r="6891" spans="3:9" x14ac:dyDescent="0.25">
      <c r="C6891" s="482" t="s">
        <v>7317</v>
      </c>
      <c r="D6891" s="325">
        <v>459.1</v>
      </c>
      <c r="E6891" s="325">
        <v>0</v>
      </c>
      <c r="F6891" s="325">
        <v>8.5</v>
      </c>
      <c r="G6891" s="325">
        <v>53</v>
      </c>
      <c r="H6891" s="320">
        <v>1.3</v>
      </c>
      <c r="I6891" s="320">
        <v>112.5</v>
      </c>
    </row>
    <row r="6892" spans="3:9" x14ac:dyDescent="0.25">
      <c r="C6892" s="482" t="s">
        <v>7318</v>
      </c>
      <c r="D6892" s="325">
        <v>459.1</v>
      </c>
      <c r="E6892" s="325">
        <v>0</v>
      </c>
      <c r="F6892" s="325">
        <v>8.9</v>
      </c>
      <c r="G6892" s="325">
        <v>51</v>
      </c>
      <c r="H6892" s="320">
        <v>1.8</v>
      </c>
      <c r="I6892" s="320">
        <v>22.5</v>
      </c>
    </row>
    <row r="6893" spans="3:9" x14ac:dyDescent="0.25">
      <c r="C6893" s="482" t="s">
        <v>7319</v>
      </c>
      <c r="D6893" s="325">
        <v>458.7</v>
      </c>
      <c r="E6893" s="325">
        <v>0</v>
      </c>
      <c r="F6893" s="325">
        <v>9.9</v>
      </c>
      <c r="G6893" s="325">
        <v>47</v>
      </c>
      <c r="H6893" s="320">
        <v>1.3</v>
      </c>
      <c r="I6893" s="320">
        <v>45</v>
      </c>
    </row>
    <row r="6894" spans="3:9" x14ac:dyDescent="0.25">
      <c r="C6894" s="482" t="s">
        <v>7320</v>
      </c>
      <c r="D6894" s="325">
        <v>458.1</v>
      </c>
      <c r="E6894" s="325">
        <v>0</v>
      </c>
      <c r="F6894" s="325">
        <v>10.6</v>
      </c>
      <c r="G6894" s="325">
        <v>47</v>
      </c>
      <c r="H6894" s="320">
        <v>1.8</v>
      </c>
      <c r="I6894" s="320">
        <v>112.5</v>
      </c>
    </row>
    <row r="6895" spans="3:9" x14ac:dyDescent="0.25">
      <c r="C6895" s="482" t="s">
        <v>7321</v>
      </c>
      <c r="D6895" s="325">
        <v>457.6</v>
      </c>
      <c r="E6895" s="325">
        <v>0</v>
      </c>
      <c r="F6895" s="325">
        <v>8.4</v>
      </c>
      <c r="G6895" s="325">
        <v>55</v>
      </c>
      <c r="H6895" s="320">
        <v>1.3</v>
      </c>
      <c r="I6895" s="320">
        <v>45</v>
      </c>
    </row>
    <row r="6896" spans="3:9" x14ac:dyDescent="0.25">
      <c r="C6896" s="482" t="s">
        <v>7322</v>
      </c>
      <c r="D6896" s="325">
        <v>457.1</v>
      </c>
      <c r="E6896" s="325">
        <v>0</v>
      </c>
      <c r="F6896" s="325">
        <v>9.6</v>
      </c>
      <c r="G6896" s="325">
        <v>47</v>
      </c>
      <c r="H6896" s="320">
        <v>1.3</v>
      </c>
      <c r="I6896" s="320">
        <v>112.5</v>
      </c>
    </row>
    <row r="6897" spans="3:9" x14ac:dyDescent="0.25">
      <c r="C6897" s="482" t="s">
        <v>7323</v>
      </c>
      <c r="D6897" s="325">
        <v>456.7</v>
      </c>
      <c r="E6897" s="325">
        <v>0</v>
      </c>
      <c r="F6897" s="325">
        <v>9.4</v>
      </c>
      <c r="G6897" s="325">
        <v>48</v>
      </c>
      <c r="H6897" s="320">
        <v>1.3</v>
      </c>
      <c r="I6897" s="320">
        <v>112.5</v>
      </c>
    </row>
    <row r="6898" spans="3:9" x14ac:dyDescent="0.25">
      <c r="C6898" s="482" t="s">
        <v>7324</v>
      </c>
      <c r="D6898" s="325">
        <v>456.9</v>
      </c>
      <c r="E6898" s="325">
        <v>0</v>
      </c>
      <c r="F6898" s="325">
        <v>9.6</v>
      </c>
      <c r="G6898" s="325">
        <v>53</v>
      </c>
      <c r="H6898" s="320">
        <v>0.9</v>
      </c>
      <c r="I6898" s="320">
        <v>112.5</v>
      </c>
    </row>
    <row r="6899" spans="3:9" x14ac:dyDescent="0.25">
      <c r="C6899" s="482" t="s">
        <v>7325</v>
      </c>
      <c r="D6899" s="325">
        <v>457</v>
      </c>
      <c r="E6899" s="325">
        <v>0</v>
      </c>
      <c r="F6899" s="325">
        <v>6.7</v>
      </c>
      <c r="G6899" s="325">
        <v>64</v>
      </c>
      <c r="H6899" s="320">
        <v>0.9</v>
      </c>
      <c r="I6899" s="320">
        <v>45</v>
      </c>
    </row>
    <row r="6900" spans="3:9" x14ac:dyDescent="0.25">
      <c r="C6900" s="482" t="s">
        <v>7326</v>
      </c>
      <c r="D6900" s="325">
        <v>457.3</v>
      </c>
      <c r="E6900" s="325">
        <v>0</v>
      </c>
      <c r="F6900" s="325">
        <v>5.2</v>
      </c>
      <c r="G6900" s="325">
        <v>69</v>
      </c>
      <c r="H6900" s="320">
        <v>0.9</v>
      </c>
      <c r="I6900" s="320">
        <v>22.5</v>
      </c>
    </row>
    <row r="6901" spans="3:9" x14ac:dyDescent="0.25">
      <c r="C6901" s="482" t="s">
        <v>7327</v>
      </c>
      <c r="D6901" s="325">
        <v>457.8</v>
      </c>
      <c r="E6901" s="325">
        <v>0</v>
      </c>
      <c r="F6901" s="325">
        <v>4.0999999999999996</v>
      </c>
      <c r="G6901" s="325">
        <v>69</v>
      </c>
      <c r="H6901" s="320">
        <v>0.4</v>
      </c>
      <c r="I6901" s="320">
        <v>45</v>
      </c>
    </row>
    <row r="6902" spans="3:9" x14ac:dyDescent="0.25">
      <c r="C6902" s="482" t="s">
        <v>7328</v>
      </c>
      <c r="D6902" s="325">
        <v>458</v>
      </c>
      <c r="E6902" s="325">
        <v>0</v>
      </c>
      <c r="F6902" s="325">
        <v>3.4</v>
      </c>
      <c r="G6902" s="325">
        <v>73</v>
      </c>
      <c r="H6902" s="320">
        <v>0.4</v>
      </c>
      <c r="I6902" s="320">
        <v>45</v>
      </c>
    </row>
    <row r="6903" spans="3:9" x14ac:dyDescent="0.25">
      <c r="C6903" s="482" t="s">
        <v>7329</v>
      </c>
      <c r="D6903" s="325">
        <v>458.4</v>
      </c>
      <c r="E6903" s="325">
        <v>0</v>
      </c>
      <c r="F6903" s="325">
        <v>2.5</v>
      </c>
      <c r="G6903" s="325">
        <v>77</v>
      </c>
      <c r="H6903" s="320">
        <v>0</v>
      </c>
      <c r="I6903" s="320" t="s">
        <v>281</v>
      </c>
    </row>
    <row r="6904" spans="3:9" x14ac:dyDescent="0.25">
      <c r="C6904" s="482" t="s">
        <v>7330</v>
      </c>
      <c r="D6904" s="325">
        <v>458.4</v>
      </c>
      <c r="E6904" s="325">
        <v>0</v>
      </c>
      <c r="F6904" s="325">
        <v>2</v>
      </c>
      <c r="G6904" s="325">
        <v>80</v>
      </c>
      <c r="H6904" s="320">
        <v>0.4</v>
      </c>
      <c r="I6904" s="320">
        <v>45</v>
      </c>
    </row>
    <row r="6905" spans="3:9" x14ac:dyDescent="0.25">
      <c r="C6905" s="482" t="s">
        <v>7331</v>
      </c>
      <c r="D6905" s="325">
        <v>458</v>
      </c>
      <c r="E6905" s="325">
        <v>0</v>
      </c>
      <c r="F6905" s="325">
        <v>1.8</v>
      </c>
      <c r="G6905" s="325">
        <v>82</v>
      </c>
      <c r="H6905" s="320">
        <v>0.4</v>
      </c>
      <c r="I6905" s="320">
        <v>45</v>
      </c>
    </row>
    <row r="6906" spans="3:9" x14ac:dyDescent="0.25">
      <c r="C6906" s="482" t="s">
        <v>7332</v>
      </c>
      <c r="D6906" s="325">
        <v>457.6</v>
      </c>
      <c r="E6906" s="325">
        <v>0</v>
      </c>
      <c r="F6906" s="325">
        <v>1.9</v>
      </c>
      <c r="G6906" s="325">
        <v>82</v>
      </c>
      <c r="H6906" s="320">
        <v>0.4</v>
      </c>
      <c r="I6906" s="320">
        <v>22.5</v>
      </c>
    </row>
    <row r="6907" spans="3:9" x14ac:dyDescent="0.25">
      <c r="C6907" s="482" t="s">
        <v>7333</v>
      </c>
      <c r="D6907" s="325">
        <v>457.5</v>
      </c>
      <c r="E6907" s="325">
        <v>0</v>
      </c>
      <c r="F6907" s="325">
        <v>2.2000000000000002</v>
      </c>
      <c r="G6907" s="325">
        <v>83</v>
      </c>
      <c r="H6907" s="320">
        <v>0.4</v>
      </c>
      <c r="I6907" s="320">
        <v>22.5</v>
      </c>
    </row>
    <row r="6908" spans="3:9" x14ac:dyDescent="0.25">
      <c r="C6908" s="482" t="s">
        <v>7334</v>
      </c>
      <c r="D6908" s="325">
        <v>457.2</v>
      </c>
      <c r="E6908" s="325">
        <v>0</v>
      </c>
      <c r="F6908" s="325">
        <v>2.2999999999999998</v>
      </c>
      <c r="G6908" s="325">
        <v>81</v>
      </c>
      <c r="H6908" s="320">
        <v>0.4</v>
      </c>
      <c r="I6908" s="320">
        <v>22.5</v>
      </c>
    </row>
    <row r="6909" spans="3:9" x14ac:dyDescent="0.25">
      <c r="C6909" s="482" t="s">
        <v>7335</v>
      </c>
      <c r="D6909" s="325">
        <v>457</v>
      </c>
      <c r="E6909" s="325">
        <v>0</v>
      </c>
      <c r="F6909" s="325">
        <v>2.2999999999999998</v>
      </c>
      <c r="G6909" s="325">
        <v>82</v>
      </c>
      <c r="H6909" s="320">
        <v>0</v>
      </c>
      <c r="I6909" s="320" t="s">
        <v>281</v>
      </c>
    </row>
    <row r="6910" spans="3:9" x14ac:dyDescent="0.25">
      <c r="C6910" s="482" t="s">
        <v>7336</v>
      </c>
      <c r="D6910" s="325">
        <v>457.1</v>
      </c>
      <c r="E6910" s="325">
        <v>0</v>
      </c>
      <c r="F6910" s="325">
        <v>2.6</v>
      </c>
      <c r="G6910" s="325">
        <v>82</v>
      </c>
      <c r="H6910" s="320">
        <v>0.4</v>
      </c>
      <c r="I6910" s="320">
        <v>180</v>
      </c>
    </row>
    <row r="6911" spans="3:9" x14ac:dyDescent="0.25">
      <c r="C6911" s="482" t="s">
        <v>7337</v>
      </c>
      <c r="D6911" s="325">
        <v>457.3</v>
      </c>
      <c r="E6911" s="325">
        <v>0</v>
      </c>
      <c r="F6911" s="325">
        <v>2.7</v>
      </c>
      <c r="G6911" s="325">
        <v>81</v>
      </c>
      <c r="H6911" s="320">
        <v>0.4</v>
      </c>
      <c r="I6911" s="320">
        <v>180</v>
      </c>
    </row>
    <row r="6912" spans="3:9" x14ac:dyDescent="0.25">
      <c r="C6912" s="482" t="s">
        <v>7338</v>
      </c>
      <c r="D6912" s="325">
        <v>457.5</v>
      </c>
      <c r="E6912" s="325">
        <v>0</v>
      </c>
      <c r="F6912" s="325">
        <v>3.9</v>
      </c>
      <c r="G6912" s="325">
        <v>79</v>
      </c>
      <c r="H6912" s="320">
        <v>0.9</v>
      </c>
      <c r="I6912" s="320">
        <v>225</v>
      </c>
    </row>
    <row r="6913" spans="3:9" x14ac:dyDescent="0.25">
      <c r="C6913" s="482" t="s">
        <v>7339</v>
      </c>
      <c r="D6913" s="325">
        <v>458</v>
      </c>
      <c r="E6913" s="325">
        <v>0</v>
      </c>
      <c r="F6913" s="325">
        <v>5.7</v>
      </c>
      <c r="G6913" s="325">
        <v>65</v>
      </c>
      <c r="H6913" s="320">
        <v>0.9</v>
      </c>
      <c r="I6913" s="320">
        <v>112.5</v>
      </c>
    </row>
    <row r="6914" spans="3:9" x14ac:dyDescent="0.25">
      <c r="C6914" s="482" t="s">
        <v>7340</v>
      </c>
      <c r="D6914" s="325">
        <v>458.3</v>
      </c>
      <c r="E6914" s="325">
        <v>0</v>
      </c>
      <c r="F6914" s="325">
        <v>6.2</v>
      </c>
      <c r="G6914" s="325">
        <v>61</v>
      </c>
      <c r="H6914" s="320">
        <v>0.9</v>
      </c>
      <c r="I6914" s="320">
        <v>112.5</v>
      </c>
    </row>
    <row r="6915" spans="3:9" x14ac:dyDescent="0.25">
      <c r="C6915" s="482" t="s">
        <v>7341</v>
      </c>
      <c r="D6915" s="325">
        <v>458.4</v>
      </c>
      <c r="E6915" s="325">
        <v>0</v>
      </c>
      <c r="F6915" s="325">
        <v>6.4</v>
      </c>
      <c r="G6915" s="325">
        <v>62</v>
      </c>
      <c r="H6915" s="320">
        <v>0.9</v>
      </c>
      <c r="I6915" s="320">
        <v>45</v>
      </c>
    </row>
    <row r="6916" spans="3:9" x14ac:dyDescent="0.25">
      <c r="C6916" s="482" t="s">
        <v>7342</v>
      </c>
      <c r="D6916" s="325">
        <v>458.2</v>
      </c>
      <c r="E6916" s="325">
        <v>0</v>
      </c>
      <c r="F6916" s="325">
        <v>7.9</v>
      </c>
      <c r="G6916" s="325">
        <v>57</v>
      </c>
      <c r="H6916" s="320">
        <v>1.3</v>
      </c>
      <c r="I6916" s="320">
        <v>112.5</v>
      </c>
    </row>
    <row r="6917" spans="3:9" x14ac:dyDescent="0.25">
      <c r="C6917" s="482" t="s">
        <v>7343</v>
      </c>
      <c r="D6917" s="325">
        <v>458.1</v>
      </c>
      <c r="E6917" s="325">
        <v>0</v>
      </c>
      <c r="F6917" s="325">
        <v>8.4</v>
      </c>
      <c r="G6917" s="325">
        <v>57</v>
      </c>
      <c r="H6917" s="320">
        <v>1.3</v>
      </c>
      <c r="I6917" s="320">
        <v>112.5</v>
      </c>
    </row>
    <row r="6918" spans="3:9" x14ac:dyDescent="0.25">
      <c r="C6918" s="482" t="s">
        <v>7344</v>
      </c>
      <c r="D6918" s="325">
        <v>457.4</v>
      </c>
      <c r="E6918" s="325">
        <v>0</v>
      </c>
      <c r="F6918" s="325">
        <v>7.7</v>
      </c>
      <c r="G6918" s="325">
        <v>62</v>
      </c>
      <c r="H6918" s="320">
        <v>1.3</v>
      </c>
      <c r="I6918" s="320">
        <v>0</v>
      </c>
    </row>
    <row r="6919" spans="3:9" x14ac:dyDescent="0.25">
      <c r="C6919" s="482" t="s">
        <v>7345</v>
      </c>
      <c r="D6919" s="325">
        <v>457</v>
      </c>
      <c r="E6919" s="325">
        <v>0</v>
      </c>
      <c r="F6919" s="325">
        <v>8.8000000000000007</v>
      </c>
      <c r="G6919" s="325">
        <v>57</v>
      </c>
      <c r="H6919" s="320">
        <v>0.9</v>
      </c>
      <c r="I6919" s="320">
        <v>22.5</v>
      </c>
    </row>
    <row r="6920" spans="3:9" x14ac:dyDescent="0.25">
      <c r="C6920" s="482" t="s">
        <v>7346</v>
      </c>
      <c r="D6920" s="325">
        <v>456.6</v>
      </c>
      <c r="E6920" s="325">
        <v>0</v>
      </c>
      <c r="F6920" s="325">
        <v>9.1999999999999993</v>
      </c>
      <c r="G6920" s="325">
        <v>59</v>
      </c>
      <c r="H6920" s="320">
        <v>0.9</v>
      </c>
      <c r="I6920" s="320">
        <v>22.5</v>
      </c>
    </row>
    <row r="6921" spans="3:9" x14ac:dyDescent="0.25">
      <c r="C6921" s="482" t="s">
        <v>7347</v>
      </c>
      <c r="D6921" s="325">
        <v>456.3</v>
      </c>
      <c r="E6921" s="325">
        <v>0</v>
      </c>
      <c r="F6921" s="325">
        <v>9.4</v>
      </c>
      <c r="G6921" s="325">
        <v>60</v>
      </c>
      <c r="H6921" s="320">
        <v>0.9</v>
      </c>
      <c r="I6921" s="320">
        <v>45</v>
      </c>
    </row>
    <row r="6922" spans="3:9" x14ac:dyDescent="0.25">
      <c r="C6922" s="482" t="s">
        <v>7348</v>
      </c>
      <c r="D6922" s="325">
        <v>456.3</v>
      </c>
      <c r="E6922" s="325">
        <v>0</v>
      </c>
      <c r="F6922" s="325">
        <v>10.4</v>
      </c>
      <c r="G6922" s="325">
        <v>59</v>
      </c>
      <c r="H6922" s="320">
        <v>1.3</v>
      </c>
      <c r="I6922" s="320">
        <v>22.5</v>
      </c>
    </row>
    <row r="6923" spans="3:9" x14ac:dyDescent="0.25">
      <c r="C6923" s="482" t="s">
        <v>7349</v>
      </c>
      <c r="D6923" s="325">
        <v>456.3</v>
      </c>
      <c r="E6923" s="325">
        <v>0</v>
      </c>
      <c r="F6923" s="325">
        <v>6.8</v>
      </c>
      <c r="G6923" s="325">
        <v>67</v>
      </c>
      <c r="H6923" s="320">
        <v>1.3</v>
      </c>
      <c r="I6923" s="320">
        <v>22.5</v>
      </c>
    </row>
    <row r="6924" spans="3:9" x14ac:dyDescent="0.25">
      <c r="C6924" s="482" t="s">
        <v>7350</v>
      </c>
      <c r="D6924" s="325">
        <v>456.9</v>
      </c>
      <c r="E6924" s="325">
        <v>0</v>
      </c>
      <c r="F6924" s="325">
        <v>5.2</v>
      </c>
      <c r="G6924" s="325">
        <v>75</v>
      </c>
      <c r="H6924" s="320">
        <v>0.9</v>
      </c>
      <c r="I6924" s="320">
        <v>22.5</v>
      </c>
    </row>
    <row r="6925" spans="3:9" x14ac:dyDescent="0.25">
      <c r="C6925" s="482" t="s">
        <v>7351</v>
      </c>
      <c r="D6925" s="325">
        <v>457.4</v>
      </c>
      <c r="E6925" s="325">
        <v>0</v>
      </c>
      <c r="F6925" s="325">
        <v>4.5</v>
      </c>
      <c r="G6925" s="325">
        <v>80</v>
      </c>
      <c r="H6925" s="320">
        <v>1.3</v>
      </c>
      <c r="I6925" s="320">
        <v>45</v>
      </c>
    </row>
    <row r="6926" spans="3:9" x14ac:dyDescent="0.25">
      <c r="C6926" s="482" t="s">
        <v>7352</v>
      </c>
      <c r="D6926" s="325">
        <v>457.7</v>
      </c>
      <c r="E6926" s="325">
        <v>0</v>
      </c>
      <c r="F6926" s="325">
        <v>4.3</v>
      </c>
      <c r="G6926" s="325">
        <v>81</v>
      </c>
      <c r="H6926" s="320">
        <v>0.9</v>
      </c>
      <c r="I6926" s="320">
        <v>45</v>
      </c>
    </row>
    <row r="6927" spans="3:9" x14ac:dyDescent="0.25">
      <c r="C6927" s="482" t="s">
        <v>7353</v>
      </c>
      <c r="D6927" s="325">
        <v>458.1</v>
      </c>
      <c r="E6927" s="325">
        <v>0</v>
      </c>
      <c r="F6927" s="325">
        <v>4.0999999999999996</v>
      </c>
      <c r="G6927" s="325">
        <v>78</v>
      </c>
      <c r="H6927" s="320">
        <v>0.9</v>
      </c>
      <c r="I6927" s="320">
        <v>45</v>
      </c>
    </row>
    <row r="6928" spans="3:9" x14ac:dyDescent="0.25">
      <c r="C6928" s="482" t="s">
        <v>7354</v>
      </c>
      <c r="D6928" s="325">
        <v>458.2</v>
      </c>
      <c r="E6928" s="325">
        <v>0</v>
      </c>
      <c r="F6928" s="325">
        <v>4.2</v>
      </c>
      <c r="G6928" s="325">
        <v>77</v>
      </c>
      <c r="H6928" s="320">
        <v>0.4</v>
      </c>
      <c r="I6928" s="320">
        <v>45</v>
      </c>
    </row>
    <row r="6929" spans="3:9" x14ac:dyDescent="0.25">
      <c r="C6929" s="482" t="s">
        <v>7355</v>
      </c>
      <c r="D6929" s="325">
        <v>457.8</v>
      </c>
      <c r="E6929" s="325">
        <v>0</v>
      </c>
      <c r="F6929" s="325">
        <v>4.0999999999999996</v>
      </c>
      <c r="G6929" s="325">
        <v>76</v>
      </c>
      <c r="H6929" s="320">
        <v>0.4</v>
      </c>
      <c r="I6929" s="320">
        <v>135</v>
      </c>
    </row>
    <row r="6930" spans="3:9" x14ac:dyDescent="0.25">
      <c r="C6930" s="482" t="s">
        <v>7356</v>
      </c>
      <c r="D6930" s="325">
        <v>457.4</v>
      </c>
      <c r="E6930" s="325">
        <v>0</v>
      </c>
      <c r="F6930" s="325">
        <v>3.8</v>
      </c>
      <c r="G6930" s="325">
        <v>78</v>
      </c>
      <c r="H6930" s="320">
        <v>0.9</v>
      </c>
      <c r="I6930" s="320">
        <v>45</v>
      </c>
    </row>
    <row r="6931" spans="3:9" x14ac:dyDescent="0.25">
      <c r="C6931" s="482" t="s">
        <v>7357</v>
      </c>
      <c r="D6931" s="325">
        <v>457.2</v>
      </c>
      <c r="E6931" s="325">
        <v>0</v>
      </c>
      <c r="F6931" s="325">
        <v>3.7</v>
      </c>
      <c r="G6931" s="325">
        <v>79</v>
      </c>
      <c r="H6931" s="320">
        <v>0.4</v>
      </c>
      <c r="I6931" s="320">
        <v>22.5</v>
      </c>
    </row>
    <row r="6932" spans="3:9" x14ac:dyDescent="0.25">
      <c r="C6932" s="482" t="s">
        <v>7358</v>
      </c>
      <c r="D6932" s="325">
        <v>456.9</v>
      </c>
      <c r="E6932" s="325">
        <v>0</v>
      </c>
      <c r="F6932" s="325">
        <v>3.5</v>
      </c>
      <c r="G6932" s="325">
        <v>81</v>
      </c>
      <c r="H6932" s="320">
        <v>0.4</v>
      </c>
      <c r="I6932" s="320">
        <v>22.5</v>
      </c>
    </row>
    <row r="6933" spans="3:9" x14ac:dyDescent="0.25">
      <c r="C6933" s="482" t="s">
        <v>7359</v>
      </c>
      <c r="D6933" s="325">
        <v>456.9</v>
      </c>
      <c r="E6933" s="325">
        <v>0</v>
      </c>
      <c r="F6933" s="325">
        <v>3.3</v>
      </c>
      <c r="G6933" s="325">
        <v>82</v>
      </c>
      <c r="H6933" s="320">
        <v>0</v>
      </c>
      <c r="I6933" s="320" t="s">
        <v>281</v>
      </c>
    </row>
    <row r="6934" spans="3:9" x14ac:dyDescent="0.25">
      <c r="C6934" s="482" t="s">
        <v>7360</v>
      </c>
      <c r="D6934" s="325">
        <v>456.9</v>
      </c>
      <c r="E6934" s="325">
        <v>0</v>
      </c>
      <c r="F6934" s="325">
        <v>3.1</v>
      </c>
      <c r="G6934" s="325">
        <v>86</v>
      </c>
      <c r="H6934" s="320">
        <v>0.4</v>
      </c>
      <c r="I6934" s="320">
        <v>22.5</v>
      </c>
    </row>
    <row r="6935" spans="3:9" x14ac:dyDescent="0.25">
      <c r="C6935" s="482" t="s">
        <v>7361</v>
      </c>
      <c r="D6935" s="325">
        <v>457.2</v>
      </c>
      <c r="E6935" s="325">
        <v>0</v>
      </c>
      <c r="F6935" s="325">
        <v>3.2</v>
      </c>
      <c r="G6935" s="325">
        <v>83</v>
      </c>
      <c r="H6935" s="320">
        <v>0.4</v>
      </c>
      <c r="I6935" s="320">
        <v>112.5</v>
      </c>
    </row>
    <row r="6936" spans="3:9" x14ac:dyDescent="0.25">
      <c r="C6936" s="482" t="s">
        <v>7362</v>
      </c>
      <c r="D6936" s="325">
        <v>457.5</v>
      </c>
      <c r="E6936" s="325">
        <v>0</v>
      </c>
      <c r="F6936" s="325">
        <v>3</v>
      </c>
      <c r="G6936" s="325">
        <v>82</v>
      </c>
      <c r="H6936" s="320">
        <v>1.3</v>
      </c>
      <c r="I6936" s="320">
        <v>112.5</v>
      </c>
    </row>
    <row r="6937" spans="3:9" x14ac:dyDescent="0.25">
      <c r="C6937" s="482" t="s">
        <v>7363</v>
      </c>
      <c r="D6937" s="325">
        <v>458.1</v>
      </c>
      <c r="E6937" s="325">
        <v>0</v>
      </c>
      <c r="F6937" s="325">
        <v>3.9</v>
      </c>
      <c r="G6937" s="325">
        <v>80</v>
      </c>
      <c r="H6937" s="320">
        <v>0.9</v>
      </c>
      <c r="I6937" s="320">
        <v>112.5</v>
      </c>
    </row>
    <row r="6938" spans="3:9" x14ac:dyDescent="0.25">
      <c r="C6938" s="482" t="s">
        <v>7364</v>
      </c>
      <c r="D6938" s="325">
        <v>458.6</v>
      </c>
      <c r="E6938" s="325">
        <v>0</v>
      </c>
      <c r="F6938" s="325">
        <v>7.3</v>
      </c>
      <c r="G6938" s="325">
        <v>65</v>
      </c>
      <c r="H6938" s="320">
        <v>1.3</v>
      </c>
      <c r="I6938" s="320">
        <v>45</v>
      </c>
    </row>
    <row r="6939" spans="3:9" x14ac:dyDescent="0.25">
      <c r="C6939" s="482" t="s">
        <v>7365</v>
      </c>
      <c r="D6939" s="325">
        <v>458.4</v>
      </c>
      <c r="E6939" s="325">
        <v>0</v>
      </c>
      <c r="F6939" s="325">
        <v>8.1999999999999993</v>
      </c>
      <c r="G6939" s="325">
        <v>60</v>
      </c>
      <c r="H6939" s="320">
        <v>1.3</v>
      </c>
      <c r="I6939" s="320">
        <v>45</v>
      </c>
    </row>
    <row r="6940" spans="3:9" x14ac:dyDescent="0.25">
      <c r="C6940" s="482" t="s">
        <v>7366</v>
      </c>
      <c r="D6940" s="325">
        <v>458.4</v>
      </c>
      <c r="E6940" s="325">
        <v>0</v>
      </c>
      <c r="F6940" s="325">
        <v>7</v>
      </c>
      <c r="G6940" s="325">
        <v>65</v>
      </c>
      <c r="H6940" s="320">
        <v>1.8</v>
      </c>
      <c r="I6940" s="320">
        <v>112.5</v>
      </c>
    </row>
    <row r="6941" spans="3:9" x14ac:dyDescent="0.25">
      <c r="C6941" s="482" t="s">
        <v>7367</v>
      </c>
      <c r="D6941" s="325">
        <v>458.1</v>
      </c>
      <c r="E6941" s="325">
        <v>0</v>
      </c>
      <c r="F6941" s="325">
        <v>8.6</v>
      </c>
      <c r="G6941" s="325">
        <v>60</v>
      </c>
      <c r="H6941" s="320">
        <v>1.8</v>
      </c>
      <c r="I6941" s="320">
        <v>22.5</v>
      </c>
    </row>
    <row r="6942" spans="3:9" x14ac:dyDescent="0.25">
      <c r="C6942" s="482" t="s">
        <v>7368</v>
      </c>
      <c r="D6942" s="325">
        <v>457.8</v>
      </c>
      <c r="E6942" s="325">
        <v>0</v>
      </c>
      <c r="F6942" s="325">
        <v>8.6</v>
      </c>
      <c r="G6942" s="325">
        <v>61</v>
      </c>
      <c r="H6942" s="320">
        <v>1.8</v>
      </c>
      <c r="I6942" s="320">
        <v>45</v>
      </c>
    </row>
    <row r="6943" spans="3:9" x14ac:dyDescent="0.25">
      <c r="C6943" s="482" t="s">
        <v>7369</v>
      </c>
      <c r="D6943" s="325">
        <v>457.3</v>
      </c>
      <c r="E6943" s="325">
        <v>0</v>
      </c>
      <c r="F6943" s="325">
        <v>6.6</v>
      </c>
      <c r="G6943" s="325">
        <v>75</v>
      </c>
      <c r="H6943" s="320">
        <v>1.3</v>
      </c>
      <c r="I6943" s="320">
        <v>45</v>
      </c>
    </row>
    <row r="6944" spans="3:9" x14ac:dyDescent="0.25">
      <c r="C6944" s="482" t="s">
        <v>7370</v>
      </c>
      <c r="D6944" s="325">
        <v>456.7</v>
      </c>
      <c r="E6944" s="325">
        <v>0</v>
      </c>
      <c r="F6944" s="325">
        <v>6.4</v>
      </c>
      <c r="G6944" s="325">
        <v>74</v>
      </c>
      <c r="H6944" s="320">
        <v>1.3</v>
      </c>
      <c r="I6944" s="320">
        <v>337.5</v>
      </c>
    </row>
    <row r="6945" spans="3:9" x14ac:dyDescent="0.25">
      <c r="C6945" s="482" t="s">
        <v>7371</v>
      </c>
      <c r="D6945" s="325">
        <v>456.6</v>
      </c>
      <c r="E6945" s="325">
        <v>0</v>
      </c>
      <c r="F6945" s="325">
        <v>7.8</v>
      </c>
      <c r="G6945" s="325">
        <v>67</v>
      </c>
      <c r="H6945" s="320">
        <v>1.3</v>
      </c>
      <c r="I6945" s="320">
        <v>22.5</v>
      </c>
    </row>
    <row r="6946" spans="3:9" x14ac:dyDescent="0.25">
      <c r="C6946" s="482" t="s">
        <v>7372</v>
      </c>
      <c r="D6946" s="325">
        <v>456.6</v>
      </c>
      <c r="E6946" s="325">
        <v>0</v>
      </c>
      <c r="F6946" s="325">
        <v>7.3</v>
      </c>
      <c r="G6946" s="325">
        <v>68</v>
      </c>
      <c r="H6946" s="320">
        <v>0.9</v>
      </c>
      <c r="I6946" s="320">
        <v>45</v>
      </c>
    </row>
    <row r="6947" spans="3:9" x14ac:dyDescent="0.25">
      <c r="C6947" s="482" t="s">
        <v>7373</v>
      </c>
      <c r="D6947" s="325">
        <v>457</v>
      </c>
      <c r="E6947" s="325">
        <v>0</v>
      </c>
      <c r="F6947" s="325">
        <v>6.2</v>
      </c>
      <c r="G6947" s="325">
        <v>72</v>
      </c>
      <c r="H6947" s="320">
        <v>0.9</v>
      </c>
      <c r="I6947" s="320">
        <v>45</v>
      </c>
    </row>
    <row r="6948" spans="3:9" x14ac:dyDescent="0.25">
      <c r="C6948" s="482" t="s">
        <v>7374</v>
      </c>
      <c r="D6948" s="325">
        <v>457.5</v>
      </c>
      <c r="E6948" s="325">
        <v>0</v>
      </c>
      <c r="F6948" s="325">
        <v>4.8</v>
      </c>
      <c r="G6948" s="325">
        <v>79</v>
      </c>
      <c r="H6948" s="320">
        <v>0.9</v>
      </c>
      <c r="I6948" s="320">
        <v>45</v>
      </c>
    </row>
    <row r="6949" spans="3:9" x14ac:dyDescent="0.25">
      <c r="C6949" s="482" t="s">
        <v>7375</v>
      </c>
      <c r="D6949" s="325">
        <v>457.6</v>
      </c>
      <c r="E6949" s="325">
        <v>0</v>
      </c>
      <c r="F6949" s="325">
        <v>4.0999999999999996</v>
      </c>
      <c r="G6949" s="325">
        <v>83</v>
      </c>
      <c r="H6949" s="320">
        <v>0.4</v>
      </c>
      <c r="I6949" s="320">
        <v>22.5</v>
      </c>
    </row>
    <row r="6950" spans="3:9" x14ac:dyDescent="0.25">
      <c r="C6950" s="482" t="s">
        <v>7376</v>
      </c>
      <c r="D6950" s="325">
        <v>458.1</v>
      </c>
      <c r="E6950" s="325">
        <v>0</v>
      </c>
      <c r="F6950" s="325">
        <v>3.3</v>
      </c>
      <c r="G6950" s="325">
        <v>83</v>
      </c>
      <c r="H6950" s="320">
        <v>0</v>
      </c>
      <c r="I6950" s="320" t="s">
        <v>281</v>
      </c>
    </row>
    <row r="6951" spans="3:9" x14ac:dyDescent="0.25">
      <c r="C6951" s="482" t="s">
        <v>7377</v>
      </c>
      <c r="D6951" s="325">
        <v>458.6</v>
      </c>
      <c r="E6951" s="325">
        <v>0</v>
      </c>
      <c r="F6951" s="325">
        <v>2.8</v>
      </c>
      <c r="G6951" s="325">
        <v>85</v>
      </c>
      <c r="H6951" s="320">
        <v>0</v>
      </c>
      <c r="I6951" s="320" t="s">
        <v>281</v>
      </c>
    </row>
    <row r="6952" spans="3:9" x14ac:dyDescent="0.25">
      <c r="C6952" s="482" t="s">
        <v>7378</v>
      </c>
      <c r="D6952" s="325">
        <v>458.7</v>
      </c>
      <c r="E6952" s="325">
        <v>0</v>
      </c>
      <c r="F6952" s="325">
        <v>2.8</v>
      </c>
      <c r="G6952" s="325">
        <v>85</v>
      </c>
      <c r="H6952" s="320">
        <v>0.4</v>
      </c>
      <c r="I6952" s="320">
        <v>45</v>
      </c>
    </row>
    <row r="6953" spans="3:9" x14ac:dyDescent="0.25">
      <c r="C6953" s="482" t="s">
        <v>7379</v>
      </c>
      <c r="D6953" s="325">
        <v>458.4</v>
      </c>
      <c r="E6953" s="325">
        <v>0</v>
      </c>
      <c r="F6953" s="325">
        <v>3</v>
      </c>
      <c r="G6953" s="325">
        <v>84</v>
      </c>
      <c r="H6953" s="320">
        <v>0.4</v>
      </c>
      <c r="I6953" s="320">
        <v>112.5</v>
      </c>
    </row>
    <row r="6954" spans="3:9" x14ac:dyDescent="0.25">
      <c r="C6954" s="482" t="s">
        <v>7380</v>
      </c>
      <c r="D6954" s="325">
        <v>458.1</v>
      </c>
      <c r="E6954" s="325">
        <v>0</v>
      </c>
      <c r="F6954" s="325">
        <v>3.1</v>
      </c>
      <c r="G6954" s="325">
        <v>83</v>
      </c>
      <c r="H6954" s="320">
        <v>0.4</v>
      </c>
      <c r="I6954" s="320">
        <v>45</v>
      </c>
    </row>
    <row r="6955" spans="3:9" x14ac:dyDescent="0.25">
      <c r="C6955" s="482" t="s">
        <v>7381</v>
      </c>
      <c r="D6955" s="325">
        <v>458.1</v>
      </c>
      <c r="E6955" s="325">
        <v>0</v>
      </c>
      <c r="F6955" s="325">
        <v>3.2</v>
      </c>
      <c r="G6955" s="325">
        <v>82</v>
      </c>
      <c r="H6955" s="320">
        <v>0.9</v>
      </c>
      <c r="I6955" s="320">
        <v>45</v>
      </c>
    </row>
    <row r="6956" spans="3:9" x14ac:dyDescent="0.25">
      <c r="C6956" s="482" t="s">
        <v>7382</v>
      </c>
      <c r="D6956" s="325">
        <v>457.9</v>
      </c>
      <c r="E6956" s="325">
        <v>0</v>
      </c>
      <c r="F6956" s="325">
        <v>2.9</v>
      </c>
      <c r="G6956" s="325">
        <v>81</v>
      </c>
      <c r="H6956" s="320">
        <v>0.4</v>
      </c>
      <c r="I6956" s="320">
        <v>90</v>
      </c>
    </row>
    <row r="6957" spans="3:9" x14ac:dyDescent="0.25">
      <c r="C6957" s="482" t="s">
        <v>7383</v>
      </c>
      <c r="D6957" s="325">
        <v>457.9</v>
      </c>
      <c r="E6957" s="325">
        <v>0</v>
      </c>
      <c r="F6957" s="325">
        <v>2.9</v>
      </c>
      <c r="G6957" s="325">
        <v>78</v>
      </c>
      <c r="H6957" s="320">
        <v>0.4</v>
      </c>
      <c r="I6957" s="320">
        <v>90</v>
      </c>
    </row>
    <row r="6958" spans="3:9" x14ac:dyDescent="0.25">
      <c r="C6958" s="482" t="s">
        <v>7384</v>
      </c>
      <c r="D6958" s="325">
        <v>457.9</v>
      </c>
      <c r="E6958" s="325">
        <v>0</v>
      </c>
      <c r="F6958" s="325">
        <v>2.8</v>
      </c>
      <c r="G6958" s="325">
        <v>77</v>
      </c>
      <c r="H6958" s="320">
        <v>0.4</v>
      </c>
      <c r="I6958" s="320">
        <v>112.5</v>
      </c>
    </row>
    <row r="6959" spans="3:9" x14ac:dyDescent="0.25">
      <c r="C6959" s="482" t="s">
        <v>7385</v>
      </c>
      <c r="D6959" s="325">
        <v>458.3</v>
      </c>
      <c r="E6959" s="325">
        <v>0</v>
      </c>
      <c r="F6959" s="325">
        <v>2.8</v>
      </c>
      <c r="G6959" s="325">
        <v>80</v>
      </c>
      <c r="H6959" s="320">
        <v>0.9</v>
      </c>
      <c r="I6959" s="320">
        <v>112.5</v>
      </c>
    </row>
    <row r="6960" spans="3:9" x14ac:dyDescent="0.25">
      <c r="C6960" s="482" t="s">
        <v>7386</v>
      </c>
      <c r="D6960" s="325">
        <v>458.5</v>
      </c>
      <c r="E6960" s="325">
        <v>0</v>
      </c>
      <c r="F6960" s="325">
        <v>3.3</v>
      </c>
      <c r="G6960" s="325">
        <v>79</v>
      </c>
      <c r="H6960" s="320">
        <v>0.4</v>
      </c>
      <c r="I6960" s="320">
        <v>135</v>
      </c>
    </row>
    <row r="6961" spans="3:9" x14ac:dyDescent="0.25">
      <c r="C6961" s="482" t="s">
        <v>7387</v>
      </c>
      <c r="D6961" s="325">
        <v>459</v>
      </c>
      <c r="E6961" s="325">
        <v>0</v>
      </c>
      <c r="F6961" s="325">
        <v>4.5999999999999996</v>
      </c>
      <c r="G6961" s="325">
        <v>72</v>
      </c>
      <c r="H6961" s="320">
        <v>0.9</v>
      </c>
      <c r="I6961" s="320">
        <v>45</v>
      </c>
    </row>
    <row r="6962" spans="3:9" x14ac:dyDescent="0.25">
      <c r="C6962" s="482" t="s">
        <v>7388</v>
      </c>
      <c r="D6962" s="325">
        <v>459.2</v>
      </c>
      <c r="E6962" s="325">
        <v>0</v>
      </c>
      <c r="F6962" s="325">
        <v>7</v>
      </c>
      <c r="G6962" s="325">
        <v>62</v>
      </c>
      <c r="H6962" s="320">
        <v>0.9</v>
      </c>
      <c r="I6962" s="320">
        <v>45</v>
      </c>
    </row>
    <row r="6963" spans="3:9" x14ac:dyDescent="0.25">
      <c r="C6963" s="482" t="s">
        <v>7389</v>
      </c>
      <c r="D6963" s="325">
        <v>459.3</v>
      </c>
      <c r="E6963" s="325">
        <v>0</v>
      </c>
      <c r="F6963" s="325">
        <v>8.8000000000000007</v>
      </c>
      <c r="G6963" s="325">
        <v>58</v>
      </c>
      <c r="H6963" s="320">
        <v>1.3</v>
      </c>
      <c r="I6963" s="320">
        <v>45</v>
      </c>
    </row>
    <row r="6964" spans="3:9" x14ac:dyDescent="0.25">
      <c r="C6964" s="482" t="s">
        <v>7390</v>
      </c>
      <c r="D6964" s="325">
        <v>459</v>
      </c>
      <c r="E6964" s="325">
        <v>0</v>
      </c>
      <c r="F6964" s="325">
        <v>10.6</v>
      </c>
      <c r="G6964" s="325">
        <v>52</v>
      </c>
      <c r="H6964" s="320">
        <v>1.3</v>
      </c>
      <c r="I6964" s="320">
        <v>45</v>
      </c>
    </row>
    <row r="6965" spans="3:9" x14ac:dyDescent="0.25">
      <c r="C6965" s="482" t="s">
        <v>7391</v>
      </c>
      <c r="D6965" s="325">
        <v>458.5</v>
      </c>
      <c r="E6965" s="325">
        <v>0</v>
      </c>
      <c r="F6965" s="325">
        <v>9.8000000000000007</v>
      </c>
      <c r="G6965" s="325">
        <v>57</v>
      </c>
      <c r="H6965" s="320">
        <v>1.3</v>
      </c>
      <c r="I6965" s="320">
        <v>22.5</v>
      </c>
    </row>
    <row r="6966" spans="3:9" x14ac:dyDescent="0.25">
      <c r="C6966" s="482" t="s">
        <v>7392</v>
      </c>
      <c r="D6966" s="325">
        <v>458.1</v>
      </c>
      <c r="E6966" s="325">
        <v>0</v>
      </c>
      <c r="F6966" s="325">
        <v>8.3000000000000007</v>
      </c>
      <c r="G6966" s="325">
        <v>62</v>
      </c>
      <c r="H6966" s="320">
        <v>1.3</v>
      </c>
      <c r="I6966" s="320">
        <v>0</v>
      </c>
    </row>
    <row r="6967" spans="3:9" x14ac:dyDescent="0.25">
      <c r="C6967" s="482" t="s">
        <v>7393</v>
      </c>
      <c r="D6967" s="325">
        <v>457.5</v>
      </c>
      <c r="E6967" s="325">
        <v>0</v>
      </c>
      <c r="F6967" s="325">
        <v>11.1</v>
      </c>
      <c r="G6967" s="325">
        <v>54</v>
      </c>
      <c r="H6967" s="320">
        <v>1.3</v>
      </c>
      <c r="I6967" s="320">
        <v>45</v>
      </c>
    </row>
    <row r="6968" spans="3:9" x14ac:dyDescent="0.25">
      <c r="C6968" s="482" t="s">
        <v>7394</v>
      </c>
      <c r="D6968" s="325">
        <v>457</v>
      </c>
      <c r="E6968" s="325">
        <v>0</v>
      </c>
      <c r="F6968" s="325">
        <v>9.8000000000000007</v>
      </c>
      <c r="G6968" s="325">
        <v>59</v>
      </c>
      <c r="H6968" s="320">
        <v>1.3</v>
      </c>
      <c r="I6968" s="320">
        <v>45</v>
      </c>
    </row>
    <row r="6969" spans="3:9" x14ac:dyDescent="0.25">
      <c r="C6969" s="482" t="s">
        <v>7395</v>
      </c>
      <c r="D6969" s="325">
        <v>457.2</v>
      </c>
      <c r="E6969" s="325">
        <v>0</v>
      </c>
      <c r="F6969" s="325">
        <v>8.4</v>
      </c>
      <c r="G6969" s="325">
        <v>65</v>
      </c>
      <c r="H6969" s="320">
        <v>1.8</v>
      </c>
      <c r="I6969" s="320">
        <v>0</v>
      </c>
    </row>
    <row r="6970" spans="3:9" x14ac:dyDescent="0.25">
      <c r="C6970" s="482" t="s">
        <v>7396</v>
      </c>
      <c r="D6970" s="325">
        <v>457.2</v>
      </c>
      <c r="E6970" s="325">
        <v>0</v>
      </c>
      <c r="F6970" s="325">
        <v>6.3</v>
      </c>
      <c r="G6970" s="325">
        <v>75</v>
      </c>
      <c r="H6970" s="320">
        <v>2.2000000000000002</v>
      </c>
      <c r="I6970" s="320">
        <v>45</v>
      </c>
    </row>
    <row r="6971" spans="3:9" x14ac:dyDescent="0.25">
      <c r="C6971" s="482" t="s">
        <v>7397</v>
      </c>
      <c r="D6971" s="325">
        <v>457.5</v>
      </c>
      <c r="E6971" s="325">
        <v>0</v>
      </c>
      <c r="F6971" s="325">
        <v>5.0999999999999996</v>
      </c>
      <c r="G6971" s="325">
        <v>79</v>
      </c>
      <c r="H6971" s="320">
        <v>1.8</v>
      </c>
      <c r="I6971" s="320">
        <v>45</v>
      </c>
    </row>
    <row r="6972" spans="3:9" x14ac:dyDescent="0.25">
      <c r="C6972" s="482" t="s">
        <v>7398</v>
      </c>
      <c r="D6972" s="325">
        <v>457.8</v>
      </c>
      <c r="E6972" s="325">
        <v>0</v>
      </c>
      <c r="F6972" s="325">
        <v>3.8</v>
      </c>
      <c r="G6972" s="325">
        <v>80</v>
      </c>
      <c r="H6972" s="320">
        <v>0.9</v>
      </c>
      <c r="I6972" s="320">
        <v>45</v>
      </c>
    </row>
    <row r="6973" spans="3:9" x14ac:dyDescent="0.25">
      <c r="C6973" s="482" t="s">
        <v>7399</v>
      </c>
      <c r="D6973" s="325">
        <v>458.2</v>
      </c>
      <c r="E6973" s="325">
        <v>0</v>
      </c>
      <c r="F6973" s="325">
        <v>3.8</v>
      </c>
      <c r="G6973" s="325">
        <v>80</v>
      </c>
      <c r="H6973" s="320">
        <v>0.4</v>
      </c>
      <c r="I6973" s="320">
        <v>112.5</v>
      </c>
    </row>
    <row r="6974" spans="3:9" x14ac:dyDescent="0.25">
      <c r="C6974" s="482" t="s">
        <v>7400</v>
      </c>
      <c r="D6974" s="325">
        <v>458.8</v>
      </c>
      <c r="E6974" s="325">
        <v>0</v>
      </c>
      <c r="F6974" s="325">
        <v>4.2</v>
      </c>
      <c r="G6974" s="325">
        <v>79</v>
      </c>
      <c r="H6974" s="320">
        <v>0.9</v>
      </c>
      <c r="I6974" s="320">
        <v>90</v>
      </c>
    </row>
    <row r="6975" spans="3:9" x14ac:dyDescent="0.25">
      <c r="C6975" s="482" t="s">
        <v>7401</v>
      </c>
      <c r="D6975" s="325">
        <v>459</v>
      </c>
      <c r="E6975" s="325">
        <v>0</v>
      </c>
      <c r="F6975" s="325">
        <v>3.4</v>
      </c>
      <c r="G6975" s="325">
        <v>82</v>
      </c>
      <c r="H6975" s="320">
        <v>0.9</v>
      </c>
      <c r="I6975" s="320">
        <v>45</v>
      </c>
    </row>
    <row r="6976" spans="3:9" x14ac:dyDescent="0.25">
      <c r="C6976" s="482" t="s">
        <v>7402</v>
      </c>
      <c r="D6976" s="325">
        <v>459</v>
      </c>
      <c r="E6976" s="325">
        <v>0</v>
      </c>
      <c r="F6976" s="325">
        <v>3.6</v>
      </c>
      <c r="G6976" s="325">
        <v>81</v>
      </c>
      <c r="H6976" s="320">
        <v>0.4</v>
      </c>
      <c r="I6976" s="320">
        <v>45</v>
      </c>
    </row>
    <row r="6977" spans="3:9" x14ac:dyDescent="0.25">
      <c r="C6977" s="482" t="s">
        <v>7403</v>
      </c>
      <c r="D6977" s="325">
        <v>458.7</v>
      </c>
      <c r="E6977" s="325">
        <v>0</v>
      </c>
      <c r="F6977" s="325">
        <v>3.6</v>
      </c>
      <c r="G6977" s="325">
        <v>77</v>
      </c>
      <c r="H6977" s="320">
        <v>0.4</v>
      </c>
      <c r="I6977" s="320">
        <v>112.5</v>
      </c>
    </row>
    <row r="6978" spans="3:9" x14ac:dyDescent="0.25">
      <c r="C6978" s="482" t="s">
        <v>7404</v>
      </c>
      <c r="D6978" s="325">
        <v>458.4</v>
      </c>
      <c r="E6978" s="325">
        <v>0</v>
      </c>
      <c r="F6978" s="325">
        <v>3.7</v>
      </c>
      <c r="G6978" s="325">
        <v>78</v>
      </c>
      <c r="H6978" s="320">
        <v>0.4</v>
      </c>
      <c r="I6978" s="320">
        <v>67.5</v>
      </c>
    </row>
    <row r="6979" spans="3:9" x14ac:dyDescent="0.25">
      <c r="C6979" s="482" t="s">
        <v>7405</v>
      </c>
      <c r="D6979" s="325">
        <v>457.8</v>
      </c>
      <c r="E6979" s="325">
        <v>0</v>
      </c>
      <c r="F6979" s="325">
        <v>3.9</v>
      </c>
      <c r="G6979" s="325">
        <v>78</v>
      </c>
      <c r="H6979" s="320">
        <v>0.4</v>
      </c>
      <c r="I6979" s="320">
        <v>67.5</v>
      </c>
    </row>
    <row r="6980" spans="3:9" x14ac:dyDescent="0.25">
      <c r="C6980" s="482" t="s">
        <v>7406</v>
      </c>
      <c r="D6980" s="325">
        <v>457.7</v>
      </c>
      <c r="E6980" s="325">
        <v>0</v>
      </c>
      <c r="F6980" s="325">
        <v>3.9</v>
      </c>
      <c r="G6980" s="325">
        <v>77</v>
      </c>
      <c r="H6980" s="320">
        <v>0</v>
      </c>
      <c r="I6980" s="320" t="s">
        <v>281</v>
      </c>
    </row>
    <row r="6981" spans="3:9" x14ac:dyDescent="0.25">
      <c r="C6981" s="482" t="s">
        <v>7407</v>
      </c>
      <c r="D6981" s="325">
        <v>457.5</v>
      </c>
      <c r="E6981" s="325">
        <v>0</v>
      </c>
      <c r="F6981" s="325">
        <v>3.8</v>
      </c>
      <c r="G6981" s="325">
        <v>77</v>
      </c>
      <c r="H6981" s="320">
        <v>0</v>
      </c>
      <c r="I6981" s="320" t="s">
        <v>281</v>
      </c>
    </row>
    <row r="6982" spans="3:9" x14ac:dyDescent="0.25">
      <c r="C6982" s="482" t="s">
        <v>7408</v>
      </c>
      <c r="D6982" s="325">
        <v>457.7</v>
      </c>
      <c r="E6982" s="325">
        <v>0</v>
      </c>
      <c r="F6982" s="325">
        <v>3.9</v>
      </c>
      <c r="G6982" s="325">
        <v>75</v>
      </c>
      <c r="H6982" s="320">
        <v>0</v>
      </c>
      <c r="I6982" s="320" t="s">
        <v>281</v>
      </c>
    </row>
    <row r="6983" spans="3:9" x14ac:dyDescent="0.25">
      <c r="C6983" s="482" t="s">
        <v>7409</v>
      </c>
      <c r="D6983" s="325">
        <v>458</v>
      </c>
      <c r="E6983" s="325">
        <v>0</v>
      </c>
      <c r="F6983" s="325">
        <v>3.7</v>
      </c>
      <c r="G6983" s="325">
        <v>75</v>
      </c>
      <c r="H6983" s="320">
        <v>0</v>
      </c>
      <c r="I6983" s="320" t="s">
        <v>281</v>
      </c>
    </row>
    <row r="6984" spans="3:9" x14ac:dyDescent="0.25">
      <c r="C6984" s="482" t="s">
        <v>7410</v>
      </c>
      <c r="D6984" s="325">
        <v>458.4</v>
      </c>
      <c r="E6984" s="325">
        <v>0</v>
      </c>
      <c r="F6984" s="325">
        <v>4.5999999999999996</v>
      </c>
      <c r="G6984" s="325">
        <v>71</v>
      </c>
      <c r="H6984" s="320">
        <v>0.4</v>
      </c>
      <c r="I6984" s="320">
        <v>22.5</v>
      </c>
    </row>
    <row r="6985" spans="3:9" x14ac:dyDescent="0.25">
      <c r="C6985" s="482" t="s">
        <v>7411</v>
      </c>
      <c r="D6985" s="325">
        <v>458.7</v>
      </c>
      <c r="E6985" s="325">
        <v>0</v>
      </c>
      <c r="F6985" s="325">
        <v>6.5</v>
      </c>
      <c r="G6985" s="325">
        <v>66</v>
      </c>
      <c r="H6985" s="320">
        <v>0.9</v>
      </c>
      <c r="I6985" s="320">
        <v>22.5</v>
      </c>
    </row>
    <row r="6986" spans="3:9" x14ac:dyDescent="0.25">
      <c r="C6986" s="482" t="s">
        <v>7412</v>
      </c>
      <c r="D6986" s="325">
        <v>459</v>
      </c>
      <c r="E6986" s="325">
        <v>0</v>
      </c>
      <c r="F6986" s="325">
        <v>7.9</v>
      </c>
      <c r="G6986" s="325">
        <v>57</v>
      </c>
      <c r="H6986" s="320">
        <v>0.9</v>
      </c>
      <c r="I6986" s="320">
        <v>135</v>
      </c>
    </row>
    <row r="6987" spans="3:9" x14ac:dyDescent="0.25">
      <c r="C6987" s="482" t="s">
        <v>7413</v>
      </c>
      <c r="D6987" s="325">
        <v>459</v>
      </c>
      <c r="E6987" s="325">
        <v>0</v>
      </c>
      <c r="F6987" s="325">
        <v>9.6</v>
      </c>
      <c r="G6987" s="325">
        <v>54</v>
      </c>
      <c r="H6987" s="320">
        <v>0.9</v>
      </c>
      <c r="I6987" s="320">
        <v>22.5</v>
      </c>
    </row>
    <row r="6988" spans="3:9" x14ac:dyDescent="0.25">
      <c r="C6988" s="482" t="s">
        <v>7414</v>
      </c>
      <c r="D6988" s="325">
        <v>458.8</v>
      </c>
      <c r="E6988" s="325">
        <v>0</v>
      </c>
      <c r="F6988" s="325">
        <v>10.6</v>
      </c>
      <c r="G6988" s="325">
        <v>51</v>
      </c>
      <c r="H6988" s="320">
        <v>0.9</v>
      </c>
      <c r="I6988" s="320">
        <v>45</v>
      </c>
    </row>
    <row r="6989" spans="3:9" x14ac:dyDescent="0.25">
      <c r="C6989" s="482" t="s">
        <v>7415</v>
      </c>
      <c r="D6989" s="325">
        <v>458.3</v>
      </c>
      <c r="E6989" s="325">
        <v>0</v>
      </c>
      <c r="F6989" s="325">
        <v>11.9</v>
      </c>
      <c r="G6989" s="325">
        <v>49</v>
      </c>
      <c r="H6989" s="320">
        <v>0.9</v>
      </c>
      <c r="I6989" s="320">
        <v>22.5</v>
      </c>
    </row>
    <row r="6990" spans="3:9" x14ac:dyDescent="0.25">
      <c r="C6990" s="482" t="s">
        <v>7416</v>
      </c>
      <c r="D6990" s="325">
        <v>457.8</v>
      </c>
      <c r="E6990" s="325">
        <v>0</v>
      </c>
      <c r="F6990" s="325">
        <v>13.4</v>
      </c>
      <c r="G6990" s="325">
        <v>50</v>
      </c>
      <c r="H6990" s="320">
        <v>2.2000000000000002</v>
      </c>
      <c r="I6990" s="320">
        <v>22.5</v>
      </c>
    </row>
    <row r="6991" spans="3:9" x14ac:dyDescent="0.25">
      <c r="C6991" s="482" t="s">
        <v>7417</v>
      </c>
      <c r="D6991" s="325">
        <v>457.1</v>
      </c>
      <c r="E6991" s="325">
        <v>0</v>
      </c>
      <c r="F6991" s="325">
        <v>11.9</v>
      </c>
      <c r="G6991" s="325">
        <v>57</v>
      </c>
      <c r="H6991" s="320">
        <v>2.7</v>
      </c>
      <c r="I6991" s="320">
        <v>337.5</v>
      </c>
    </row>
    <row r="6992" spans="3:9" x14ac:dyDescent="0.25">
      <c r="C6992" s="482" t="s">
        <v>7418</v>
      </c>
      <c r="D6992" s="325">
        <v>456.9</v>
      </c>
      <c r="E6992" s="325">
        <v>0</v>
      </c>
      <c r="F6992" s="325">
        <v>8.6</v>
      </c>
      <c r="G6992" s="325">
        <v>64</v>
      </c>
      <c r="H6992" s="320">
        <v>1.8</v>
      </c>
      <c r="I6992" s="320">
        <v>45</v>
      </c>
    </row>
    <row r="6993" spans="3:9" x14ac:dyDescent="0.25">
      <c r="C6993" s="482" t="s">
        <v>7419</v>
      </c>
      <c r="D6993" s="325">
        <v>457</v>
      </c>
      <c r="E6993" s="325">
        <v>0</v>
      </c>
      <c r="F6993" s="325">
        <v>7.4</v>
      </c>
      <c r="G6993" s="325">
        <v>69</v>
      </c>
      <c r="H6993" s="320">
        <v>1.3</v>
      </c>
      <c r="I6993" s="320">
        <v>22.5</v>
      </c>
    </row>
    <row r="6994" spans="3:9" x14ac:dyDescent="0.25">
      <c r="C6994" s="482" t="s">
        <v>7420</v>
      </c>
      <c r="D6994" s="325">
        <v>457.2</v>
      </c>
      <c r="E6994" s="325">
        <v>0</v>
      </c>
      <c r="F6994" s="325">
        <v>6.2</v>
      </c>
      <c r="G6994" s="325">
        <v>75</v>
      </c>
      <c r="H6994" s="320">
        <v>0.9</v>
      </c>
      <c r="I6994" s="320">
        <v>180</v>
      </c>
    </row>
    <row r="6995" spans="3:9" x14ac:dyDescent="0.25">
      <c r="C6995" s="482" t="s">
        <v>7421</v>
      </c>
      <c r="D6995" s="325">
        <v>457.5</v>
      </c>
      <c r="E6995" s="325">
        <v>0</v>
      </c>
      <c r="F6995" s="325">
        <v>5.5</v>
      </c>
      <c r="G6995" s="325">
        <v>75</v>
      </c>
      <c r="H6995" s="320">
        <v>1.3</v>
      </c>
      <c r="I6995" s="320">
        <v>315</v>
      </c>
    </row>
    <row r="6996" spans="3:9" x14ac:dyDescent="0.25">
      <c r="C6996" s="482" t="s">
        <v>7422</v>
      </c>
      <c r="D6996" s="325">
        <v>457.5</v>
      </c>
      <c r="E6996" s="325">
        <v>0</v>
      </c>
      <c r="F6996" s="325">
        <v>5.9</v>
      </c>
      <c r="G6996" s="325">
        <v>74</v>
      </c>
      <c r="H6996" s="320">
        <v>0.4</v>
      </c>
      <c r="I6996" s="320">
        <v>112.5</v>
      </c>
    </row>
    <row r="6997" spans="3:9" x14ac:dyDescent="0.25">
      <c r="C6997" s="482" t="s">
        <v>7423</v>
      </c>
      <c r="D6997" s="325">
        <v>457.9</v>
      </c>
      <c r="E6997" s="325">
        <v>0</v>
      </c>
      <c r="F6997" s="325">
        <v>4.8</v>
      </c>
      <c r="G6997" s="325">
        <v>79</v>
      </c>
      <c r="H6997" s="320">
        <v>0.4</v>
      </c>
      <c r="I6997" s="320">
        <v>22.5</v>
      </c>
    </row>
    <row r="6998" spans="3:9" x14ac:dyDescent="0.25">
      <c r="C6998" s="482" t="s">
        <v>7424</v>
      </c>
      <c r="D6998" s="325">
        <v>458.4</v>
      </c>
      <c r="E6998" s="325">
        <v>0</v>
      </c>
      <c r="F6998" s="325">
        <v>4.2</v>
      </c>
      <c r="G6998" s="325">
        <v>80</v>
      </c>
      <c r="H6998" s="320">
        <v>0.9</v>
      </c>
      <c r="I6998" s="320">
        <v>202.5</v>
      </c>
    </row>
    <row r="6999" spans="3:9" x14ac:dyDescent="0.25">
      <c r="C6999" s="482" t="s">
        <v>7425</v>
      </c>
      <c r="D6999" s="325">
        <v>458.6</v>
      </c>
      <c r="E6999" s="325">
        <v>0</v>
      </c>
      <c r="F6999" s="325">
        <v>4.2</v>
      </c>
      <c r="G6999" s="325">
        <v>79</v>
      </c>
      <c r="H6999" s="320">
        <v>0.4</v>
      </c>
      <c r="I6999" s="320">
        <v>180</v>
      </c>
    </row>
    <row r="7000" spans="3:9" x14ac:dyDescent="0.25">
      <c r="C7000" s="482" t="s">
        <v>7426</v>
      </c>
      <c r="D7000" s="325">
        <v>458.4</v>
      </c>
      <c r="E7000" s="325">
        <v>0</v>
      </c>
      <c r="F7000" s="325">
        <v>3.8</v>
      </c>
      <c r="G7000" s="325">
        <v>80</v>
      </c>
      <c r="H7000" s="320">
        <v>0.4</v>
      </c>
      <c r="I7000" s="320">
        <v>202.5</v>
      </c>
    </row>
    <row r="7001" spans="3:9" x14ac:dyDescent="0.25">
      <c r="C7001" s="482" t="s">
        <v>7427</v>
      </c>
      <c r="D7001" s="325">
        <v>458.1</v>
      </c>
      <c r="E7001" s="325">
        <v>0</v>
      </c>
      <c r="F7001" s="325">
        <v>3.5</v>
      </c>
      <c r="G7001" s="325">
        <v>82</v>
      </c>
      <c r="H7001" s="320">
        <v>0.4</v>
      </c>
      <c r="I7001" s="320">
        <v>225</v>
      </c>
    </row>
    <row r="7002" spans="3:9" x14ac:dyDescent="0.25">
      <c r="C7002" s="482" t="s">
        <v>7428</v>
      </c>
      <c r="D7002" s="325">
        <v>457.7</v>
      </c>
      <c r="E7002" s="325">
        <v>0</v>
      </c>
      <c r="F7002" s="325">
        <v>3.5</v>
      </c>
      <c r="G7002" s="325">
        <v>84</v>
      </c>
      <c r="H7002" s="320">
        <v>0.4</v>
      </c>
      <c r="I7002" s="320">
        <v>225</v>
      </c>
    </row>
    <row r="7003" spans="3:9" x14ac:dyDescent="0.25">
      <c r="C7003" s="482" t="s">
        <v>7429</v>
      </c>
      <c r="D7003" s="325">
        <v>457.4</v>
      </c>
      <c r="E7003" s="325">
        <v>0</v>
      </c>
      <c r="F7003" s="325">
        <v>3.5</v>
      </c>
      <c r="G7003" s="325">
        <v>84</v>
      </c>
      <c r="H7003" s="320">
        <v>0.4</v>
      </c>
      <c r="I7003" s="320">
        <v>202.5</v>
      </c>
    </row>
    <row r="7004" spans="3:9" x14ac:dyDescent="0.25">
      <c r="C7004" s="482" t="s">
        <v>7430</v>
      </c>
      <c r="D7004" s="325">
        <v>457.1</v>
      </c>
      <c r="E7004" s="325">
        <v>0</v>
      </c>
      <c r="F7004" s="325">
        <v>2.9</v>
      </c>
      <c r="G7004" s="325">
        <v>86</v>
      </c>
      <c r="H7004" s="320">
        <v>0.4</v>
      </c>
      <c r="I7004" s="320">
        <v>202.5</v>
      </c>
    </row>
    <row r="7005" spans="3:9" x14ac:dyDescent="0.25">
      <c r="C7005" s="482" t="s">
        <v>7431</v>
      </c>
      <c r="D7005" s="325">
        <v>457.2</v>
      </c>
      <c r="E7005" s="325">
        <v>0</v>
      </c>
      <c r="F7005" s="325">
        <v>2.4</v>
      </c>
      <c r="G7005" s="325">
        <v>87</v>
      </c>
      <c r="H7005" s="320">
        <v>0.4</v>
      </c>
      <c r="I7005" s="320">
        <v>180</v>
      </c>
    </row>
    <row r="7006" spans="3:9" x14ac:dyDescent="0.25">
      <c r="C7006" s="482" t="s">
        <v>7432</v>
      </c>
      <c r="D7006" s="325">
        <v>457.4</v>
      </c>
      <c r="E7006" s="325">
        <v>0</v>
      </c>
      <c r="F7006" s="325">
        <v>1.2</v>
      </c>
      <c r="G7006" s="325">
        <v>90</v>
      </c>
      <c r="H7006" s="320">
        <v>0.9</v>
      </c>
      <c r="I7006" s="320">
        <v>225</v>
      </c>
    </row>
    <row r="7007" spans="3:9" x14ac:dyDescent="0.25">
      <c r="C7007" s="482" t="s">
        <v>7433</v>
      </c>
      <c r="D7007" s="325">
        <v>457.5</v>
      </c>
      <c r="E7007" s="325">
        <v>0</v>
      </c>
      <c r="F7007" s="325">
        <v>0.6</v>
      </c>
      <c r="G7007" s="325">
        <v>90</v>
      </c>
      <c r="H7007" s="320">
        <v>0.4</v>
      </c>
      <c r="I7007" s="320">
        <v>315</v>
      </c>
    </row>
    <row r="7008" spans="3:9" x14ac:dyDescent="0.25">
      <c r="C7008" s="482" t="s">
        <v>7434</v>
      </c>
      <c r="D7008" s="325">
        <v>457.8</v>
      </c>
      <c r="E7008" s="325">
        <v>0</v>
      </c>
      <c r="F7008" s="325">
        <v>2.1</v>
      </c>
      <c r="G7008" s="325">
        <v>88</v>
      </c>
      <c r="H7008" s="320">
        <v>0.4</v>
      </c>
      <c r="I7008" s="320">
        <v>315</v>
      </c>
    </row>
    <row r="7009" spans="3:9" x14ac:dyDescent="0.25">
      <c r="C7009" s="482" t="s">
        <v>7435</v>
      </c>
      <c r="D7009" s="325">
        <v>458.4</v>
      </c>
      <c r="E7009" s="325">
        <v>0</v>
      </c>
      <c r="F7009" s="325">
        <v>6.1</v>
      </c>
      <c r="G7009" s="325">
        <v>72</v>
      </c>
      <c r="H7009" s="320">
        <v>0.9</v>
      </c>
      <c r="I7009" s="320">
        <v>157.5</v>
      </c>
    </row>
    <row r="7010" spans="3:9" x14ac:dyDescent="0.25">
      <c r="C7010" s="482" t="s">
        <v>7436</v>
      </c>
      <c r="D7010" s="325">
        <v>458.4</v>
      </c>
      <c r="E7010" s="325">
        <v>0</v>
      </c>
      <c r="F7010" s="325">
        <v>6.1</v>
      </c>
      <c r="G7010" s="325">
        <v>72</v>
      </c>
      <c r="H7010" s="320">
        <v>0.9</v>
      </c>
      <c r="I7010" s="320">
        <v>225</v>
      </c>
    </row>
    <row r="7011" spans="3:9" x14ac:dyDescent="0.25">
      <c r="C7011" s="482" t="s">
        <v>7437</v>
      </c>
      <c r="D7011" s="325">
        <v>458.4</v>
      </c>
      <c r="E7011" s="325">
        <v>0</v>
      </c>
      <c r="F7011" s="325">
        <v>9.3000000000000007</v>
      </c>
      <c r="G7011" s="325">
        <v>58</v>
      </c>
      <c r="H7011" s="320">
        <v>0.4</v>
      </c>
      <c r="I7011" s="320">
        <v>157.5</v>
      </c>
    </row>
    <row r="7012" spans="3:9" x14ac:dyDescent="0.25">
      <c r="C7012" s="482" t="s">
        <v>7438</v>
      </c>
      <c r="D7012" s="325">
        <v>458.1</v>
      </c>
      <c r="E7012" s="325">
        <v>0</v>
      </c>
      <c r="F7012" s="325">
        <v>9.4</v>
      </c>
      <c r="G7012" s="325">
        <v>57</v>
      </c>
      <c r="H7012" s="320">
        <v>0.9</v>
      </c>
      <c r="I7012" s="320">
        <v>112.5</v>
      </c>
    </row>
    <row r="7013" spans="3:9" x14ac:dyDescent="0.25">
      <c r="C7013" s="482" t="s">
        <v>7439</v>
      </c>
      <c r="D7013" s="325">
        <v>457.8</v>
      </c>
      <c r="E7013" s="325">
        <v>0</v>
      </c>
      <c r="F7013" s="325">
        <v>11</v>
      </c>
      <c r="G7013" s="325">
        <v>51</v>
      </c>
      <c r="H7013" s="320">
        <v>0.9</v>
      </c>
      <c r="I7013" s="320">
        <v>22.5</v>
      </c>
    </row>
    <row r="7014" spans="3:9" x14ac:dyDescent="0.25">
      <c r="C7014" s="482" t="s">
        <v>7440</v>
      </c>
      <c r="D7014" s="325">
        <v>457.2</v>
      </c>
      <c r="E7014" s="325">
        <v>0</v>
      </c>
      <c r="F7014" s="325">
        <v>12.6</v>
      </c>
      <c r="G7014" s="325">
        <v>53</v>
      </c>
      <c r="H7014" s="320">
        <v>1.8</v>
      </c>
      <c r="I7014" s="320">
        <v>45</v>
      </c>
    </row>
    <row r="7015" spans="3:9" x14ac:dyDescent="0.25">
      <c r="C7015" s="482" t="s">
        <v>7441</v>
      </c>
      <c r="D7015" s="325">
        <v>456.6</v>
      </c>
      <c r="E7015" s="325">
        <v>0</v>
      </c>
      <c r="F7015" s="325">
        <v>10.6</v>
      </c>
      <c r="G7015" s="325">
        <v>61</v>
      </c>
      <c r="H7015" s="320">
        <v>3.1</v>
      </c>
      <c r="I7015" s="320">
        <v>337.5</v>
      </c>
    </row>
    <row r="7016" spans="3:9" x14ac:dyDescent="0.25">
      <c r="C7016" s="482" t="s">
        <v>7442</v>
      </c>
      <c r="D7016" s="325">
        <v>455.7</v>
      </c>
      <c r="E7016" s="325">
        <v>0</v>
      </c>
      <c r="F7016" s="325">
        <v>11.6</v>
      </c>
      <c r="G7016" s="325">
        <v>60</v>
      </c>
      <c r="H7016" s="320">
        <v>2.2000000000000002</v>
      </c>
      <c r="I7016" s="320">
        <v>0</v>
      </c>
    </row>
    <row r="7017" spans="3:9" x14ac:dyDescent="0.25">
      <c r="C7017" s="482" t="s">
        <v>7443</v>
      </c>
      <c r="D7017" s="325">
        <v>455.8</v>
      </c>
      <c r="E7017" s="325">
        <v>0</v>
      </c>
      <c r="F7017" s="325">
        <v>8.4</v>
      </c>
      <c r="G7017" s="325">
        <v>66</v>
      </c>
      <c r="H7017" s="320">
        <v>2.2000000000000002</v>
      </c>
      <c r="I7017" s="320">
        <v>337.5</v>
      </c>
    </row>
    <row r="7018" spans="3:9" x14ac:dyDescent="0.25">
      <c r="C7018" s="482" t="s">
        <v>7444</v>
      </c>
      <c r="D7018" s="325">
        <v>456.5</v>
      </c>
      <c r="E7018" s="325">
        <v>0</v>
      </c>
      <c r="F7018" s="325">
        <v>6.3</v>
      </c>
      <c r="G7018" s="325">
        <v>75</v>
      </c>
      <c r="H7018" s="320">
        <v>1.8</v>
      </c>
      <c r="I7018" s="320">
        <v>337.5</v>
      </c>
    </row>
    <row r="7019" spans="3:9" x14ac:dyDescent="0.25">
      <c r="C7019" s="482" t="s">
        <v>7445</v>
      </c>
      <c r="D7019" s="325">
        <v>457</v>
      </c>
      <c r="E7019" s="325">
        <v>3.4</v>
      </c>
      <c r="F7019" s="325">
        <v>2.4</v>
      </c>
      <c r="G7019" s="325">
        <v>89</v>
      </c>
      <c r="H7019" s="320">
        <v>1.8</v>
      </c>
      <c r="I7019" s="320">
        <v>180</v>
      </c>
    </row>
    <row r="7020" spans="3:9" x14ac:dyDescent="0.25">
      <c r="C7020" s="482" t="s">
        <v>7446</v>
      </c>
      <c r="D7020" s="325">
        <v>457.3</v>
      </c>
      <c r="E7020" s="325">
        <v>3.8</v>
      </c>
      <c r="F7020" s="325">
        <v>2.9</v>
      </c>
      <c r="G7020" s="325">
        <v>90</v>
      </c>
      <c r="H7020" s="320">
        <v>0.4</v>
      </c>
      <c r="I7020" s="320">
        <v>22.5</v>
      </c>
    </row>
    <row r="7021" spans="3:9" x14ac:dyDescent="0.25">
      <c r="C7021" s="482" t="s">
        <v>7447</v>
      </c>
      <c r="D7021" s="325">
        <v>457.5</v>
      </c>
      <c r="E7021" s="325">
        <v>0</v>
      </c>
      <c r="F7021" s="325">
        <v>3.2</v>
      </c>
      <c r="G7021" s="325">
        <v>88</v>
      </c>
      <c r="H7021" s="320">
        <v>0.4</v>
      </c>
      <c r="I7021" s="320">
        <v>90</v>
      </c>
    </row>
    <row r="7022" spans="3:9" x14ac:dyDescent="0.25">
      <c r="C7022" s="482" t="s">
        <v>7448</v>
      </c>
      <c r="D7022" s="325">
        <v>458</v>
      </c>
      <c r="E7022" s="325">
        <v>0</v>
      </c>
      <c r="F7022" s="325">
        <v>2.8</v>
      </c>
      <c r="G7022" s="325">
        <v>87</v>
      </c>
      <c r="H7022" s="320">
        <v>0.4</v>
      </c>
      <c r="I7022" s="320">
        <v>45</v>
      </c>
    </row>
    <row r="7023" spans="3:9" x14ac:dyDescent="0.25">
      <c r="C7023" s="482" t="s">
        <v>7449</v>
      </c>
      <c r="D7023" s="325">
        <v>458.1</v>
      </c>
      <c r="E7023" s="325">
        <v>0</v>
      </c>
      <c r="F7023" s="325">
        <v>2.2999999999999998</v>
      </c>
      <c r="G7023" s="325">
        <v>88</v>
      </c>
      <c r="H7023" s="320">
        <v>0</v>
      </c>
      <c r="I7023" s="320" t="s">
        <v>281</v>
      </c>
    </row>
    <row r="7024" spans="3:9" x14ac:dyDescent="0.25">
      <c r="C7024" s="482" t="s">
        <v>7450</v>
      </c>
      <c r="D7024" s="325">
        <v>458.1</v>
      </c>
      <c r="E7024" s="325">
        <v>0</v>
      </c>
      <c r="F7024" s="325">
        <v>1.9</v>
      </c>
      <c r="G7024" s="325">
        <v>91</v>
      </c>
      <c r="H7024" s="320">
        <v>0.4</v>
      </c>
      <c r="I7024" s="320">
        <v>0</v>
      </c>
    </row>
    <row r="7025" spans="3:9" x14ac:dyDescent="0.25">
      <c r="C7025" s="482" t="s">
        <v>7451</v>
      </c>
      <c r="D7025" s="325">
        <v>457.7</v>
      </c>
      <c r="E7025" s="325">
        <v>0</v>
      </c>
      <c r="F7025" s="325">
        <v>1.6</v>
      </c>
      <c r="G7025" s="325">
        <v>93</v>
      </c>
      <c r="H7025" s="320">
        <v>0.9</v>
      </c>
      <c r="I7025" s="320">
        <v>180</v>
      </c>
    </row>
    <row r="7026" spans="3:9" x14ac:dyDescent="0.25">
      <c r="C7026" s="482" t="s">
        <v>7452</v>
      </c>
      <c r="D7026" s="325">
        <v>457.4</v>
      </c>
      <c r="E7026" s="325">
        <v>0</v>
      </c>
      <c r="F7026" s="325">
        <v>1.2</v>
      </c>
      <c r="G7026" s="325">
        <v>93</v>
      </c>
      <c r="H7026" s="320">
        <v>0</v>
      </c>
      <c r="I7026" s="320" t="s">
        <v>281</v>
      </c>
    </row>
    <row r="7027" spans="3:9" x14ac:dyDescent="0.25">
      <c r="C7027" s="482" t="s">
        <v>7453</v>
      </c>
      <c r="D7027" s="325">
        <v>457</v>
      </c>
      <c r="E7027" s="325">
        <v>0</v>
      </c>
      <c r="F7027" s="325">
        <v>1.2</v>
      </c>
      <c r="G7027" s="325">
        <v>93</v>
      </c>
      <c r="H7027" s="320">
        <v>0</v>
      </c>
      <c r="I7027" s="320" t="s">
        <v>281</v>
      </c>
    </row>
    <row r="7028" spans="3:9" x14ac:dyDescent="0.25">
      <c r="C7028" s="482" t="s">
        <v>7454</v>
      </c>
      <c r="D7028" s="325">
        <v>456.7</v>
      </c>
      <c r="E7028" s="325">
        <v>0</v>
      </c>
      <c r="F7028" s="325">
        <v>0.8</v>
      </c>
      <c r="G7028" s="325">
        <v>94</v>
      </c>
      <c r="H7028" s="320">
        <v>0.9</v>
      </c>
      <c r="I7028" s="320">
        <v>202.5</v>
      </c>
    </row>
    <row r="7029" spans="3:9" x14ac:dyDescent="0.25">
      <c r="C7029" s="482" t="s">
        <v>7455</v>
      </c>
      <c r="D7029" s="325">
        <v>456.6</v>
      </c>
      <c r="E7029" s="325">
        <v>0</v>
      </c>
      <c r="F7029" s="325">
        <v>0.9</v>
      </c>
      <c r="G7029" s="325">
        <v>94</v>
      </c>
      <c r="H7029" s="320">
        <v>0.4</v>
      </c>
      <c r="I7029" s="320">
        <v>225</v>
      </c>
    </row>
    <row r="7030" spans="3:9" x14ac:dyDescent="0.25">
      <c r="C7030" s="482" t="s">
        <v>7456</v>
      </c>
      <c r="D7030" s="325">
        <v>456.9</v>
      </c>
      <c r="E7030" s="325">
        <v>0</v>
      </c>
      <c r="F7030" s="325">
        <v>0.6</v>
      </c>
      <c r="G7030" s="325">
        <v>94</v>
      </c>
      <c r="H7030" s="320">
        <v>0.4</v>
      </c>
      <c r="I7030" s="320">
        <v>225</v>
      </c>
    </row>
    <row r="7031" spans="3:9" x14ac:dyDescent="0.25">
      <c r="C7031" s="482" t="s">
        <v>7457</v>
      </c>
      <c r="D7031" s="325">
        <v>456.9</v>
      </c>
      <c r="E7031" s="325">
        <v>0</v>
      </c>
      <c r="F7031" s="325">
        <v>-0.6</v>
      </c>
      <c r="G7031" s="325">
        <v>94</v>
      </c>
      <c r="H7031" s="320">
        <v>0.4</v>
      </c>
      <c r="I7031" s="320">
        <v>202.5</v>
      </c>
    </row>
    <row r="7032" spans="3:9" x14ac:dyDescent="0.25">
      <c r="C7032" s="482" t="s">
        <v>7458</v>
      </c>
      <c r="D7032" s="325">
        <v>457.4</v>
      </c>
      <c r="E7032" s="325">
        <v>0</v>
      </c>
      <c r="F7032" s="325">
        <v>0.8</v>
      </c>
      <c r="G7032" s="325">
        <v>94</v>
      </c>
      <c r="H7032" s="320">
        <v>0.4</v>
      </c>
      <c r="I7032" s="320">
        <v>135</v>
      </c>
    </row>
    <row r="7033" spans="3:9" x14ac:dyDescent="0.25">
      <c r="C7033" s="482" t="s">
        <v>7459</v>
      </c>
      <c r="D7033" s="325">
        <v>458</v>
      </c>
      <c r="E7033" s="325">
        <v>0</v>
      </c>
      <c r="F7033" s="325">
        <v>2.7</v>
      </c>
      <c r="G7033" s="325">
        <v>87</v>
      </c>
      <c r="H7033" s="320">
        <v>0.9</v>
      </c>
      <c r="I7033" s="320">
        <v>180</v>
      </c>
    </row>
    <row r="7034" spans="3:9" x14ac:dyDescent="0.25">
      <c r="C7034" s="482" t="s">
        <v>7460</v>
      </c>
      <c r="D7034" s="325">
        <v>458.4</v>
      </c>
      <c r="E7034" s="325">
        <v>0</v>
      </c>
      <c r="F7034" s="325">
        <v>5.7</v>
      </c>
      <c r="G7034" s="325">
        <v>78</v>
      </c>
      <c r="H7034" s="320">
        <v>1.3</v>
      </c>
      <c r="I7034" s="320">
        <v>202.5</v>
      </c>
    </row>
    <row r="7035" spans="3:9" x14ac:dyDescent="0.25">
      <c r="C7035" s="482" t="s">
        <v>7461</v>
      </c>
      <c r="D7035" s="325">
        <v>458.1</v>
      </c>
      <c r="E7035" s="325">
        <v>0</v>
      </c>
      <c r="F7035" s="325">
        <v>8.6999999999999993</v>
      </c>
      <c r="G7035" s="325">
        <v>39</v>
      </c>
      <c r="H7035" s="320">
        <v>1.3</v>
      </c>
      <c r="I7035" s="320">
        <v>180</v>
      </c>
    </row>
    <row r="7036" spans="3:9" x14ac:dyDescent="0.25">
      <c r="C7036" s="482" t="s">
        <v>7462</v>
      </c>
      <c r="D7036" s="325">
        <v>457.8</v>
      </c>
      <c r="E7036" s="325">
        <v>0</v>
      </c>
      <c r="F7036" s="325">
        <v>9.6</v>
      </c>
      <c r="G7036" s="325">
        <v>37</v>
      </c>
      <c r="H7036" s="320">
        <v>1.3</v>
      </c>
      <c r="I7036" s="320">
        <v>180</v>
      </c>
    </row>
    <row r="7037" spans="3:9" x14ac:dyDescent="0.25">
      <c r="C7037" s="482" t="s">
        <v>7463</v>
      </c>
      <c r="D7037" s="325">
        <v>457.2</v>
      </c>
      <c r="E7037" s="325">
        <v>0</v>
      </c>
      <c r="F7037" s="325">
        <v>11.6</v>
      </c>
      <c r="G7037" s="325">
        <v>38</v>
      </c>
      <c r="H7037" s="320">
        <v>1.3</v>
      </c>
      <c r="I7037" s="320">
        <v>180</v>
      </c>
    </row>
    <row r="7038" spans="3:9" x14ac:dyDescent="0.25">
      <c r="C7038" s="482" t="s">
        <v>7464</v>
      </c>
      <c r="D7038" s="325">
        <v>456.6</v>
      </c>
      <c r="E7038" s="325">
        <v>0</v>
      </c>
      <c r="F7038" s="325">
        <v>12.2</v>
      </c>
      <c r="G7038" s="325">
        <v>35</v>
      </c>
      <c r="H7038" s="320">
        <v>1.3</v>
      </c>
      <c r="I7038" s="320">
        <v>112.5</v>
      </c>
    </row>
    <row r="7039" spans="3:9" x14ac:dyDescent="0.25">
      <c r="C7039" s="482" t="s">
        <v>7465</v>
      </c>
      <c r="D7039" s="325">
        <v>456.1</v>
      </c>
      <c r="E7039" s="325">
        <v>0</v>
      </c>
      <c r="F7039" s="325">
        <v>13.2</v>
      </c>
      <c r="G7039" s="325">
        <v>33</v>
      </c>
      <c r="H7039" s="320">
        <v>0.9</v>
      </c>
      <c r="I7039" s="320">
        <v>315</v>
      </c>
    </row>
    <row r="7040" spans="3:9" x14ac:dyDescent="0.25">
      <c r="C7040" s="482" t="s">
        <v>7466</v>
      </c>
      <c r="D7040" s="325">
        <v>455.6</v>
      </c>
      <c r="E7040" s="325">
        <v>0</v>
      </c>
      <c r="F7040" s="325">
        <v>12.3</v>
      </c>
      <c r="G7040" s="325">
        <v>52</v>
      </c>
      <c r="H7040" s="320">
        <v>1.8</v>
      </c>
      <c r="I7040" s="320">
        <v>22.5</v>
      </c>
    </row>
    <row r="7041" spans="3:9" x14ac:dyDescent="0.25">
      <c r="C7041" s="482" t="s">
        <v>7467</v>
      </c>
      <c r="D7041" s="325">
        <v>455.4</v>
      </c>
      <c r="E7041" s="325">
        <v>0</v>
      </c>
      <c r="F7041" s="325">
        <v>13.9</v>
      </c>
      <c r="G7041" s="325">
        <v>50</v>
      </c>
      <c r="H7041" s="320">
        <v>1.8</v>
      </c>
      <c r="I7041" s="320">
        <v>22.5</v>
      </c>
    </row>
    <row r="7042" spans="3:9" x14ac:dyDescent="0.25">
      <c r="C7042" s="482" t="s">
        <v>7468</v>
      </c>
      <c r="D7042" s="325">
        <v>455.4</v>
      </c>
      <c r="E7042" s="325">
        <v>0</v>
      </c>
      <c r="F7042" s="325">
        <v>11.5</v>
      </c>
      <c r="G7042" s="325">
        <v>55</v>
      </c>
      <c r="H7042" s="320">
        <v>1.8</v>
      </c>
      <c r="I7042" s="320">
        <v>0</v>
      </c>
    </row>
    <row r="7043" spans="3:9" x14ac:dyDescent="0.25">
      <c r="C7043" s="482" t="s">
        <v>7469</v>
      </c>
      <c r="D7043" s="325">
        <v>455.7</v>
      </c>
      <c r="E7043" s="325">
        <v>0</v>
      </c>
      <c r="F7043" s="325">
        <v>7.6</v>
      </c>
      <c r="G7043" s="325">
        <v>70</v>
      </c>
      <c r="H7043" s="320">
        <v>2.2000000000000002</v>
      </c>
      <c r="I7043" s="320">
        <v>337.5</v>
      </c>
    </row>
    <row r="7044" spans="3:9" x14ac:dyDescent="0.25">
      <c r="C7044" s="482" t="s">
        <v>7470</v>
      </c>
      <c r="D7044" s="325">
        <v>456.4</v>
      </c>
      <c r="E7044" s="325">
        <v>0</v>
      </c>
      <c r="F7044" s="325">
        <v>6.3</v>
      </c>
      <c r="G7044" s="325">
        <v>77</v>
      </c>
      <c r="H7044" s="320">
        <v>1.8</v>
      </c>
      <c r="I7044" s="320">
        <v>337.5</v>
      </c>
    </row>
    <row r="7045" spans="3:9" x14ac:dyDescent="0.25">
      <c r="C7045" s="482" t="s">
        <v>7471</v>
      </c>
      <c r="D7045" s="325">
        <v>457.2</v>
      </c>
      <c r="E7045" s="325">
        <v>0.4</v>
      </c>
      <c r="F7045" s="325">
        <v>4.9000000000000004</v>
      </c>
      <c r="G7045" s="325">
        <v>82</v>
      </c>
      <c r="H7045" s="320">
        <v>0.9</v>
      </c>
      <c r="I7045" s="320">
        <v>157.5</v>
      </c>
    </row>
    <row r="7046" spans="3:9" x14ac:dyDescent="0.25">
      <c r="C7046" s="482" t="s">
        <v>7472</v>
      </c>
      <c r="D7046" s="325">
        <v>457.5</v>
      </c>
      <c r="E7046" s="325">
        <v>0</v>
      </c>
      <c r="F7046" s="325">
        <v>4.7</v>
      </c>
      <c r="G7046" s="325">
        <v>84</v>
      </c>
      <c r="H7046" s="320">
        <v>0.9</v>
      </c>
      <c r="I7046" s="320">
        <v>157.5</v>
      </c>
    </row>
    <row r="7047" spans="3:9" x14ac:dyDescent="0.25">
      <c r="C7047" s="482" t="s">
        <v>7473</v>
      </c>
      <c r="D7047" s="325">
        <v>457.6</v>
      </c>
      <c r="E7047" s="325">
        <v>0.2</v>
      </c>
      <c r="F7047" s="325">
        <v>4.3</v>
      </c>
      <c r="G7047" s="325">
        <v>85</v>
      </c>
      <c r="H7047" s="320">
        <v>1.3</v>
      </c>
      <c r="I7047" s="320">
        <v>202.5</v>
      </c>
    </row>
    <row r="7048" spans="3:9" x14ac:dyDescent="0.25">
      <c r="C7048" s="482" t="s">
        <v>7474</v>
      </c>
      <c r="D7048" s="325">
        <v>457.6</v>
      </c>
      <c r="E7048" s="325">
        <v>0</v>
      </c>
      <c r="F7048" s="325">
        <v>4.4000000000000004</v>
      </c>
      <c r="G7048" s="325">
        <v>85</v>
      </c>
      <c r="H7048" s="320">
        <v>0.4</v>
      </c>
      <c r="I7048" s="320">
        <v>157.5</v>
      </c>
    </row>
    <row r="7049" spans="3:9" x14ac:dyDescent="0.25">
      <c r="C7049" s="482" t="s">
        <v>7475</v>
      </c>
      <c r="D7049" s="325">
        <v>457.3</v>
      </c>
      <c r="E7049" s="325">
        <v>0.2</v>
      </c>
      <c r="F7049" s="325">
        <v>4.7</v>
      </c>
      <c r="G7049" s="325">
        <v>84</v>
      </c>
      <c r="H7049" s="320">
        <v>0.4</v>
      </c>
      <c r="I7049" s="320">
        <v>67.5</v>
      </c>
    </row>
    <row r="7050" spans="3:9" x14ac:dyDescent="0.25">
      <c r="C7050" s="482" t="s">
        <v>7476</v>
      </c>
      <c r="D7050" s="325">
        <v>456.9</v>
      </c>
      <c r="E7050" s="325">
        <v>0</v>
      </c>
      <c r="F7050" s="325">
        <v>3.9</v>
      </c>
      <c r="G7050" s="325">
        <v>84</v>
      </c>
      <c r="H7050" s="320">
        <v>1.3</v>
      </c>
      <c r="I7050" s="320">
        <v>315</v>
      </c>
    </row>
    <row r="7051" spans="3:9" x14ac:dyDescent="0.25">
      <c r="C7051" s="482" t="s">
        <v>7477</v>
      </c>
      <c r="D7051" s="325">
        <v>456.7</v>
      </c>
      <c r="E7051" s="325">
        <v>0.4</v>
      </c>
      <c r="F7051" s="325">
        <v>3.8</v>
      </c>
      <c r="G7051" s="325">
        <v>85</v>
      </c>
      <c r="H7051" s="320">
        <v>0.4</v>
      </c>
      <c r="I7051" s="320">
        <v>337.5</v>
      </c>
    </row>
    <row r="7052" spans="3:9" x14ac:dyDescent="0.25">
      <c r="C7052" s="482" t="s">
        <v>7478</v>
      </c>
      <c r="D7052" s="325">
        <v>456.5</v>
      </c>
      <c r="E7052" s="325">
        <v>1.2</v>
      </c>
      <c r="F7052" s="325">
        <v>2.4</v>
      </c>
      <c r="G7052" s="325">
        <v>88</v>
      </c>
      <c r="H7052" s="320">
        <v>1.3</v>
      </c>
      <c r="I7052" s="320">
        <v>315</v>
      </c>
    </row>
    <row r="7053" spans="3:9" x14ac:dyDescent="0.25">
      <c r="C7053" s="482" t="s">
        <v>7479</v>
      </c>
      <c r="D7053" s="325">
        <v>456.4</v>
      </c>
      <c r="E7053" s="325">
        <v>0</v>
      </c>
      <c r="F7053" s="325">
        <v>2.7</v>
      </c>
      <c r="G7053" s="325">
        <v>88</v>
      </c>
      <c r="H7053" s="320">
        <v>0.4</v>
      </c>
      <c r="I7053" s="320">
        <v>315</v>
      </c>
    </row>
    <row r="7054" spans="3:9" x14ac:dyDescent="0.25">
      <c r="C7054" s="482" t="s">
        <v>7480</v>
      </c>
      <c r="D7054" s="325">
        <v>456.6</v>
      </c>
      <c r="E7054" s="325">
        <v>0</v>
      </c>
      <c r="F7054" s="325">
        <v>3.1</v>
      </c>
      <c r="G7054" s="325">
        <v>86</v>
      </c>
      <c r="H7054" s="320">
        <v>0.4</v>
      </c>
      <c r="I7054" s="320">
        <v>315</v>
      </c>
    </row>
    <row r="7055" spans="3:9" x14ac:dyDescent="0.25">
      <c r="C7055" s="482" t="s">
        <v>7481</v>
      </c>
      <c r="D7055" s="325">
        <v>456.7</v>
      </c>
      <c r="E7055" s="325">
        <v>0</v>
      </c>
      <c r="F7055" s="325">
        <v>2.9</v>
      </c>
      <c r="G7055" s="325">
        <v>88</v>
      </c>
      <c r="H7055" s="320">
        <v>0.4</v>
      </c>
      <c r="I7055" s="320">
        <v>315</v>
      </c>
    </row>
    <row r="7056" spans="3:9" x14ac:dyDescent="0.25">
      <c r="C7056" s="482" t="s">
        <v>7482</v>
      </c>
      <c r="D7056" s="325">
        <v>457.2</v>
      </c>
      <c r="E7056" s="325">
        <v>0</v>
      </c>
      <c r="F7056" s="325">
        <v>3.3</v>
      </c>
      <c r="G7056" s="325">
        <v>90</v>
      </c>
      <c r="H7056" s="320">
        <v>0.4</v>
      </c>
      <c r="I7056" s="320">
        <v>45</v>
      </c>
    </row>
    <row r="7057" spans="3:9" x14ac:dyDescent="0.25">
      <c r="C7057" s="482" t="s">
        <v>7483</v>
      </c>
      <c r="D7057" s="325">
        <v>457.5</v>
      </c>
      <c r="E7057" s="325">
        <v>0</v>
      </c>
      <c r="F7057" s="325">
        <v>6.4</v>
      </c>
      <c r="G7057" s="325">
        <v>80</v>
      </c>
      <c r="H7057" s="320">
        <v>0.9</v>
      </c>
      <c r="I7057" s="320">
        <v>0</v>
      </c>
    </row>
    <row r="7058" spans="3:9" x14ac:dyDescent="0.25">
      <c r="C7058" s="482" t="s">
        <v>7484</v>
      </c>
      <c r="D7058" s="325">
        <v>457.8</v>
      </c>
      <c r="E7058" s="325">
        <v>0</v>
      </c>
      <c r="F7058" s="325">
        <v>7.3</v>
      </c>
      <c r="G7058" s="325">
        <v>71</v>
      </c>
      <c r="H7058" s="320">
        <v>0.9</v>
      </c>
      <c r="I7058" s="320">
        <v>45</v>
      </c>
    </row>
    <row r="7059" spans="3:9" x14ac:dyDescent="0.25">
      <c r="C7059" s="482" t="s">
        <v>7485</v>
      </c>
      <c r="D7059" s="325">
        <v>458</v>
      </c>
      <c r="E7059" s="325">
        <v>0</v>
      </c>
      <c r="F7059" s="325">
        <v>7.9</v>
      </c>
      <c r="G7059" s="325">
        <v>68</v>
      </c>
      <c r="H7059" s="320">
        <v>0.9</v>
      </c>
      <c r="I7059" s="320">
        <v>22.5</v>
      </c>
    </row>
    <row r="7060" spans="3:9" x14ac:dyDescent="0.25">
      <c r="C7060" s="482" t="s">
        <v>7486</v>
      </c>
      <c r="D7060" s="325">
        <v>457.8</v>
      </c>
      <c r="E7060" s="325">
        <v>0</v>
      </c>
      <c r="F7060" s="325">
        <v>9.1999999999999993</v>
      </c>
      <c r="G7060" s="325">
        <v>67</v>
      </c>
      <c r="H7060" s="320">
        <v>0.9</v>
      </c>
      <c r="I7060" s="320">
        <v>337.5</v>
      </c>
    </row>
    <row r="7061" spans="3:9" x14ac:dyDescent="0.25">
      <c r="C7061" s="482" t="s">
        <v>7487</v>
      </c>
      <c r="D7061" s="325">
        <v>457.5</v>
      </c>
      <c r="E7061" s="325">
        <v>0</v>
      </c>
      <c r="F7061" s="325">
        <v>7</v>
      </c>
      <c r="G7061" s="325">
        <v>73</v>
      </c>
      <c r="H7061" s="320">
        <v>1.8</v>
      </c>
      <c r="I7061" s="320">
        <v>45</v>
      </c>
    </row>
    <row r="7062" spans="3:9" x14ac:dyDescent="0.25">
      <c r="C7062" s="482" t="s">
        <v>7488</v>
      </c>
      <c r="D7062" s="325">
        <v>456.9</v>
      </c>
      <c r="E7062" s="325">
        <v>0</v>
      </c>
      <c r="F7062" s="325">
        <v>9.8000000000000007</v>
      </c>
      <c r="G7062" s="325">
        <v>69</v>
      </c>
      <c r="H7062" s="320">
        <v>1.8</v>
      </c>
      <c r="I7062" s="320">
        <v>45</v>
      </c>
    </row>
    <row r="7063" spans="3:9" x14ac:dyDescent="0.25">
      <c r="C7063" s="482" t="s">
        <v>7489</v>
      </c>
      <c r="D7063" s="325">
        <v>456.5</v>
      </c>
      <c r="E7063" s="325">
        <v>0</v>
      </c>
      <c r="F7063" s="325">
        <v>8.6999999999999993</v>
      </c>
      <c r="G7063" s="325">
        <v>68</v>
      </c>
      <c r="H7063" s="320">
        <v>2.2000000000000002</v>
      </c>
      <c r="I7063" s="320">
        <v>0</v>
      </c>
    </row>
    <row r="7064" spans="3:9" x14ac:dyDescent="0.25">
      <c r="C7064" s="482" t="s">
        <v>7490</v>
      </c>
      <c r="D7064" s="325">
        <v>456</v>
      </c>
      <c r="E7064" s="325">
        <v>0</v>
      </c>
      <c r="F7064" s="325">
        <v>11.4</v>
      </c>
      <c r="G7064" s="325">
        <v>58</v>
      </c>
      <c r="H7064" s="320">
        <v>1.8</v>
      </c>
      <c r="I7064" s="320">
        <v>45</v>
      </c>
    </row>
    <row r="7065" spans="3:9" x14ac:dyDescent="0.25">
      <c r="C7065" s="482" t="s">
        <v>7491</v>
      </c>
      <c r="D7065" s="325">
        <v>455.9</v>
      </c>
      <c r="E7065" s="325">
        <v>0</v>
      </c>
      <c r="F7065" s="325">
        <v>11.4</v>
      </c>
      <c r="G7065" s="325">
        <v>55</v>
      </c>
      <c r="H7065" s="320">
        <v>1.3</v>
      </c>
      <c r="I7065" s="320">
        <v>45</v>
      </c>
    </row>
    <row r="7066" spans="3:9" x14ac:dyDescent="0.25">
      <c r="C7066" s="482" t="s">
        <v>7492</v>
      </c>
      <c r="D7066" s="325">
        <v>456.2</v>
      </c>
      <c r="E7066" s="325">
        <v>0</v>
      </c>
      <c r="F7066" s="325">
        <v>9.6</v>
      </c>
      <c r="G7066" s="325">
        <v>64</v>
      </c>
      <c r="H7066" s="320">
        <v>2.2000000000000002</v>
      </c>
      <c r="I7066" s="320">
        <v>22.5</v>
      </c>
    </row>
    <row r="7067" spans="3:9" x14ac:dyDescent="0.25">
      <c r="C7067" s="482" t="s">
        <v>7493</v>
      </c>
      <c r="D7067" s="325">
        <v>456.5</v>
      </c>
      <c r="E7067" s="325">
        <v>0</v>
      </c>
      <c r="F7067" s="325">
        <v>6.4</v>
      </c>
      <c r="G7067" s="325">
        <v>77</v>
      </c>
      <c r="H7067" s="320">
        <v>1.8</v>
      </c>
      <c r="I7067" s="320">
        <v>45</v>
      </c>
    </row>
    <row r="7068" spans="3:9" x14ac:dyDescent="0.25">
      <c r="C7068" s="482" t="s">
        <v>7494</v>
      </c>
      <c r="D7068" s="325">
        <v>457</v>
      </c>
      <c r="E7068" s="325">
        <v>0</v>
      </c>
      <c r="F7068" s="325">
        <v>4.8</v>
      </c>
      <c r="G7068" s="325">
        <v>80</v>
      </c>
      <c r="H7068" s="320">
        <v>1.8</v>
      </c>
      <c r="I7068" s="320">
        <v>45</v>
      </c>
    </row>
    <row r="7069" spans="3:9" x14ac:dyDescent="0.25">
      <c r="C7069" s="482" t="s">
        <v>7495</v>
      </c>
      <c r="D7069" s="325">
        <v>457.4</v>
      </c>
      <c r="E7069" s="325">
        <v>0</v>
      </c>
      <c r="F7069" s="325">
        <v>3.9</v>
      </c>
      <c r="G7069" s="325">
        <v>85</v>
      </c>
      <c r="H7069" s="320">
        <v>1.3</v>
      </c>
      <c r="I7069" s="320">
        <v>45</v>
      </c>
    </row>
    <row r="7070" spans="3:9" x14ac:dyDescent="0.25">
      <c r="C7070" s="482" t="s">
        <v>7496</v>
      </c>
      <c r="D7070" s="325">
        <v>457.8</v>
      </c>
      <c r="E7070" s="325">
        <v>0</v>
      </c>
      <c r="F7070" s="325">
        <v>3.8</v>
      </c>
      <c r="G7070" s="325">
        <v>85</v>
      </c>
      <c r="H7070" s="320">
        <v>1.3</v>
      </c>
      <c r="I7070" s="320">
        <v>45</v>
      </c>
    </row>
    <row r="7071" spans="3:9" x14ac:dyDescent="0.25">
      <c r="C7071" s="482" t="s">
        <v>7497</v>
      </c>
      <c r="D7071" s="325">
        <v>458.1</v>
      </c>
      <c r="E7071" s="325">
        <v>0</v>
      </c>
      <c r="F7071" s="325">
        <v>3.8</v>
      </c>
      <c r="G7071" s="325">
        <v>86</v>
      </c>
      <c r="H7071" s="320">
        <v>0.9</v>
      </c>
      <c r="I7071" s="320">
        <v>45</v>
      </c>
    </row>
    <row r="7072" spans="3:9" x14ac:dyDescent="0.25">
      <c r="C7072" s="482" t="s">
        <v>7498</v>
      </c>
      <c r="D7072" s="325">
        <v>458.1</v>
      </c>
      <c r="E7072" s="325">
        <v>0.2</v>
      </c>
      <c r="F7072" s="325">
        <v>3.8</v>
      </c>
      <c r="G7072" s="325">
        <v>87</v>
      </c>
      <c r="H7072" s="320">
        <v>0.9</v>
      </c>
      <c r="I7072" s="320">
        <v>45</v>
      </c>
    </row>
    <row r="7073" spans="3:9" x14ac:dyDescent="0.25">
      <c r="C7073" s="482" t="s">
        <v>7499</v>
      </c>
      <c r="D7073" s="325">
        <v>457.9</v>
      </c>
      <c r="E7073" s="325">
        <v>0</v>
      </c>
      <c r="F7073" s="325">
        <v>3.8</v>
      </c>
      <c r="G7073" s="325">
        <v>86</v>
      </c>
      <c r="H7073" s="320">
        <v>0.9</v>
      </c>
      <c r="I7073" s="320">
        <v>22.5</v>
      </c>
    </row>
    <row r="7074" spans="3:9" x14ac:dyDescent="0.25">
      <c r="C7074" s="482" t="s">
        <v>7500</v>
      </c>
      <c r="D7074" s="325">
        <v>457.5</v>
      </c>
      <c r="E7074" s="325">
        <v>0</v>
      </c>
      <c r="F7074" s="325">
        <v>3.7</v>
      </c>
      <c r="G7074" s="325">
        <v>84</v>
      </c>
      <c r="H7074" s="320">
        <v>0.9</v>
      </c>
      <c r="I7074" s="320">
        <v>45</v>
      </c>
    </row>
    <row r="7075" spans="3:9" x14ac:dyDescent="0.25">
      <c r="C7075" s="482" t="s">
        <v>7501</v>
      </c>
      <c r="D7075" s="325">
        <v>457.3</v>
      </c>
      <c r="E7075" s="325">
        <v>0</v>
      </c>
      <c r="F7075" s="325">
        <v>3.5</v>
      </c>
      <c r="G7075" s="325">
        <v>86</v>
      </c>
      <c r="H7075" s="320">
        <v>0.9</v>
      </c>
      <c r="I7075" s="320">
        <v>45</v>
      </c>
    </row>
    <row r="7076" spans="3:9" x14ac:dyDescent="0.25">
      <c r="C7076" s="482" t="s">
        <v>7502</v>
      </c>
      <c r="D7076" s="325">
        <v>457.2</v>
      </c>
      <c r="E7076" s="325">
        <v>0</v>
      </c>
      <c r="F7076" s="325">
        <v>3.4</v>
      </c>
      <c r="G7076" s="325">
        <v>86</v>
      </c>
      <c r="H7076" s="320">
        <v>0.4</v>
      </c>
      <c r="I7076" s="320">
        <v>45</v>
      </c>
    </row>
    <row r="7077" spans="3:9" x14ac:dyDescent="0.25">
      <c r="C7077" s="482" t="s">
        <v>7503</v>
      </c>
      <c r="D7077" s="325">
        <v>457.2</v>
      </c>
      <c r="E7077" s="325">
        <v>0.2</v>
      </c>
      <c r="F7077" s="325">
        <v>2.8</v>
      </c>
      <c r="G7077" s="325">
        <v>86</v>
      </c>
      <c r="H7077" s="320">
        <v>0.4</v>
      </c>
      <c r="I7077" s="320">
        <v>22.5</v>
      </c>
    </row>
    <row r="7078" spans="3:9" x14ac:dyDescent="0.25">
      <c r="C7078" s="482" t="s">
        <v>7504</v>
      </c>
      <c r="D7078" s="325">
        <v>457.8</v>
      </c>
      <c r="E7078" s="325">
        <v>0</v>
      </c>
      <c r="F7078" s="325">
        <v>2.9</v>
      </c>
      <c r="G7078" s="325">
        <v>89</v>
      </c>
      <c r="H7078" s="320">
        <v>0.4</v>
      </c>
      <c r="I7078" s="320">
        <v>45</v>
      </c>
    </row>
    <row r="7079" spans="3:9" x14ac:dyDescent="0.25">
      <c r="C7079" s="482" t="s">
        <v>7505</v>
      </c>
      <c r="D7079" s="325">
        <v>458.1</v>
      </c>
      <c r="E7079" s="325">
        <v>0</v>
      </c>
      <c r="F7079" s="325">
        <v>2.9</v>
      </c>
      <c r="G7079" s="325">
        <v>90</v>
      </c>
      <c r="H7079" s="320">
        <v>0.4</v>
      </c>
      <c r="I7079" s="320">
        <v>22.5</v>
      </c>
    </row>
    <row r="7080" spans="3:9" x14ac:dyDescent="0.25">
      <c r="C7080" s="482" t="s">
        <v>7506</v>
      </c>
      <c r="D7080" s="325">
        <v>458.5</v>
      </c>
      <c r="E7080" s="325">
        <v>0.2</v>
      </c>
      <c r="F7080" s="325">
        <v>2.9</v>
      </c>
      <c r="G7080" s="325">
        <v>90</v>
      </c>
      <c r="H7080" s="320">
        <v>0.9</v>
      </c>
      <c r="I7080" s="320">
        <v>0</v>
      </c>
    </row>
    <row r="7081" spans="3:9" x14ac:dyDescent="0.25">
      <c r="C7081" s="482" t="s">
        <v>7507</v>
      </c>
      <c r="D7081" s="325">
        <v>458.8</v>
      </c>
      <c r="E7081" s="325">
        <v>0</v>
      </c>
      <c r="F7081" s="325">
        <v>3.8</v>
      </c>
      <c r="G7081" s="325">
        <v>88</v>
      </c>
      <c r="H7081" s="320">
        <v>0.9</v>
      </c>
      <c r="I7081" s="320">
        <v>22.5</v>
      </c>
    </row>
    <row r="7082" spans="3:9" x14ac:dyDescent="0.25">
      <c r="C7082" s="482" t="s">
        <v>7508</v>
      </c>
      <c r="D7082" s="325">
        <v>459.2</v>
      </c>
      <c r="E7082" s="325">
        <v>0</v>
      </c>
      <c r="F7082" s="325">
        <v>5.3</v>
      </c>
      <c r="G7082" s="325">
        <v>83</v>
      </c>
      <c r="H7082" s="320">
        <v>0.9</v>
      </c>
      <c r="I7082" s="320">
        <v>22.5</v>
      </c>
    </row>
    <row r="7083" spans="3:9" x14ac:dyDescent="0.25">
      <c r="C7083" s="482" t="s">
        <v>7509</v>
      </c>
      <c r="D7083" s="325">
        <v>459.1</v>
      </c>
      <c r="E7083" s="325">
        <v>0</v>
      </c>
      <c r="F7083" s="325">
        <v>4.9000000000000004</v>
      </c>
      <c r="G7083" s="325">
        <v>86</v>
      </c>
      <c r="H7083" s="320">
        <v>1.3</v>
      </c>
      <c r="I7083" s="320">
        <v>22.5</v>
      </c>
    </row>
    <row r="7084" spans="3:9" x14ac:dyDescent="0.25">
      <c r="C7084" s="482" t="s">
        <v>7510</v>
      </c>
      <c r="D7084" s="325">
        <v>458.8</v>
      </c>
      <c r="E7084" s="325">
        <v>0.2</v>
      </c>
      <c r="F7084" s="325">
        <v>6.2</v>
      </c>
      <c r="G7084" s="325">
        <v>80</v>
      </c>
      <c r="H7084" s="320">
        <v>1.8</v>
      </c>
      <c r="I7084" s="320">
        <v>337.5</v>
      </c>
    </row>
    <row r="7085" spans="3:9" x14ac:dyDescent="0.25">
      <c r="C7085" s="482" t="s">
        <v>7511</v>
      </c>
      <c r="D7085" s="325">
        <v>458.7</v>
      </c>
      <c r="E7085" s="325">
        <v>0</v>
      </c>
      <c r="F7085" s="325">
        <v>8.1</v>
      </c>
      <c r="G7085" s="325">
        <v>70</v>
      </c>
      <c r="H7085" s="320">
        <v>2.2000000000000002</v>
      </c>
      <c r="I7085" s="320">
        <v>337.5</v>
      </c>
    </row>
    <row r="7086" spans="3:9" x14ac:dyDescent="0.25">
      <c r="C7086" s="482" t="s">
        <v>7512</v>
      </c>
      <c r="D7086" s="325">
        <v>458.3</v>
      </c>
      <c r="E7086" s="325">
        <v>0</v>
      </c>
      <c r="F7086" s="325">
        <v>10</v>
      </c>
      <c r="G7086" s="325">
        <v>64</v>
      </c>
      <c r="H7086" s="320">
        <v>2.7</v>
      </c>
      <c r="I7086" s="320">
        <v>0</v>
      </c>
    </row>
    <row r="7087" spans="3:9" x14ac:dyDescent="0.25">
      <c r="C7087" s="482" t="s">
        <v>7513</v>
      </c>
      <c r="D7087" s="325">
        <v>457.8</v>
      </c>
      <c r="E7087" s="325">
        <v>0</v>
      </c>
      <c r="F7087" s="325">
        <v>10.3</v>
      </c>
      <c r="G7087" s="325">
        <v>62</v>
      </c>
      <c r="H7087" s="320">
        <v>2.2000000000000002</v>
      </c>
      <c r="I7087" s="320">
        <v>337.5</v>
      </c>
    </row>
    <row r="7088" spans="3:9" x14ac:dyDescent="0.25">
      <c r="C7088" s="482" t="s">
        <v>7514</v>
      </c>
      <c r="D7088" s="325">
        <v>457.5</v>
      </c>
      <c r="E7088" s="325">
        <v>0</v>
      </c>
      <c r="F7088" s="325">
        <v>10.6</v>
      </c>
      <c r="G7088" s="325">
        <v>61</v>
      </c>
      <c r="H7088" s="320">
        <v>2.7</v>
      </c>
      <c r="I7088" s="320">
        <v>337.5</v>
      </c>
    </row>
    <row r="7089" spans="3:9" x14ac:dyDescent="0.25">
      <c r="C7089" s="482" t="s">
        <v>7515</v>
      </c>
      <c r="D7089" s="325">
        <v>457.4</v>
      </c>
      <c r="E7089" s="325">
        <v>0</v>
      </c>
      <c r="F7089" s="325">
        <v>9.3000000000000007</v>
      </c>
      <c r="G7089" s="325">
        <v>64</v>
      </c>
      <c r="H7089" s="320">
        <v>2.7</v>
      </c>
      <c r="I7089" s="320">
        <v>337.5</v>
      </c>
    </row>
    <row r="7090" spans="3:9" x14ac:dyDescent="0.25">
      <c r="C7090" s="482" t="s">
        <v>7516</v>
      </c>
      <c r="D7090" s="325">
        <v>457.3</v>
      </c>
      <c r="E7090" s="325">
        <v>0</v>
      </c>
      <c r="F7090" s="325">
        <v>8.6999999999999993</v>
      </c>
      <c r="G7090" s="325">
        <v>69</v>
      </c>
      <c r="H7090" s="320">
        <v>2.2000000000000002</v>
      </c>
      <c r="I7090" s="320">
        <v>0</v>
      </c>
    </row>
    <row r="7091" spans="3:9" x14ac:dyDescent="0.25">
      <c r="C7091" s="482" t="s">
        <v>7517</v>
      </c>
      <c r="D7091" s="325">
        <v>457.8</v>
      </c>
      <c r="E7091" s="325">
        <v>0</v>
      </c>
      <c r="F7091" s="325">
        <v>5.8</v>
      </c>
      <c r="G7091" s="325">
        <v>78</v>
      </c>
      <c r="H7091" s="320">
        <v>2.2000000000000002</v>
      </c>
      <c r="I7091" s="320">
        <v>337.5</v>
      </c>
    </row>
    <row r="7092" spans="3:9" x14ac:dyDescent="0.25">
      <c r="C7092" s="482" t="s">
        <v>7518</v>
      </c>
      <c r="D7092" s="325">
        <v>458</v>
      </c>
      <c r="E7092" s="325">
        <v>0</v>
      </c>
      <c r="F7092" s="325">
        <v>4.5999999999999996</v>
      </c>
      <c r="G7092" s="325">
        <v>81</v>
      </c>
      <c r="H7092" s="320">
        <v>1.8</v>
      </c>
      <c r="I7092" s="320">
        <v>0</v>
      </c>
    </row>
    <row r="7093" spans="3:9" x14ac:dyDescent="0.25">
      <c r="C7093" s="482" t="s">
        <v>7519</v>
      </c>
      <c r="D7093" s="325">
        <v>458.5</v>
      </c>
      <c r="E7093" s="325">
        <v>0</v>
      </c>
      <c r="F7093" s="325">
        <v>4.3</v>
      </c>
      <c r="G7093" s="325">
        <v>84</v>
      </c>
      <c r="H7093" s="320">
        <v>0.9</v>
      </c>
      <c r="I7093" s="320">
        <v>22.5</v>
      </c>
    </row>
    <row r="7094" spans="3:9" x14ac:dyDescent="0.25">
      <c r="C7094" s="482" t="s">
        <v>7520</v>
      </c>
      <c r="D7094" s="325">
        <v>458.8</v>
      </c>
      <c r="E7094" s="325">
        <v>0</v>
      </c>
      <c r="F7094" s="325">
        <v>4.5</v>
      </c>
      <c r="G7094" s="325">
        <v>85</v>
      </c>
      <c r="H7094" s="320">
        <v>0.9</v>
      </c>
      <c r="I7094" s="320">
        <v>337.5</v>
      </c>
    </row>
    <row r="7095" spans="3:9" x14ac:dyDescent="0.25">
      <c r="C7095" s="482" t="s">
        <v>7521</v>
      </c>
      <c r="D7095" s="325">
        <v>459</v>
      </c>
      <c r="E7095" s="325">
        <v>0</v>
      </c>
      <c r="F7095" s="325">
        <v>4.3</v>
      </c>
      <c r="G7095" s="325">
        <v>86</v>
      </c>
      <c r="H7095" s="320">
        <v>1.3</v>
      </c>
      <c r="I7095" s="320">
        <v>337.5</v>
      </c>
    </row>
    <row r="7096" spans="3:9" x14ac:dyDescent="0.25">
      <c r="C7096" s="482" t="s">
        <v>7522</v>
      </c>
      <c r="D7096" s="325">
        <v>459.2</v>
      </c>
      <c r="E7096" s="325">
        <v>0</v>
      </c>
      <c r="F7096" s="325">
        <v>3.8</v>
      </c>
      <c r="G7096" s="325">
        <v>86</v>
      </c>
      <c r="H7096" s="320">
        <v>0.9</v>
      </c>
      <c r="I7096" s="320">
        <v>0</v>
      </c>
    </row>
    <row r="7097" spans="3:9" x14ac:dyDescent="0.25">
      <c r="C7097" s="482" t="s">
        <v>7523</v>
      </c>
      <c r="D7097" s="325">
        <v>458.8</v>
      </c>
      <c r="E7097" s="325">
        <v>0.6</v>
      </c>
      <c r="F7097" s="325">
        <v>3.6</v>
      </c>
      <c r="G7097" s="325">
        <v>85</v>
      </c>
      <c r="H7097" s="320">
        <v>0.9</v>
      </c>
      <c r="I7097" s="320">
        <v>45</v>
      </c>
    </row>
    <row r="7098" spans="3:9" x14ac:dyDescent="0.25">
      <c r="C7098" s="482" t="s">
        <v>7524</v>
      </c>
      <c r="D7098" s="325">
        <v>458.4</v>
      </c>
      <c r="E7098" s="325">
        <v>0</v>
      </c>
      <c r="F7098" s="325">
        <v>3.4</v>
      </c>
      <c r="G7098" s="325">
        <v>87</v>
      </c>
      <c r="H7098" s="320">
        <v>0.4</v>
      </c>
      <c r="I7098" s="320">
        <v>45</v>
      </c>
    </row>
    <row r="7099" spans="3:9" x14ac:dyDescent="0.25">
      <c r="C7099" s="482" t="s">
        <v>7525</v>
      </c>
      <c r="D7099" s="325">
        <v>457.9</v>
      </c>
      <c r="E7099" s="325">
        <v>0</v>
      </c>
      <c r="F7099" s="325">
        <v>3.5</v>
      </c>
      <c r="G7099" s="325">
        <v>88</v>
      </c>
      <c r="H7099" s="320">
        <v>0.4</v>
      </c>
      <c r="I7099" s="320">
        <v>22.5</v>
      </c>
    </row>
    <row r="7100" spans="3:9" x14ac:dyDescent="0.25">
      <c r="C7100" s="482" t="s">
        <v>7526</v>
      </c>
      <c r="D7100" s="325">
        <v>457.7</v>
      </c>
      <c r="E7100" s="325">
        <v>0</v>
      </c>
      <c r="F7100" s="325">
        <v>3.6</v>
      </c>
      <c r="G7100" s="325">
        <v>88</v>
      </c>
      <c r="H7100" s="320">
        <v>0</v>
      </c>
      <c r="I7100" s="320" t="s">
        <v>281</v>
      </c>
    </row>
    <row r="7101" spans="3:9" x14ac:dyDescent="0.25">
      <c r="C7101" s="482" t="s">
        <v>7527</v>
      </c>
      <c r="D7101" s="325">
        <v>457.9</v>
      </c>
      <c r="E7101" s="325">
        <v>0</v>
      </c>
      <c r="F7101" s="325">
        <v>3.4</v>
      </c>
      <c r="G7101" s="325">
        <v>89</v>
      </c>
      <c r="H7101" s="320">
        <v>0.4</v>
      </c>
      <c r="I7101" s="320">
        <v>22.5</v>
      </c>
    </row>
    <row r="7102" spans="3:9" x14ac:dyDescent="0.25">
      <c r="C7102" s="482" t="s">
        <v>7528</v>
      </c>
      <c r="D7102" s="325">
        <v>457.9</v>
      </c>
      <c r="E7102" s="325">
        <v>0</v>
      </c>
      <c r="F7102" s="325">
        <v>3.4</v>
      </c>
      <c r="G7102" s="325">
        <v>88</v>
      </c>
      <c r="H7102" s="320">
        <v>0.4</v>
      </c>
      <c r="I7102" s="320">
        <v>45</v>
      </c>
    </row>
    <row r="7103" spans="3:9" x14ac:dyDescent="0.25">
      <c r="C7103" s="482" t="s">
        <v>7529</v>
      </c>
      <c r="D7103" s="325">
        <v>458.4</v>
      </c>
      <c r="E7103" s="325">
        <v>0</v>
      </c>
      <c r="F7103" s="325">
        <v>3.2</v>
      </c>
      <c r="G7103" s="325">
        <v>85</v>
      </c>
      <c r="H7103" s="320">
        <v>0</v>
      </c>
      <c r="I7103" s="320" t="s">
        <v>281</v>
      </c>
    </row>
    <row r="7104" spans="3:9" x14ac:dyDescent="0.25">
      <c r="C7104" s="482" t="s">
        <v>7530</v>
      </c>
      <c r="D7104" s="325">
        <v>458.7</v>
      </c>
      <c r="E7104" s="325">
        <v>0</v>
      </c>
      <c r="F7104" s="325">
        <v>4.2</v>
      </c>
      <c r="G7104" s="325">
        <v>84</v>
      </c>
      <c r="H7104" s="320">
        <v>0.4</v>
      </c>
      <c r="I7104" s="320">
        <v>67.5</v>
      </c>
    </row>
    <row r="7105" spans="3:9" x14ac:dyDescent="0.25">
      <c r="C7105" s="482" t="s">
        <v>7531</v>
      </c>
      <c r="D7105" s="325">
        <v>459.3</v>
      </c>
      <c r="E7105" s="325">
        <v>0</v>
      </c>
      <c r="F7105" s="325">
        <v>7.1</v>
      </c>
      <c r="G7105" s="325">
        <v>71</v>
      </c>
      <c r="H7105" s="320">
        <v>0.9</v>
      </c>
      <c r="I7105" s="320">
        <v>45</v>
      </c>
    </row>
    <row r="7106" spans="3:9" x14ac:dyDescent="0.25">
      <c r="C7106" s="482" t="s">
        <v>7532</v>
      </c>
      <c r="D7106" s="325">
        <v>459.4</v>
      </c>
      <c r="E7106" s="325">
        <v>0</v>
      </c>
      <c r="F7106" s="325">
        <v>7.4</v>
      </c>
      <c r="G7106" s="325">
        <v>67</v>
      </c>
      <c r="H7106" s="320">
        <v>0.9</v>
      </c>
      <c r="I7106" s="320">
        <v>135</v>
      </c>
    </row>
    <row r="7107" spans="3:9" x14ac:dyDescent="0.25">
      <c r="C7107" s="482" t="s">
        <v>7533</v>
      </c>
      <c r="D7107" s="325">
        <v>459.4</v>
      </c>
      <c r="E7107" s="325">
        <v>0</v>
      </c>
      <c r="F7107" s="325">
        <v>10.4</v>
      </c>
      <c r="G7107" s="325">
        <v>57</v>
      </c>
      <c r="H7107" s="320">
        <v>0.9</v>
      </c>
      <c r="I7107" s="320">
        <v>22.5</v>
      </c>
    </row>
    <row r="7108" spans="3:9" x14ac:dyDescent="0.25">
      <c r="C7108" s="482" t="s">
        <v>7534</v>
      </c>
      <c r="D7108" s="325">
        <v>459.2</v>
      </c>
      <c r="E7108" s="325">
        <v>0</v>
      </c>
      <c r="F7108" s="325">
        <v>10.4</v>
      </c>
      <c r="G7108" s="325">
        <v>61</v>
      </c>
      <c r="H7108" s="320">
        <v>1.3</v>
      </c>
      <c r="I7108" s="320">
        <v>22.5</v>
      </c>
    </row>
    <row r="7109" spans="3:9" x14ac:dyDescent="0.25">
      <c r="C7109" s="482" t="s">
        <v>7535</v>
      </c>
      <c r="D7109" s="325">
        <v>458.8</v>
      </c>
      <c r="E7109" s="325">
        <v>0.2</v>
      </c>
      <c r="F7109" s="325">
        <v>6.9</v>
      </c>
      <c r="G7109" s="325">
        <v>79</v>
      </c>
      <c r="H7109" s="320">
        <v>1.8</v>
      </c>
      <c r="I7109" s="320">
        <v>22.5</v>
      </c>
    </row>
    <row r="7110" spans="3:9" x14ac:dyDescent="0.25">
      <c r="C7110" s="482" t="s">
        <v>7536</v>
      </c>
      <c r="D7110" s="325">
        <v>458.6</v>
      </c>
      <c r="E7110" s="325">
        <v>0</v>
      </c>
      <c r="F7110" s="325">
        <v>7.5</v>
      </c>
      <c r="G7110" s="325">
        <v>74</v>
      </c>
      <c r="H7110" s="320">
        <v>2.2000000000000002</v>
      </c>
      <c r="I7110" s="320">
        <v>45</v>
      </c>
    </row>
    <row r="7111" spans="3:9" x14ac:dyDescent="0.25">
      <c r="C7111" s="482" t="s">
        <v>7537</v>
      </c>
      <c r="D7111" s="325">
        <v>458.1</v>
      </c>
      <c r="E7111" s="325">
        <v>0</v>
      </c>
      <c r="F7111" s="325">
        <v>8.6999999999999993</v>
      </c>
      <c r="G7111" s="325">
        <v>69</v>
      </c>
      <c r="H7111" s="320">
        <v>1.3</v>
      </c>
      <c r="I7111" s="320">
        <v>45</v>
      </c>
    </row>
    <row r="7112" spans="3:9" x14ac:dyDescent="0.25">
      <c r="C7112" s="482" t="s">
        <v>7538</v>
      </c>
      <c r="D7112" s="325">
        <v>457.6</v>
      </c>
      <c r="E7112" s="325">
        <v>0.2</v>
      </c>
      <c r="F7112" s="325">
        <v>7.1</v>
      </c>
      <c r="G7112" s="325">
        <v>77</v>
      </c>
      <c r="H7112" s="320">
        <v>1.3</v>
      </c>
      <c r="I7112" s="320">
        <v>0</v>
      </c>
    </row>
    <row r="7113" spans="3:9" x14ac:dyDescent="0.25">
      <c r="C7113" s="482" t="s">
        <v>7539</v>
      </c>
      <c r="D7113" s="325">
        <v>457.7</v>
      </c>
      <c r="E7113" s="325">
        <v>0</v>
      </c>
      <c r="F7113" s="325">
        <v>7.9</v>
      </c>
      <c r="G7113" s="325">
        <v>75</v>
      </c>
      <c r="H7113" s="320">
        <v>1.3</v>
      </c>
      <c r="I7113" s="320">
        <v>0</v>
      </c>
    </row>
    <row r="7114" spans="3:9" x14ac:dyDescent="0.25">
      <c r="C7114" s="482" t="s">
        <v>7540</v>
      </c>
      <c r="D7114" s="325">
        <v>457.8</v>
      </c>
      <c r="E7114" s="325">
        <v>0</v>
      </c>
      <c r="F7114" s="325">
        <v>6.1</v>
      </c>
      <c r="G7114" s="325">
        <v>76</v>
      </c>
      <c r="H7114" s="320">
        <v>1.3</v>
      </c>
      <c r="I7114" s="320">
        <v>315</v>
      </c>
    </row>
    <row r="7115" spans="3:9" x14ac:dyDescent="0.25">
      <c r="C7115" s="482" t="s">
        <v>7541</v>
      </c>
      <c r="D7115" s="325">
        <v>458</v>
      </c>
      <c r="E7115" s="325">
        <v>2.6</v>
      </c>
      <c r="F7115" s="325">
        <v>3.9</v>
      </c>
      <c r="G7115" s="325">
        <v>87</v>
      </c>
      <c r="H7115" s="320">
        <v>0.9</v>
      </c>
      <c r="I7115" s="320">
        <v>202.5</v>
      </c>
    </row>
    <row r="7116" spans="3:9" x14ac:dyDescent="0.25">
      <c r="C7116" s="482" t="s">
        <v>7542</v>
      </c>
      <c r="D7116" s="325">
        <v>458.2</v>
      </c>
      <c r="E7116" s="325">
        <v>0</v>
      </c>
      <c r="F7116" s="325">
        <v>3.9</v>
      </c>
      <c r="G7116" s="325">
        <v>86</v>
      </c>
      <c r="H7116" s="320">
        <v>0</v>
      </c>
      <c r="I7116" s="320" t="s">
        <v>281</v>
      </c>
    </row>
    <row r="7117" spans="3:9" x14ac:dyDescent="0.25">
      <c r="C7117" s="482" t="s">
        <v>7543</v>
      </c>
      <c r="D7117" s="325">
        <v>458.7</v>
      </c>
      <c r="E7117" s="325">
        <v>0</v>
      </c>
      <c r="F7117" s="325">
        <v>4.5999999999999996</v>
      </c>
      <c r="G7117" s="325">
        <v>85</v>
      </c>
      <c r="H7117" s="320">
        <v>0.4</v>
      </c>
      <c r="I7117" s="320">
        <v>315</v>
      </c>
    </row>
    <row r="7118" spans="3:9" x14ac:dyDescent="0.25">
      <c r="C7118" s="482" t="s">
        <v>7544</v>
      </c>
      <c r="D7118" s="325">
        <v>459</v>
      </c>
      <c r="E7118" s="325">
        <v>0</v>
      </c>
      <c r="F7118" s="325">
        <v>4.5999999999999996</v>
      </c>
      <c r="G7118" s="325">
        <v>86</v>
      </c>
      <c r="H7118" s="320">
        <v>0.4</v>
      </c>
      <c r="I7118" s="320">
        <v>337.5</v>
      </c>
    </row>
    <row r="7119" spans="3:9" x14ac:dyDescent="0.25">
      <c r="C7119" s="482" t="s">
        <v>7545</v>
      </c>
      <c r="D7119" s="325">
        <v>459.1</v>
      </c>
      <c r="E7119" s="325">
        <v>0</v>
      </c>
      <c r="F7119" s="325">
        <v>4.8</v>
      </c>
      <c r="G7119" s="325">
        <v>87</v>
      </c>
      <c r="H7119" s="320">
        <v>0.4</v>
      </c>
      <c r="I7119" s="320">
        <v>337.5</v>
      </c>
    </row>
    <row r="7120" spans="3:9" x14ac:dyDescent="0.25">
      <c r="C7120" s="482" t="s">
        <v>7546</v>
      </c>
      <c r="D7120" s="325">
        <v>459</v>
      </c>
      <c r="E7120" s="325">
        <v>0</v>
      </c>
      <c r="F7120" s="325">
        <v>4.4000000000000004</v>
      </c>
      <c r="G7120" s="325">
        <v>86</v>
      </c>
      <c r="H7120" s="320">
        <v>0.4</v>
      </c>
      <c r="I7120" s="320">
        <v>45</v>
      </c>
    </row>
    <row r="7121" spans="3:9" x14ac:dyDescent="0.25">
      <c r="C7121" s="482" t="s">
        <v>7547</v>
      </c>
      <c r="D7121" s="325">
        <v>458.7</v>
      </c>
      <c r="E7121" s="325">
        <v>0</v>
      </c>
      <c r="F7121" s="325">
        <v>4.0999999999999996</v>
      </c>
      <c r="G7121" s="325">
        <v>88</v>
      </c>
      <c r="H7121" s="320">
        <v>0</v>
      </c>
      <c r="I7121" s="320" t="s">
        <v>281</v>
      </c>
    </row>
    <row r="7122" spans="3:9" x14ac:dyDescent="0.25">
      <c r="C7122" s="482" t="s">
        <v>7548</v>
      </c>
      <c r="D7122" s="325">
        <v>458.4</v>
      </c>
      <c r="E7122" s="325">
        <v>0</v>
      </c>
      <c r="F7122" s="325">
        <v>4.0999999999999996</v>
      </c>
      <c r="G7122" s="325">
        <v>88</v>
      </c>
      <c r="H7122" s="320">
        <v>0</v>
      </c>
      <c r="I7122" s="320" t="s">
        <v>281</v>
      </c>
    </row>
    <row r="7123" spans="3:9" x14ac:dyDescent="0.25">
      <c r="C7123" s="482" t="s">
        <v>7549</v>
      </c>
      <c r="D7123" s="325">
        <v>458.3</v>
      </c>
      <c r="E7123" s="325">
        <v>0</v>
      </c>
      <c r="F7123" s="325">
        <v>3.8</v>
      </c>
      <c r="G7123" s="325">
        <v>89</v>
      </c>
      <c r="H7123" s="320">
        <v>0.4</v>
      </c>
      <c r="I7123" s="320">
        <v>337.5</v>
      </c>
    </row>
    <row r="7124" spans="3:9" x14ac:dyDescent="0.25">
      <c r="C7124" s="482" t="s">
        <v>7550</v>
      </c>
      <c r="D7124" s="325">
        <v>458</v>
      </c>
      <c r="E7124" s="325">
        <v>0</v>
      </c>
      <c r="F7124" s="325">
        <v>3.9</v>
      </c>
      <c r="G7124" s="325">
        <v>89</v>
      </c>
      <c r="H7124" s="320">
        <v>0.4</v>
      </c>
      <c r="I7124" s="320">
        <v>337.5</v>
      </c>
    </row>
    <row r="7125" spans="3:9" x14ac:dyDescent="0.25">
      <c r="C7125" s="482" t="s">
        <v>7551</v>
      </c>
      <c r="D7125" s="325">
        <v>457.8</v>
      </c>
      <c r="E7125" s="325">
        <v>0</v>
      </c>
      <c r="F7125" s="325">
        <v>3.4</v>
      </c>
      <c r="G7125" s="325">
        <v>88</v>
      </c>
      <c r="H7125" s="320">
        <v>0.4</v>
      </c>
      <c r="I7125" s="320">
        <v>315</v>
      </c>
    </row>
    <row r="7126" spans="3:9" x14ac:dyDescent="0.25">
      <c r="C7126" s="482" t="s">
        <v>7552</v>
      </c>
      <c r="D7126" s="325">
        <v>458.2</v>
      </c>
      <c r="E7126" s="325">
        <v>0</v>
      </c>
      <c r="F7126" s="325">
        <v>3.2</v>
      </c>
      <c r="G7126" s="325">
        <v>90</v>
      </c>
      <c r="H7126" s="320">
        <v>0.4</v>
      </c>
      <c r="I7126" s="320">
        <v>315</v>
      </c>
    </row>
    <row r="7127" spans="3:9" x14ac:dyDescent="0.25">
      <c r="C7127" s="482" t="s">
        <v>7553</v>
      </c>
      <c r="D7127" s="325">
        <v>458.4</v>
      </c>
      <c r="E7127" s="325">
        <v>0</v>
      </c>
      <c r="F7127" s="325">
        <v>2.7</v>
      </c>
      <c r="G7127" s="325">
        <v>92</v>
      </c>
      <c r="H7127" s="320">
        <v>0.4</v>
      </c>
      <c r="I7127" s="320">
        <v>202.5</v>
      </c>
    </row>
    <row r="7128" spans="3:9" x14ac:dyDescent="0.25">
      <c r="C7128" s="482" t="s">
        <v>7554</v>
      </c>
      <c r="D7128" s="325">
        <v>458.5</v>
      </c>
      <c r="E7128" s="325">
        <v>0</v>
      </c>
      <c r="F7128" s="325">
        <v>2.9</v>
      </c>
      <c r="G7128" s="325">
        <v>90</v>
      </c>
      <c r="H7128" s="320">
        <v>0.9</v>
      </c>
      <c r="I7128" s="320">
        <v>180</v>
      </c>
    </row>
    <row r="7129" spans="3:9" x14ac:dyDescent="0.25">
      <c r="C7129" s="482" t="s">
        <v>7555</v>
      </c>
      <c r="D7129" s="325">
        <v>459.3</v>
      </c>
      <c r="E7129" s="325">
        <v>0</v>
      </c>
      <c r="F7129" s="325">
        <v>4.8</v>
      </c>
      <c r="G7129" s="325">
        <v>86</v>
      </c>
      <c r="H7129" s="320">
        <v>0.4</v>
      </c>
      <c r="I7129" s="320">
        <v>157.5</v>
      </c>
    </row>
    <row r="7130" spans="3:9" x14ac:dyDescent="0.25">
      <c r="C7130" s="482" t="s">
        <v>7556</v>
      </c>
      <c r="D7130" s="325">
        <v>459.5</v>
      </c>
      <c r="E7130" s="325">
        <v>0</v>
      </c>
      <c r="F7130" s="325">
        <v>7.1</v>
      </c>
      <c r="G7130" s="325">
        <v>72</v>
      </c>
      <c r="H7130" s="320">
        <v>0.9</v>
      </c>
      <c r="I7130" s="320">
        <v>202.5</v>
      </c>
    </row>
    <row r="7131" spans="3:9" x14ac:dyDescent="0.25">
      <c r="C7131" s="482" t="s">
        <v>7557</v>
      </c>
      <c r="D7131" s="325">
        <v>459.2</v>
      </c>
      <c r="E7131" s="325">
        <v>0</v>
      </c>
      <c r="F7131" s="325">
        <v>8.8000000000000007</v>
      </c>
      <c r="G7131" s="325">
        <v>63</v>
      </c>
      <c r="H7131" s="320">
        <v>0.4</v>
      </c>
      <c r="I7131" s="320">
        <v>135</v>
      </c>
    </row>
    <row r="7132" spans="3:9" x14ac:dyDescent="0.25">
      <c r="C7132" s="482" t="s">
        <v>7558</v>
      </c>
      <c r="D7132" s="325">
        <v>458.8</v>
      </c>
      <c r="E7132" s="325">
        <v>0</v>
      </c>
      <c r="F7132" s="325">
        <v>10.8</v>
      </c>
      <c r="G7132" s="325">
        <v>58</v>
      </c>
      <c r="H7132" s="320">
        <v>0.9</v>
      </c>
      <c r="I7132" s="320">
        <v>45</v>
      </c>
    </row>
    <row r="7133" spans="3:9" x14ac:dyDescent="0.25">
      <c r="C7133" s="482" t="s">
        <v>7559</v>
      </c>
      <c r="D7133" s="325">
        <v>458.4</v>
      </c>
      <c r="E7133" s="325">
        <v>0.2</v>
      </c>
      <c r="F7133" s="325">
        <v>7.3</v>
      </c>
      <c r="G7133" s="325">
        <v>70</v>
      </c>
      <c r="H7133" s="320">
        <v>1.3</v>
      </c>
      <c r="I7133" s="320">
        <v>180</v>
      </c>
    </row>
    <row r="7134" spans="3:9" x14ac:dyDescent="0.25">
      <c r="C7134" s="482" t="s">
        <v>7560</v>
      </c>
      <c r="D7134" s="325">
        <v>458.2</v>
      </c>
      <c r="E7134" s="325">
        <v>2</v>
      </c>
      <c r="F7134" s="325">
        <v>5.4</v>
      </c>
      <c r="G7134" s="325">
        <v>79</v>
      </c>
      <c r="H7134" s="320">
        <v>0.4</v>
      </c>
      <c r="I7134" s="320">
        <v>157.5</v>
      </c>
    </row>
    <row r="7135" spans="3:9" x14ac:dyDescent="0.25">
      <c r="C7135" s="482" t="s">
        <v>7561</v>
      </c>
      <c r="D7135" s="325">
        <v>457.5</v>
      </c>
      <c r="E7135" s="325">
        <v>2.4</v>
      </c>
      <c r="F7135" s="325">
        <v>7.7</v>
      </c>
      <c r="G7135" s="325">
        <v>75</v>
      </c>
      <c r="H7135" s="320">
        <v>1.3</v>
      </c>
      <c r="I7135" s="320">
        <v>202.5</v>
      </c>
    </row>
    <row r="7136" spans="3:9" x14ac:dyDescent="0.25">
      <c r="C7136" s="482" t="s">
        <v>7562</v>
      </c>
      <c r="D7136" s="325">
        <v>457.4</v>
      </c>
      <c r="E7136" s="325">
        <v>0.2</v>
      </c>
      <c r="F7136" s="325">
        <v>9</v>
      </c>
      <c r="G7136" s="325">
        <v>68</v>
      </c>
      <c r="H7136" s="320">
        <v>2.7</v>
      </c>
      <c r="I7136" s="320">
        <v>315</v>
      </c>
    </row>
    <row r="7137" spans="3:9" x14ac:dyDescent="0.25">
      <c r="C7137" s="482" t="s">
        <v>7563</v>
      </c>
      <c r="D7137" s="325">
        <v>457.2</v>
      </c>
      <c r="E7137" s="325">
        <v>0</v>
      </c>
      <c r="F7137" s="325">
        <v>8.1</v>
      </c>
      <c r="G7137" s="325">
        <v>70</v>
      </c>
      <c r="H7137" s="320">
        <v>1.3</v>
      </c>
      <c r="I7137" s="320">
        <v>337.5</v>
      </c>
    </row>
    <row r="7138" spans="3:9" x14ac:dyDescent="0.25">
      <c r="C7138" s="482" t="s">
        <v>7564</v>
      </c>
      <c r="D7138" s="325">
        <v>457.5</v>
      </c>
      <c r="E7138" s="325">
        <v>1.6</v>
      </c>
      <c r="F7138" s="325">
        <v>5.4</v>
      </c>
      <c r="G7138" s="325">
        <v>86</v>
      </c>
      <c r="H7138" s="320">
        <v>0.9</v>
      </c>
      <c r="I7138" s="320">
        <v>45</v>
      </c>
    </row>
    <row r="7139" spans="3:9" x14ac:dyDescent="0.25">
      <c r="C7139" s="482" t="s">
        <v>7565</v>
      </c>
      <c r="D7139" s="325">
        <v>457.6</v>
      </c>
      <c r="E7139" s="325">
        <v>0.2</v>
      </c>
      <c r="F7139" s="325">
        <v>5.0999999999999996</v>
      </c>
      <c r="G7139" s="325">
        <v>85</v>
      </c>
      <c r="H7139" s="320">
        <v>0.9</v>
      </c>
      <c r="I7139" s="320">
        <v>45</v>
      </c>
    </row>
    <row r="7140" spans="3:9" x14ac:dyDescent="0.25">
      <c r="C7140" s="482" t="s">
        <v>7566</v>
      </c>
      <c r="D7140" s="325">
        <v>458.1</v>
      </c>
      <c r="E7140" s="325">
        <v>0</v>
      </c>
      <c r="F7140" s="325">
        <v>4.4000000000000004</v>
      </c>
      <c r="G7140" s="325">
        <v>86</v>
      </c>
      <c r="H7140" s="320">
        <v>0.9</v>
      </c>
      <c r="I7140" s="320">
        <v>315</v>
      </c>
    </row>
    <row r="7141" spans="3:9" x14ac:dyDescent="0.25">
      <c r="C7141" s="482" t="s">
        <v>7567</v>
      </c>
      <c r="D7141" s="325">
        <v>458.8</v>
      </c>
      <c r="E7141" s="325">
        <v>0.6</v>
      </c>
      <c r="F7141" s="325">
        <v>2.8</v>
      </c>
      <c r="G7141" s="325">
        <v>90</v>
      </c>
      <c r="H7141" s="320">
        <v>1.3</v>
      </c>
      <c r="I7141" s="320">
        <v>180</v>
      </c>
    </row>
    <row r="7142" spans="3:9" x14ac:dyDescent="0.25">
      <c r="C7142" s="482" t="s">
        <v>7568</v>
      </c>
      <c r="D7142" s="325">
        <v>459</v>
      </c>
      <c r="E7142" s="325">
        <v>0.8</v>
      </c>
      <c r="F7142" s="325">
        <v>2.2999999999999998</v>
      </c>
      <c r="G7142" s="325">
        <v>90</v>
      </c>
      <c r="H7142" s="320">
        <v>1.3</v>
      </c>
      <c r="I7142" s="320">
        <v>202.5</v>
      </c>
    </row>
    <row r="7143" spans="3:9" x14ac:dyDescent="0.25">
      <c r="C7143" s="482" t="s">
        <v>7569</v>
      </c>
      <c r="D7143" s="325">
        <v>459.3</v>
      </c>
      <c r="E7143" s="325">
        <v>0.2</v>
      </c>
      <c r="F7143" s="325">
        <v>2.6</v>
      </c>
      <c r="G7143" s="325">
        <v>89</v>
      </c>
      <c r="H7143" s="320">
        <v>0.9</v>
      </c>
      <c r="I7143" s="320">
        <v>225</v>
      </c>
    </row>
    <row r="7144" spans="3:9" x14ac:dyDescent="0.25">
      <c r="C7144" s="482" t="s">
        <v>7570</v>
      </c>
      <c r="D7144" s="325">
        <v>459.2</v>
      </c>
      <c r="E7144" s="325">
        <v>0</v>
      </c>
      <c r="F7144" s="325">
        <v>2.2999999999999998</v>
      </c>
      <c r="G7144" s="325">
        <v>88</v>
      </c>
      <c r="H7144" s="320">
        <v>0.4</v>
      </c>
      <c r="I7144" s="320">
        <v>180</v>
      </c>
    </row>
    <row r="7145" spans="3:9" x14ac:dyDescent="0.25">
      <c r="C7145" s="482" t="s">
        <v>7571</v>
      </c>
      <c r="D7145" s="325">
        <v>458.7</v>
      </c>
      <c r="E7145" s="325">
        <v>0</v>
      </c>
      <c r="F7145" s="325">
        <v>2.5</v>
      </c>
      <c r="G7145" s="325">
        <v>88</v>
      </c>
      <c r="H7145" s="320">
        <v>0.4</v>
      </c>
      <c r="I7145" s="320">
        <v>180</v>
      </c>
    </row>
    <row r="7146" spans="3:9" x14ac:dyDescent="0.25">
      <c r="C7146" s="482" t="s">
        <v>7572</v>
      </c>
      <c r="D7146" s="325">
        <v>458.4</v>
      </c>
      <c r="E7146" s="325">
        <v>0</v>
      </c>
      <c r="F7146" s="325">
        <v>2.9</v>
      </c>
      <c r="G7146" s="325">
        <v>87</v>
      </c>
      <c r="H7146" s="320">
        <v>0.4</v>
      </c>
      <c r="I7146" s="320">
        <v>202.5</v>
      </c>
    </row>
    <row r="7147" spans="3:9" x14ac:dyDescent="0.25">
      <c r="C7147" s="482" t="s">
        <v>7573</v>
      </c>
      <c r="D7147" s="325">
        <v>458.2</v>
      </c>
      <c r="E7147" s="325">
        <v>0</v>
      </c>
      <c r="F7147" s="325">
        <v>2.9</v>
      </c>
      <c r="G7147" s="325">
        <v>89</v>
      </c>
      <c r="H7147" s="320">
        <v>0.9</v>
      </c>
      <c r="I7147" s="320">
        <v>180</v>
      </c>
    </row>
    <row r="7148" spans="3:9" x14ac:dyDescent="0.25">
      <c r="C7148" s="482" t="s">
        <v>7574</v>
      </c>
      <c r="D7148" s="325">
        <v>458.1</v>
      </c>
      <c r="E7148" s="325">
        <v>0</v>
      </c>
      <c r="F7148" s="325">
        <v>2.4</v>
      </c>
      <c r="G7148" s="325">
        <v>90</v>
      </c>
      <c r="H7148" s="320">
        <v>0.4</v>
      </c>
      <c r="I7148" s="320">
        <v>202.5</v>
      </c>
    </row>
    <row r="7149" spans="3:9" x14ac:dyDescent="0.25">
      <c r="C7149" s="482" t="s">
        <v>7575</v>
      </c>
      <c r="D7149" s="325">
        <v>458</v>
      </c>
      <c r="E7149" s="325">
        <v>0</v>
      </c>
      <c r="F7149" s="325">
        <v>1.8</v>
      </c>
      <c r="G7149" s="325">
        <v>91</v>
      </c>
      <c r="H7149" s="320">
        <v>0.9</v>
      </c>
      <c r="I7149" s="320">
        <v>180</v>
      </c>
    </row>
    <row r="7150" spans="3:9" x14ac:dyDescent="0.25">
      <c r="C7150" s="482" t="s">
        <v>7576</v>
      </c>
      <c r="D7150" s="325">
        <v>458.3</v>
      </c>
      <c r="E7150" s="325">
        <v>0</v>
      </c>
      <c r="F7150" s="325">
        <v>2.1</v>
      </c>
      <c r="G7150" s="325">
        <v>88</v>
      </c>
      <c r="H7150" s="320">
        <v>1.3</v>
      </c>
      <c r="I7150" s="320">
        <v>180</v>
      </c>
    </row>
    <row r="7151" spans="3:9" x14ac:dyDescent="0.25">
      <c r="C7151" s="482" t="s">
        <v>7577</v>
      </c>
      <c r="D7151" s="325">
        <v>458.7</v>
      </c>
      <c r="E7151" s="325">
        <v>0</v>
      </c>
      <c r="F7151" s="325">
        <v>1.7</v>
      </c>
      <c r="G7151" s="325">
        <v>87</v>
      </c>
      <c r="H7151" s="320">
        <v>1.3</v>
      </c>
      <c r="I7151" s="320">
        <v>180</v>
      </c>
    </row>
    <row r="7152" spans="3:9" x14ac:dyDescent="0.25">
      <c r="C7152" s="482" t="s">
        <v>7578</v>
      </c>
      <c r="D7152" s="325">
        <v>459.1</v>
      </c>
      <c r="E7152" s="325">
        <v>0</v>
      </c>
      <c r="F7152" s="325">
        <v>1.7</v>
      </c>
      <c r="G7152" s="325">
        <v>86</v>
      </c>
      <c r="H7152" s="320">
        <v>1.3</v>
      </c>
      <c r="I7152" s="320">
        <v>135</v>
      </c>
    </row>
    <row r="7153" spans="3:9" x14ac:dyDescent="0.25">
      <c r="C7153" s="482" t="s">
        <v>7579</v>
      </c>
      <c r="D7153" s="325">
        <v>459.5</v>
      </c>
      <c r="E7153" s="325">
        <v>0</v>
      </c>
      <c r="F7153" s="325">
        <v>3.5</v>
      </c>
      <c r="G7153" s="325">
        <v>81</v>
      </c>
      <c r="H7153" s="320">
        <v>1.8</v>
      </c>
      <c r="I7153" s="320">
        <v>202.5</v>
      </c>
    </row>
    <row r="7154" spans="3:9" x14ac:dyDescent="0.25">
      <c r="C7154" s="482" t="s">
        <v>7580</v>
      </c>
      <c r="D7154" s="325">
        <v>459.6</v>
      </c>
      <c r="E7154" s="325">
        <v>0</v>
      </c>
      <c r="F7154" s="325">
        <v>5.5</v>
      </c>
      <c r="G7154" s="325">
        <v>76</v>
      </c>
      <c r="H7154" s="320">
        <v>2.2000000000000002</v>
      </c>
      <c r="I7154" s="320">
        <v>157.5</v>
      </c>
    </row>
    <row r="7155" spans="3:9" x14ac:dyDescent="0.25">
      <c r="C7155" s="482" t="s">
        <v>7581</v>
      </c>
      <c r="D7155" s="325">
        <v>459.5</v>
      </c>
      <c r="E7155" s="325">
        <v>0</v>
      </c>
      <c r="F7155" s="325">
        <v>7.9</v>
      </c>
      <c r="G7155" s="325">
        <v>69</v>
      </c>
      <c r="H7155" s="320">
        <v>1.8</v>
      </c>
      <c r="I7155" s="320">
        <v>135</v>
      </c>
    </row>
    <row r="7156" spans="3:9" x14ac:dyDescent="0.25">
      <c r="C7156" s="482" t="s">
        <v>7582</v>
      </c>
      <c r="D7156" s="325">
        <v>459</v>
      </c>
      <c r="E7156" s="325">
        <v>0</v>
      </c>
      <c r="F7156" s="325">
        <v>9.4</v>
      </c>
      <c r="G7156" s="325">
        <v>65</v>
      </c>
      <c r="H7156" s="320">
        <v>1.8</v>
      </c>
      <c r="I7156" s="320">
        <v>180</v>
      </c>
    </row>
    <row r="7157" spans="3:9" x14ac:dyDescent="0.25">
      <c r="C7157" s="482" t="s">
        <v>7583</v>
      </c>
      <c r="D7157" s="325">
        <v>458.6</v>
      </c>
      <c r="E7157" s="325">
        <v>0</v>
      </c>
      <c r="F7157" s="325">
        <v>10.3</v>
      </c>
      <c r="G7157" s="325">
        <v>58</v>
      </c>
      <c r="H7157" s="320">
        <v>1.3</v>
      </c>
      <c r="I7157" s="320">
        <v>202.5</v>
      </c>
    </row>
    <row r="7158" spans="3:9" x14ac:dyDescent="0.25">
      <c r="C7158" s="482" t="s">
        <v>7584</v>
      </c>
      <c r="D7158" s="325">
        <v>457.8</v>
      </c>
      <c r="E7158" s="325">
        <v>0</v>
      </c>
      <c r="F7158" s="325">
        <v>11.6</v>
      </c>
      <c r="G7158" s="325">
        <v>49</v>
      </c>
      <c r="H7158" s="320">
        <v>1.3</v>
      </c>
      <c r="I7158" s="320">
        <v>157.5</v>
      </c>
    </row>
    <row r="7159" spans="3:9" x14ac:dyDescent="0.25">
      <c r="C7159" s="482" t="s">
        <v>7585</v>
      </c>
      <c r="D7159" s="325">
        <v>457.3</v>
      </c>
      <c r="E7159" s="325">
        <v>0</v>
      </c>
      <c r="F7159" s="325">
        <v>11.7</v>
      </c>
      <c r="G7159" s="325">
        <v>54</v>
      </c>
      <c r="H7159" s="320">
        <v>1.8</v>
      </c>
      <c r="I7159" s="320">
        <v>315</v>
      </c>
    </row>
    <row r="7160" spans="3:9" x14ac:dyDescent="0.25">
      <c r="C7160" s="482" t="s">
        <v>7586</v>
      </c>
      <c r="D7160" s="325">
        <v>456.7</v>
      </c>
      <c r="E7160" s="325">
        <v>0</v>
      </c>
      <c r="F7160" s="325">
        <v>10.9</v>
      </c>
      <c r="G7160" s="325">
        <v>50</v>
      </c>
      <c r="H7160" s="320">
        <v>0.9</v>
      </c>
      <c r="I7160" s="320">
        <v>135</v>
      </c>
    </row>
    <row r="7161" spans="3:9" x14ac:dyDescent="0.25">
      <c r="C7161" s="482" t="s">
        <v>7587</v>
      </c>
      <c r="D7161" s="325">
        <v>456.6</v>
      </c>
      <c r="E7161" s="325">
        <v>0.2</v>
      </c>
      <c r="F7161" s="325">
        <v>7.3</v>
      </c>
      <c r="G7161" s="325">
        <v>65</v>
      </c>
      <c r="H7161" s="320">
        <v>1.3</v>
      </c>
      <c r="I7161" s="320">
        <v>337.5</v>
      </c>
    </row>
    <row r="7162" spans="3:9" x14ac:dyDescent="0.25">
      <c r="C7162" s="482" t="s">
        <v>7588</v>
      </c>
      <c r="D7162" s="325">
        <v>456.7</v>
      </c>
      <c r="E7162" s="325">
        <v>0</v>
      </c>
      <c r="F7162" s="325">
        <v>8.3000000000000007</v>
      </c>
      <c r="G7162" s="325">
        <v>64</v>
      </c>
      <c r="H7162" s="320">
        <v>0.9</v>
      </c>
      <c r="I7162" s="320">
        <v>315</v>
      </c>
    </row>
    <row r="7163" spans="3:9" x14ac:dyDescent="0.25">
      <c r="C7163" s="482" t="s">
        <v>7589</v>
      </c>
      <c r="D7163" s="325">
        <v>457.2</v>
      </c>
      <c r="E7163" s="325">
        <v>0</v>
      </c>
      <c r="F7163" s="325">
        <v>7.2</v>
      </c>
      <c r="G7163" s="325">
        <v>67</v>
      </c>
      <c r="H7163" s="320">
        <v>0.9</v>
      </c>
      <c r="I7163" s="320">
        <v>315</v>
      </c>
    </row>
    <row r="7164" spans="3:9" x14ac:dyDescent="0.25">
      <c r="C7164" s="482" t="s">
        <v>7590</v>
      </c>
      <c r="D7164" s="325">
        <v>457.7</v>
      </c>
      <c r="E7164" s="325">
        <v>0</v>
      </c>
      <c r="F7164" s="325">
        <v>6.3</v>
      </c>
      <c r="G7164" s="325">
        <v>71</v>
      </c>
      <c r="H7164" s="320">
        <v>0.9</v>
      </c>
      <c r="I7164" s="320">
        <v>315</v>
      </c>
    </row>
    <row r="7165" spans="3:9" x14ac:dyDescent="0.25">
      <c r="C7165" s="482" t="s">
        <v>7591</v>
      </c>
      <c r="D7165" s="325">
        <v>457.8</v>
      </c>
      <c r="E7165" s="325">
        <v>0</v>
      </c>
      <c r="F7165" s="325">
        <v>6.3</v>
      </c>
      <c r="G7165" s="325">
        <v>75</v>
      </c>
      <c r="H7165" s="320">
        <v>0.9</v>
      </c>
      <c r="I7165" s="320">
        <v>180</v>
      </c>
    </row>
    <row r="7166" spans="3:9" x14ac:dyDescent="0.25">
      <c r="C7166" s="482" t="s">
        <v>7592</v>
      </c>
      <c r="D7166" s="325">
        <v>457.9</v>
      </c>
      <c r="E7166" s="325">
        <v>0</v>
      </c>
      <c r="F7166" s="325">
        <v>5.8</v>
      </c>
      <c r="G7166" s="325">
        <v>78</v>
      </c>
      <c r="H7166" s="320">
        <v>0.4</v>
      </c>
      <c r="I7166" s="320">
        <v>157.5</v>
      </c>
    </row>
    <row r="7167" spans="3:9" x14ac:dyDescent="0.25">
      <c r="C7167" s="482" t="s">
        <v>7593</v>
      </c>
      <c r="D7167" s="325">
        <v>458.2</v>
      </c>
      <c r="E7167" s="325">
        <v>0</v>
      </c>
      <c r="F7167" s="325">
        <v>5.2</v>
      </c>
      <c r="G7167" s="325">
        <v>81</v>
      </c>
      <c r="H7167" s="320">
        <v>0.4</v>
      </c>
      <c r="I7167" s="320">
        <v>247.5</v>
      </c>
    </row>
    <row r="7168" spans="3:9" x14ac:dyDescent="0.25">
      <c r="C7168" s="482" t="s">
        <v>7594</v>
      </c>
      <c r="D7168" s="325">
        <v>458.4</v>
      </c>
      <c r="E7168" s="325">
        <v>0</v>
      </c>
      <c r="F7168" s="325">
        <v>4.5999999999999996</v>
      </c>
      <c r="G7168" s="325">
        <v>85</v>
      </c>
      <c r="H7168" s="320">
        <v>0</v>
      </c>
      <c r="I7168" s="320" t="s">
        <v>281</v>
      </c>
    </row>
    <row r="7169" spans="3:9" x14ac:dyDescent="0.25">
      <c r="C7169" s="482" t="s">
        <v>7595</v>
      </c>
      <c r="D7169" s="325">
        <v>458</v>
      </c>
      <c r="E7169" s="325">
        <v>0</v>
      </c>
      <c r="F7169" s="325">
        <v>3.5</v>
      </c>
      <c r="G7169" s="325">
        <v>86</v>
      </c>
      <c r="H7169" s="320">
        <v>0</v>
      </c>
      <c r="I7169" s="320" t="s">
        <v>281</v>
      </c>
    </row>
    <row r="7170" spans="3:9" x14ac:dyDescent="0.25">
      <c r="C7170" s="482" t="s">
        <v>7596</v>
      </c>
      <c r="D7170" s="325">
        <v>457.6</v>
      </c>
      <c r="E7170" s="325">
        <v>0</v>
      </c>
      <c r="F7170" s="325">
        <v>2.8</v>
      </c>
      <c r="G7170" s="325">
        <v>90</v>
      </c>
      <c r="H7170" s="320">
        <v>0</v>
      </c>
      <c r="I7170" s="320" t="s">
        <v>281</v>
      </c>
    </row>
    <row r="7171" spans="3:9" x14ac:dyDescent="0.25">
      <c r="C7171" s="482" t="s">
        <v>7597</v>
      </c>
      <c r="D7171" s="325">
        <v>457.4</v>
      </c>
      <c r="E7171" s="325">
        <v>0</v>
      </c>
      <c r="F7171" s="325">
        <v>2.2999999999999998</v>
      </c>
      <c r="G7171" s="325">
        <v>90</v>
      </c>
      <c r="H7171" s="320">
        <v>0.4</v>
      </c>
      <c r="I7171" s="320">
        <v>202.5</v>
      </c>
    </row>
    <row r="7172" spans="3:9" x14ac:dyDescent="0.25">
      <c r="C7172" s="482" t="s">
        <v>7598</v>
      </c>
      <c r="D7172" s="325">
        <v>457.3</v>
      </c>
      <c r="E7172" s="325">
        <v>0</v>
      </c>
      <c r="F7172" s="325">
        <v>2</v>
      </c>
      <c r="G7172" s="325">
        <v>90</v>
      </c>
      <c r="H7172" s="320">
        <v>0</v>
      </c>
      <c r="I7172" s="320" t="s">
        <v>281</v>
      </c>
    </row>
    <row r="7173" spans="3:9" x14ac:dyDescent="0.25">
      <c r="C7173" s="482" t="s">
        <v>7599</v>
      </c>
      <c r="D7173" s="325">
        <v>457.4</v>
      </c>
      <c r="E7173" s="325">
        <v>0</v>
      </c>
      <c r="F7173" s="325">
        <v>1.2</v>
      </c>
      <c r="G7173" s="325">
        <v>91</v>
      </c>
      <c r="H7173" s="320">
        <v>0.4</v>
      </c>
      <c r="I7173" s="320">
        <v>202.5</v>
      </c>
    </row>
    <row r="7174" spans="3:9" x14ac:dyDescent="0.25">
      <c r="C7174" s="482" t="s">
        <v>7600</v>
      </c>
      <c r="D7174" s="325">
        <v>457.8</v>
      </c>
      <c r="E7174" s="325">
        <v>0</v>
      </c>
      <c r="F7174" s="325">
        <v>0.8</v>
      </c>
      <c r="G7174" s="325">
        <v>93</v>
      </c>
      <c r="H7174" s="320">
        <v>0</v>
      </c>
      <c r="I7174" s="320" t="s">
        <v>281</v>
      </c>
    </row>
    <row r="7175" spans="3:9" x14ac:dyDescent="0.25">
      <c r="C7175" s="482" t="s">
        <v>7601</v>
      </c>
      <c r="D7175" s="325">
        <v>458.2</v>
      </c>
      <c r="E7175" s="325">
        <v>0</v>
      </c>
      <c r="F7175" s="325">
        <v>1.6</v>
      </c>
      <c r="G7175" s="325">
        <v>94</v>
      </c>
      <c r="H7175" s="320">
        <v>0</v>
      </c>
      <c r="I7175" s="320" t="s">
        <v>281</v>
      </c>
    </row>
    <row r="7176" spans="3:9" x14ac:dyDescent="0.25">
      <c r="C7176" s="482" t="s">
        <v>7602</v>
      </c>
      <c r="D7176" s="325">
        <v>458.6</v>
      </c>
      <c r="E7176" s="325">
        <v>0</v>
      </c>
      <c r="F7176" s="325">
        <v>2.4</v>
      </c>
      <c r="G7176" s="325">
        <v>92</v>
      </c>
      <c r="H7176" s="320">
        <v>0.4</v>
      </c>
      <c r="I7176" s="320">
        <v>202.5</v>
      </c>
    </row>
    <row r="7177" spans="3:9" x14ac:dyDescent="0.25">
      <c r="C7177" s="482" t="s">
        <v>7603</v>
      </c>
      <c r="D7177" s="325">
        <v>459</v>
      </c>
      <c r="E7177" s="325">
        <v>0</v>
      </c>
      <c r="F7177" s="325">
        <v>3.8</v>
      </c>
      <c r="G7177" s="325">
        <v>88</v>
      </c>
      <c r="H7177" s="320">
        <v>0.4</v>
      </c>
      <c r="I7177" s="320">
        <v>180</v>
      </c>
    </row>
    <row r="7178" spans="3:9" x14ac:dyDescent="0.25">
      <c r="C7178" s="482" t="s">
        <v>7604</v>
      </c>
      <c r="D7178" s="325">
        <v>459.4</v>
      </c>
      <c r="E7178" s="325">
        <v>0</v>
      </c>
      <c r="F7178" s="325">
        <v>6.2</v>
      </c>
      <c r="G7178" s="325">
        <v>77</v>
      </c>
      <c r="H7178" s="320">
        <v>0.4</v>
      </c>
      <c r="I7178" s="320">
        <v>247.5</v>
      </c>
    </row>
    <row r="7179" spans="3:9" x14ac:dyDescent="0.25">
      <c r="C7179" s="482" t="s">
        <v>7605</v>
      </c>
      <c r="D7179" s="325">
        <v>459.3</v>
      </c>
      <c r="E7179" s="325">
        <v>0</v>
      </c>
      <c r="F7179" s="325">
        <v>9.6999999999999993</v>
      </c>
      <c r="G7179" s="325">
        <v>61</v>
      </c>
      <c r="H7179" s="320">
        <v>0.9</v>
      </c>
      <c r="I7179" s="320">
        <v>157.5</v>
      </c>
    </row>
    <row r="7180" spans="3:9" x14ac:dyDescent="0.25">
      <c r="C7180" s="482" t="s">
        <v>7606</v>
      </c>
      <c r="D7180" s="325">
        <v>459.2</v>
      </c>
      <c r="E7180" s="325">
        <v>0</v>
      </c>
      <c r="F7180" s="325">
        <v>11.1</v>
      </c>
      <c r="G7180" s="325">
        <v>56</v>
      </c>
      <c r="H7180" s="320">
        <v>0.9</v>
      </c>
      <c r="I7180" s="320">
        <v>112.5</v>
      </c>
    </row>
    <row r="7181" spans="3:9" x14ac:dyDescent="0.25">
      <c r="C7181" s="482" t="s">
        <v>7607</v>
      </c>
      <c r="D7181" s="325">
        <v>458.6</v>
      </c>
      <c r="E7181" s="325">
        <v>0</v>
      </c>
      <c r="F7181" s="325">
        <v>12.9</v>
      </c>
      <c r="G7181" s="325">
        <v>42</v>
      </c>
      <c r="H7181" s="320">
        <v>1.3</v>
      </c>
      <c r="I7181" s="320">
        <v>45</v>
      </c>
    </row>
    <row r="7182" spans="3:9" x14ac:dyDescent="0.25">
      <c r="C7182" s="482" t="s">
        <v>7608</v>
      </c>
      <c r="D7182" s="325">
        <v>457.9</v>
      </c>
      <c r="E7182" s="325">
        <v>0</v>
      </c>
      <c r="F7182" s="325">
        <v>13.1</v>
      </c>
      <c r="G7182" s="325">
        <v>53</v>
      </c>
      <c r="H7182" s="320">
        <v>1.3</v>
      </c>
      <c r="I7182" s="320">
        <v>337.5</v>
      </c>
    </row>
    <row r="7183" spans="3:9" x14ac:dyDescent="0.25">
      <c r="C7183" s="482" t="s">
        <v>7609</v>
      </c>
      <c r="D7183" s="325">
        <v>457.4</v>
      </c>
      <c r="E7183" s="325">
        <v>0</v>
      </c>
      <c r="F7183" s="325">
        <v>10.7</v>
      </c>
      <c r="G7183" s="325">
        <v>58</v>
      </c>
      <c r="H7183" s="320">
        <v>1.8</v>
      </c>
      <c r="I7183" s="320">
        <v>22.5</v>
      </c>
    </row>
    <row r="7184" spans="3:9" x14ac:dyDescent="0.25">
      <c r="C7184" s="482" t="s">
        <v>7610</v>
      </c>
      <c r="D7184" s="325">
        <v>457.4</v>
      </c>
      <c r="E7184" s="325">
        <v>0</v>
      </c>
      <c r="F7184" s="325">
        <v>6.4</v>
      </c>
      <c r="G7184" s="325">
        <v>75</v>
      </c>
      <c r="H7184" s="320">
        <v>1.3</v>
      </c>
      <c r="I7184" s="320">
        <v>45</v>
      </c>
    </row>
    <row r="7185" spans="3:9" x14ac:dyDescent="0.25">
      <c r="C7185" s="482" t="s">
        <v>7611</v>
      </c>
      <c r="D7185" s="325">
        <v>457</v>
      </c>
      <c r="E7185" s="325">
        <v>0.6</v>
      </c>
      <c r="F7185" s="325">
        <v>7.4</v>
      </c>
      <c r="G7185" s="325">
        <v>76</v>
      </c>
      <c r="H7185" s="320">
        <v>1.3</v>
      </c>
      <c r="I7185" s="320">
        <v>315</v>
      </c>
    </row>
    <row r="7186" spans="3:9" x14ac:dyDescent="0.25">
      <c r="C7186" s="482" t="s">
        <v>7612</v>
      </c>
      <c r="D7186" s="325">
        <v>457</v>
      </c>
      <c r="E7186" s="325">
        <v>0</v>
      </c>
      <c r="F7186" s="325">
        <v>6.7</v>
      </c>
      <c r="G7186" s="325">
        <v>78</v>
      </c>
      <c r="H7186" s="320">
        <v>1.3</v>
      </c>
      <c r="I7186" s="320">
        <v>0</v>
      </c>
    </row>
    <row r="7187" spans="3:9" x14ac:dyDescent="0.25">
      <c r="C7187" s="482" t="s">
        <v>7613</v>
      </c>
      <c r="D7187" s="325">
        <v>457.6</v>
      </c>
      <c r="E7187" s="325">
        <v>0</v>
      </c>
      <c r="F7187" s="325">
        <v>5.7</v>
      </c>
      <c r="G7187" s="325">
        <v>79</v>
      </c>
      <c r="H7187" s="320">
        <v>0.9</v>
      </c>
      <c r="I7187" s="320">
        <v>0</v>
      </c>
    </row>
    <row r="7188" spans="3:9" x14ac:dyDescent="0.25">
      <c r="C7188" s="482" t="s">
        <v>7614</v>
      </c>
      <c r="D7188" s="325">
        <v>458.3</v>
      </c>
      <c r="E7188" s="325">
        <v>0</v>
      </c>
      <c r="F7188" s="325">
        <v>2.9</v>
      </c>
      <c r="G7188" s="325">
        <v>85</v>
      </c>
      <c r="H7188" s="320">
        <v>0.9</v>
      </c>
      <c r="I7188" s="320">
        <v>45</v>
      </c>
    </row>
    <row r="7189" spans="3:9" x14ac:dyDescent="0.25">
      <c r="C7189" s="482" t="s">
        <v>7615</v>
      </c>
      <c r="D7189" s="325">
        <v>458.6</v>
      </c>
      <c r="E7189" s="325">
        <v>0.2</v>
      </c>
      <c r="F7189" s="325">
        <v>2.2000000000000002</v>
      </c>
      <c r="G7189" s="325">
        <v>90</v>
      </c>
      <c r="H7189" s="320">
        <v>1.8</v>
      </c>
      <c r="I7189" s="320">
        <v>157.5</v>
      </c>
    </row>
    <row r="7190" spans="3:9" x14ac:dyDescent="0.25">
      <c r="C7190" s="482" t="s">
        <v>7616</v>
      </c>
      <c r="D7190" s="325">
        <v>458.6</v>
      </c>
      <c r="E7190" s="325">
        <v>0</v>
      </c>
      <c r="F7190" s="325">
        <v>2.8</v>
      </c>
      <c r="G7190" s="325">
        <v>89</v>
      </c>
      <c r="H7190" s="320">
        <v>0.9</v>
      </c>
      <c r="I7190" s="320">
        <v>202.5</v>
      </c>
    </row>
    <row r="7191" spans="3:9" x14ac:dyDescent="0.25">
      <c r="C7191" s="482" t="s">
        <v>7617</v>
      </c>
      <c r="D7191" s="325">
        <v>458.7</v>
      </c>
      <c r="E7191" s="325">
        <v>0</v>
      </c>
      <c r="F7191" s="325">
        <v>2.4</v>
      </c>
      <c r="G7191" s="325">
        <v>91</v>
      </c>
      <c r="H7191" s="320">
        <v>1.3</v>
      </c>
      <c r="I7191" s="320">
        <v>180</v>
      </c>
    </row>
    <row r="7192" spans="3:9" x14ac:dyDescent="0.25">
      <c r="C7192" s="482" t="s">
        <v>7618</v>
      </c>
      <c r="D7192" s="325">
        <v>458.7</v>
      </c>
      <c r="E7192" s="325">
        <v>0</v>
      </c>
      <c r="F7192" s="325">
        <v>2.1</v>
      </c>
      <c r="G7192" s="325">
        <v>91</v>
      </c>
      <c r="H7192" s="320">
        <v>0.9</v>
      </c>
      <c r="I7192" s="320">
        <v>135</v>
      </c>
    </row>
    <row r="7193" spans="3:9" x14ac:dyDescent="0.25">
      <c r="C7193" s="482" t="s">
        <v>7619</v>
      </c>
      <c r="D7193" s="325">
        <v>458.1</v>
      </c>
      <c r="E7193" s="325">
        <v>0</v>
      </c>
      <c r="F7193" s="325">
        <v>1.9</v>
      </c>
      <c r="G7193" s="325">
        <v>92</v>
      </c>
      <c r="H7193" s="320">
        <v>0.4</v>
      </c>
      <c r="I7193" s="320">
        <v>225</v>
      </c>
    </row>
    <row r="7194" spans="3:9" x14ac:dyDescent="0.25">
      <c r="C7194" s="482" t="s">
        <v>7620</v>
      </c>
      <c r="D7194" s="325">
        <v>457.8</v>
      </c>
      <c r="E7194" s="325">
        <v>0</v>
      </c>
      <c r="F7194" s="325">
        <v>2</v>
      </c>
      <c r="G7194" s="325">
        <v>91</v>
      </c>
      <c r="H7194" s="320">
        <v>0</v>
      </c>
      <c r="I7194" s="320" t="s">
        <v>281</v>
      </c>
    </row>
    <row r="7195" spans="3:9" x14ac:dyDescent="0.25">
      <c r="C7195" s="482" t="s">
        <v>7621</v>
      </c>
      <c r="D7195" s="325">
        <v>457.5</v>
      </c>
      <c r="E7195" s="325">
        <v>0</v>
      </c>
      <c r="F7195" s="325">
        <v>2</v>
      </c>
      <c r="G7195" s="325">
        <v>89</v>
      </c>
      <c r="H7195" s="320">
        <v>0</v>
      </c>
      <c r="I7195" s="320" t="s">
        <v>281</v>
      </c>
    </row>
    <row r="7196" spans="3:9" x14ac:dyDescent="0.25">
      <c r="C7196" s="482" t="s">
        <v>7622</v>
      </c>
      <c r="D7196" s="325">
        <v>457.2</v>
      </c>
      <c r="E7196" s="325">
        <v>0</v>
      </c>
      <c r="F7196" s="325">
        <v>2.2999999999999998</v>
      </c>
      <c r="G7196" s="325">
        <v>88</v>
      </c>
      <c r="H7196" s="320">
        <v>0.4</v>
      </c>
      <c r="I7196" s="320">
        <v>180</v>
      </c>
    </row>
    <row r="7197" spans="3:9" x14ac:dyDescent="0.25">
      <c r="C7197" s="482" t="s">
        <v>7623</v>
      </c>
      <c r="D7197" s="325">
        <v>457.3</v>
      </c>
      <c r="E7197" s="325">
        <v>0</v>
      </c>
      <c r="F7197" s="325">
        <v>1.8</v>
      </c>
      <c r="G7197" s="325">
        <v>89</v>
      </c>
      <c r="H7197" s="320">
        <v>0.4</v>
      </c>
      <c r="I7197" s="320">
        <v>202.5</v>
      </c>
    </row>
    <row r="7198" spans="3:9" x14ac:dyDescent="0.25">
      <c r="C7198" s="482" t="s">
        <v>7624</v>
      </c>
      <c r="D7198" s="325">
        <v>457.5</v>
      </c>
      <c r="E7198" s="325">
        <v>0</v>
      </c>
      <c r="F7198" s="325">
        <v>0.8</v>
      </c>
      <c r="G7198" s="325">
        <v>92</v>
      </c>
      <c r="H7198" s="320">
        <v>0.4</v>
      </c>
      <c r="I7198" s="320">
        <v>202.5</v>
      </c>
    </row>
    <row r="7199" spans="3:9" x14ac:dyDescent="0.25">
      <c r="C7199" s="482" t="s">
        <v>7625</v>
      </c>
      <c r="D7199" s="325">
        <v>457.7</v>
      </c>
      <c r="E7199" s="325">
        <v>0</v>
      </c>
      <c r="F7199" s="325">
        <v>1</v>
      </c>
      <c r="G7199" s="325">
        <v>93</v>
      </c>
      <c r="H7199" s="320">
        <v>0.9</v>
      </c>
      <c r="I7199" s="320">
        <v>202.5</v>
      </c>
    </row>
    <row r="7200" spans="3:9" x14ac:dyDescent="0.25">
      <c r="C7200" s="482" t="s">
        <v>7626</v>
      </c>
      <c r="D7200" s="325">
        <v>458.2</v>
      </c>
      <c r="E7200" s="325">
        <v>0</v>
      </c>
      <c r="F7200" s="325">
        <v>1.6</v>
      </c>
      <c r="G7200" s="325">
        <v>94</v>
      </c>
      <c r="H7200" s="320">
        <v>0.9</v>
      </c>
      <c r="I7200" s="320">
        <v>180</v>
      </c>
    </row>
    <row r="7201" spans="3:9" x14ac:dyDescent="0.25">
      <c r="C7201" s="482" t="s">
        <v>7627</v>
      </c>
      <c r="D7201" s="325">
        <v>458.5</v>
      </c>
      <c r="E7201" s="325">
        <v>0</v>
      </c>
      <c r="F7201" s="325">
        <v>3.6</v>
      </c>
      <c r="G7201" s="325">
        <v>88</v>
      </c>
      <c r="H7201" s="320">
        <v>0.9</v>
      </c>
      <c r="I7201" s="320">
        <v>180</v>
      </c>
    </row>
    <row r="7202" spans="3:9" x14ac:dyDescent="0.25">
      <c r="C7202" s="482" t="s">
        <v>7628</v>
      </c>
      <c r="D7202" s="325">
        <v>458.9</v>
      </c>
      <c r="E7202" s="325">
        <v>0</v>
      </c>
      <c r="F7202" s="325">
        <v>6.7</v>
      </c>
      <c r="G7202" s="325">
        <v>80</v>
      </c>
      <c r="H7202" s="320">
        <v>1.8</v>
      </c>
      <c r="I7202" s="320">
        <v>180</v>
      </c>
    </row>
    <row r="7203" spans="3:9" x14ac:dyDescent="0.25">
      <c r="C7203" s="482" t="s">
        <v>7629</v>
      </c>
      <c r="D7203" s="325">
        <v>458.8</v>
      </c>
      <c r="E7203" s="325">
        <v>0</v>
      </c>
      <c r="F7203" s="325">
        <v>8.6999999999999993</v>
      </c>
      <c r="G7203" s="325">
        <v>74</v>
      </c>
      <c r="H7203" s="320">
        <v>1.8</v>
      </c>
      <c r="I7203" s="320">
        <v>180</v>
      </c>
    </row>
    <row r="7204" spans="3:9" x14ac:dyDescent="0.25">
      <c r="C7204" s="482" t="s">
        <v>7630</v>
      </c>
      <c r="D7204" s="325">
        <v>458.4</v>
      </c>
      <c r="E7204" s="325">
        <v>0</v>
      </c>
      <c r="F7204" s="325">
        <v>10.6</v>
      </c>
      <c r="G7204" s="325">
        <v>62</v>
      </c>
      <c r="H7204" s="320">
        <v>1.3</v>
      </c>
      <c r="I7204" s="320">
        <v>202.5</v>
      </c>
    </row>
    <row r="7205" spans="3:9" x14ac:dyDescent="0.25">
      <c r="C7205" s="482" t="s">
        <v>7631</v>
      </c>
      <c r="D7205" s="325">
        <v>457.9</v>
      </c>
      <c r="E7205" s="325">
        <v>0</v>
      </c>
      <c r="F7205" s="325">
        <v>14.4</v>
      </c>
      <c r="G7205" s="325">
        <v>34</v>
      </c>
      <c r="H7205" s="320">
        <v>1.3</v>
      </c>
      <c r="I7205" s="320">
        <v>180</v>
      </c>
    </row>
    <row r="7206" spans="3:9" x14ac:dyDescent="0.25">
      <c r="C7206" s="482" t="s">
        <v>7632</v>
      </c>
      <c r="D7206" s="325">
        <v>457.4</v>
      </c>
      <c r="E7206" s="325">
        <v>0</v>
      </c>
      <c r="F7206" s="325">
        <v>15.2</v>
      </c>
      <c r="G7206" s="325">
        <v>31</v>
      </c>
      <c r="H7206" s="320">
        <v>1.8</v>
      </c>
      <c r="I7206" s="320">
        <v>157.5</v>
      </c>
    </row>
    <row r="7207" spans="3:9" x14ac:dyDescent="0.25">
      <c r="C7207" s="482" t="s">
        <v>7633</v>
      </c>
      <c r="D7207" s="325">
        <v>456.9</v>
      </c>
      <c r="E7207" s="325">
        <v>0</v>
      </c>
      <c r="F7207" s="325">
        <v>14.9</v>
      </c>
      <c r="G7207" s="325">
        <v>40</v>
      </c>
      <c r="H7207" s="320">
        <v>1.8</v>
      </c>
      <c r="I7207" s="320">
        <v>45</v>
      </c>
    </row>
    <row r="7208" spans="3:9" x14ac:dyDescent="0.25">
      <c r="C7208" s="482" t="s">
        <v>7634</v>
      </c>
      <c r="D7208" s="325">
        <v>456.6</v>
      </c>
      <c r="E7208" s="325">
        <v>0</v>
      </c>
      <c r="F7208" s="325">
        <v>13.6</v>
      </c>
      <c r="G7208" s="325">
        <v>48</v>
      </c>
      <c r="H7208" s="320">
        <v>1.8</v>
      </c>
      <c r="I7208" s="320">
        <v>22.5</v>
      </c>
    </row>
    <row r="7209" spans="3:9" x14ac:dyDescent="0.25">
      <c r="C7209" s="482" t="s">
        <v>7635</v>
      </c>
      <c r="D7209" s="325">
        <v>456.3</v>
      </c>
      <c r="E7209" s="325">
        <v>0</v>
      </c>
      <c r="F7209" s="325">
        <v>11.3</v>
      </c>
      <c r="G7209" s="325">
        <v>57</v>
      </c>
      <c r="H7209" s="320">
        <v>1.3</v>
      </c>
      <c r="I7209" s="320">
        <v>45</v>
      </c>
    </row>
    <row r="7210" spans="3:9" x14ac:dyDescent="0.25">
      <c r="C7210" s="482" t="s">
        <v>7636</v>
      </c>
      <c r="D7210" s="325">
        <v>456.3</v>
      </c>
      <c r="E7210" s="325">
        <v>0</v>
      </c>
      <c r="F7210" s="325">
        <v>10.8</v>
      </c>
      <c r="G7210" s="325">
        <v>64</v>
      </c>
      <c r="H7210" s="320">
        <v>1.3</v>
      </c>
      <c r="I7210" s="320">
        <v>0</v>
      </c>
    </row>
    <row r="7211" spans="3:9" x14ac:dyDescent="0.25">
      <c r="C7211" s="482" t="s">
        <v>7637</v>
      </c>
      <c r="D7211" s="325">
        <v>456.7</v>
      </c>
      <c r="E7211" s="325">
        <v>0</v>
      </c>
      <c r="F7211" s="325">
        <v>9.5</v>
      </c>
      <c r="G7211" s="325">
        <v>64</v>
      </c>
      <c r="H7211" s="320">
        <v>0.9</v>
      </c>
      <c r="I7211" s="320">
        <v>45</v>
      </c>
    </row>
    <row r="7212" spans="3:9" x14ac:dyDescent="0.25">
      <c r="C7212" s="482" t="s">
        <v>7638</v>
      </c>
      <c r="D7212" s="325">
        <v>457.3</v>
      </c>
      <c r="E7212" s="325">
        <v>0</v>
      </c>
      <c r="F7212" s="325">
        <v>8.4</v>
      </c>
      <c r="G7212" s="325">
        <v>71</v>
      </c>
      <c r="H7212" s="320">
        <v>0.9</v>
      </c>
      <c r="I7212" s="320">
        <v>45</v>
      </c>
    </row>
    <row r="7213" spans="3:9" x14ac:dyDescent="0.25">
      <c r="C7213" s="482" t="s">
        <v>7639</v>
      </c>
      <c r="D7213" s="325">
        <v>457.8</v>
      </c>
      <c r="E7213" s="325">
        <v>0</v>
      </c>
      <c r="F7213" s="325">
        <v>7.8</v>
      </c>
      <c r="G7213" s="325">
        <v>70</v>
      </c>
      <c r="H7213" s="320">
        <v>0.4</v>
      </c>
      <c r="I7213" s="320">
        <v>90</v>
      </c>
    </row>
    <row r="7214" spans="3:9" x14ac:dyDescent="0.25">
      <c r="C7214" s="482" t="s">
        <v>7640</v>
      </c>
      <c r="D7214" s="325">
        <v>458.4</v>
      </c>
      <c r="E7214" s="325">
        <v>0</v>
      </c>
      <c r="F7214" s="325">
        <v>7.1</v>
      </c>
      <c r="G7214" s="325">
        <v>75</v>
      </c>
      <c r="H7214" s="320">
        <v>0.9</v>
      </c>
      <c r="I7214" s="320">
        <v>112.5</v>
      </c>
    </row>
    <row r="7215" spans="3:9" x14ac:dyDescent="0.25">
      <c r="C7215" s="482" t="s">
        <v>7641</v>
      </c>
      <c r="D7215" s="325">
        <v>458.3</v>
      </c>
      <c r="E7215" s="325">
        <v>0</v>
      </c>
      <c r="F7215" s="325">
        <v>5.9</v>
      </c>
      <c r="G7215" s="325">
        <v>80</v>
      </c>
      <c r="H7215" s="320">
        <v>0.9</v>
      </c>
      <c r="I7215" s="320">
        <v>180</v>
      </c>
    </row>
    <row r="7216" spans="3:9" x14ac:dyDescent="0.25">
      <c r="C7216" s="482" t="s">
        <v>7642</v>
      </c>
      <c r="D7216" s="325">
        <v>458</v>
      </c>
      <c r="E7216" s="325">
        <v>0</v>
      </c>
      <c r="F7216" s="325">
        <v>5.3</v>
      </c>
      <c r="G7216" s="325">
        <v>84</v>
      </c>
      <c r="H7216" s="320">
        <v>1.3</v>
      </c>
      <c r="I7216" s="320">
        <v>180</v>
      </c>
    </row>
    <row r="7217" spans="3:9" x14ac:dyDescent="0.25">
      <c r="C7217" s="482" t="s">
        <v>7643</v>
      </c>
      <c r="D7217" s="325">
        <v>457.6</v>
      </c>
      <c r="E7217" s="325">
        <v>0</v>
      </c>
      <c r="F7217" s="325">
        <v>4.5999999999999996</v>
      </c>
      <c r="G7217" s="325">
        <v>83</v>
      </c>
      <c r="H7217" s="320">
        <v>0.4</v>
      </c>
      <c r="I7217" s="320">
        <v>180</v>
      </c>
    </row>
    <row r="7218" spans="3:9" x14ac:dyDescent="0.25">
      <c r="C7218" s="482" t="s">
        <v>7644</v>
      </c>
      <c r="D7218" s="325">
        <v>457.4</v>
      </c>
      <c r="E7218" s="325">
        <v>0</v>
      </c>
      <c r="F7218" s="325">
        <v>3.9</v>
      </c>
      <c r="G7218" s="325">
        <v>86</v>
      </c>
      <c r="H7218" s="320">
        <v>0</v>
      </c>
      <c r="I7218" s="320" t="s">
        <v>281</v>
      </c>
    </row>
    <row r="7219" spans="3:9" x14ac:dyDescent="0.25">
      <c r="C7219" s="482" t="s">
        <v>7645</v>
      </c>
      <c r="D7219" s="325">
        <v>457.1</v>
      </c>
      <c r="E7219" s="325">
        <v>0</v>
      </c>
      <c r="F7219" s="325">
        <v>3.6</v>
      </c>
      <c r="G7219" s="325">
        <v>86</v>
      </c>
      <c r="H7219" s="320">
        <v>0</v>
      </c>
      <c r="I7219" s="320" t="s">
        <v>281</v>
      </c>
    </row>
    <row r="7220" spans="3:9" x14ac:dyDescent="0.25">
      <c r="C7220" s="482" t="s">
        <v>7646</v>
      </c>
      <c r="D7220" s="325">
        <v>456.8</v>
      </c>
      <c r="E7220" s="325">
        <v>0</v>
      </c>
      <c r="F7220" s="325">
        <v>4.2</v>
      </c>
      <c r="G7220" s="325">
        <v>85</v>
      </c>
      <c r="H7220" s="320">
        <v>0</v>
      </c>
      <c r="I7220" s="320" t="s">
        <v>281</v>
      </c>
    </row>
    <row r="7221" spans="3:9" x14ac:dyDescent="0.25">
      <c r="C7221" s="482" t="s">
        <v>7647</v>
      </c>
      <c r="D7221" s="325">
        <v>456.7</v>
      </c>
      <c r="E7221" s="325">
        <v>0</v>
      </c>
      <c r="F7221" s="325">
        <v>3.7</v>
      </c>
      <c r="G7221" s="325">
        <v>87</v>
      </c>
      <c r="H7221" s="320">
        <v>0.4</v>
      </c>
      <c r="I7221" s="320">
        <v>247.5</v>
      </c>
    </row>
    <row r="7222" spans="3:9" x14ac:dyDescent="0.25">
      <c r="C7222" s="482" t="s">
        <v>7648</v>
      </c>
      <c r="D7222" s="325">
        <v>457</v>
      </c>
      <c r="E7222" s="325">
        <v>0</v>
      </c>
      <c r="F7222" s="325">
        <v>3.3</v>
      </c>
      <c r="G7222" s="325">
        <v>87</v>
      </c>
      <c r="H7222" s="320">
        <v>0.4</v>
      </c>
      <c r="I7222" s="320">
        <v>202.5</v>
      </c>
    </row>
    <row r="7223" spans="3:9" x14ac:dyDescent="0.25">
      <c r="C7223" s="482" t="s">
        <v>7649</v>
      </c>
      <c r="D7223" s="325">
        <v>457.3</v>
      </c>
      <c r="E7223" s="325">
        <v>0</v>
      </c>
      <c r="F7223" s="325">
        <v>2.4</v>
      </c>
      <c r="G7223" s="325">
        <v>89</v>
      </c>
      <c r="H7223" s="320">
        <v>0.4</v>
      </c>
      <c r="I7223" s="320">
        <v>202.5</v>
      </c>
    </row>
    <row r="7224" spans="3:9" x14ac:dyDescent="0.25">
      <c r="C7224" s="482" t="s">
        <v>7650</v>
      </c>
      <c r="D7224" s="325">
        <v>457.8</v>
      </c>
      <c r="E7224" s="325">
        <v>0</v>
      </c>
      <c r="F7224" s="325">
        <v>5.6</v>
      </c>
      <c r="G7224" s="325">
        <v>80</v>
      </c>
      <c r="H7224" s="320">
        <v>0.4</v>
      </c>
      <c r="I7224" s="320">
        <v>202.5</v>
      </c>
    </row>
    <row r="7225" spans="3:9" x14ac:dyDescent="0.25">
      <c r="C7225" s="482" t="s">
        <v>7651</v>
      </c>
      <c r="D7225" s="325">
        <v>458.2</v>
      </c>
      <c r="E7225" s="325">
        <v>0</v>
      </c>
      <c r="F7225" s="325">
        <v>7.6</v>
      </c>
      <c r="G7225" s="325">
        <v>69</v>
      </c>
      <c r="H7225" s="320">
        <v>0.4</v>
      </c>
      <c r="I7225" s="320">
        <v>180</v>
      </c>
    </row>
    <row r="7226" spans="3:9" x14ac:dyDescent="0.25">
      <c r="C7226" s="482" t="s">
        <v>7652</v>
      </c>
      <c r="D7226" s="325">
        <v>458.3</v>
      </c>
      <c r="E7226" s="325">
        <v>0</v>
      </c>
      <c r="F7226" s="325">
        <v>10.9</v>
      </c>
      <c r="G7226" s="325">
        <v>56</v>
      </c>
      <c r="H7226" s="320">
        <v>0.9</v>
      </c>
      <c r="I7226" s="320">
        <v>135</v>
      </c>
    </row>
    <row r="7227" spans="3:9" x14ac:dyDescent="0.25">
      <c r="C7227" s="482" t="s">
        <v>7653</v>
      </c>
      <c r="D7227" s="325">
        <v>458.1</v>
      </c>
      <c r="E7227" s="325">
        <v>0</v>
      </c>
      <c r="F7227" s="325">
        <v>11.4</v>
      </c>
      <c r="G7227" s="325">
        <v>52</v>
      </c>
      <c r="H7227" s="320">
        <v>0.9</v>
      </c>
      <c r="I7227" s="320">
        <v>202.5</v>
      </c>
    </row>
    <row r="7228" spans="3:9" x14ac:dyDescent="0.25">
      <c r="C7228" s="482" t="s">
        <v>7654</v>
      </c>
      <c r="D7228" s="325">
        <v>457.8</v>
      </c>
      <c r="E7228" s="325">
        <v>0</v>
      </c>
      <c r="F7228" s="325">
        <v>10.1</v>
      </c>
      <c r="G7228" s="325">
        <v>59</v>
      </c>
      <c r="H7228" s="320">
        <v>0.9</v>
      </c>
      <c r="I7228" s="320">
        <v>180</v>
      </c>
    </row>
    <row r="7229" spans="3:9" x14ac:dyDescent="0.25">
      <c r="C7229" s="482" t="s">
        <v>7655</v>
      </c>
      <c r="D7229" s="325">
        <v>457.3</v>
      </c>
      <c r="E7229" s="325">
        <v>0</v>
      </c>
      <c r="F7229" s="325">
        <v>8.8000000000000007</v>
      </c>
      <c r="G7229" s="325">
        <v>64</v>
      </c>
      <c r="H7229" s="320">
        <v>1.3</v>
      </c>
      <c r="I7229" s="320">
        <v>112.5</v>
      </c>
    </row>
    <row r="7230" spans="3:9" x14ac:dyDescent="0.25">
      <c r="C7230" s="482" t="s">
        <v>7656</v>
      </c>
      <c r="D7230" s="325">
        <v>456.7</v>
      </c>
      <c r="E7230" s="325">
        <v>0</v>
      </c>
      <c r="F7230" s="325">
        <v>11.4</v>
      </c>
      <c r="G7230" s="325">
        <v>58</v>
      </c>
      <c r="H7230" s="320">
        <v>1.8</v>
      </c>
      <c r="I7230" s="320">
        <v>45</v>
      </c>
    </row>
    <row r="7231" spans="3:9" x14ac:dyDescent="0.25">
      <c r="C7231" s="482" t="s">
        <v>7657</v>
      </c>
      <c r="D7231" s="325">
        <v>456</v>
      </c>
      <c r="E7231" s="325">
        <v>0</v>
      </c>
      <c r="F7231" s="325">
        <v>11.1</v>
      </c>
      <c r="G7231" s="325">
        <v>61</v>
      </c>
      <c r="H7231" s="320">
        <v>1.8</v>
      </c>
      <c r="I7231" s="320">
        <v>22.5</v>
      </c>
    </row>
    <row r="7232" spans="3:9" x14ac:dyDescent="0.25">
      <c r="C7232" s="482" t="s">
        <v>7658</v>
      </c>
      <c r="D7232" s="325">
        <v>456</v>
      </c>
      <c r="E7232" s="325">
        <v>0.8</v>
      </c>
      <c r="F7232" s="325">
        <v>6.9</v>
      </c>
      <c r="G7232" s="325">
        <v>78</v>
      </c>
      <c r="H7232" s="320">
        <v>1.8</v>
      </c>
      <c r="I7232" s="320">
        <v>45</v>
      </c>
    </row>
    <row r="7233" spans="3:9" x14ac:dyDescent="0.25">
      <c r="C7233" s="482" t="s">
        <v>7659</v>
      </c>
      <c r="D7233" s="325">
        <v>455.9</v>
      </c>
      <c r="E7233" s="325">
        <v>1.4</v>
      </c>
      <c r="F7233" s="325">
        <v>5.9</v>
      </c>
      <c r="G7233" s="325">
        <v>82</v>
      </c>
      <c r="H7233" s="320">
        <v>1.3</v>
      </c>
      <c r="I7233" s="320">
        <v>315</v>
      </c>
    </row>
    <row r="7234" spans="3:9" x14ac:dyDescent="0.25">
      <c r="C7234" s="482" t="s">
        <v>7660</v>
      </c>
      <c r="D7234" s="325">
        <v>456.3</v>
      </c>
      <c r="E7234" s="325">
        <v>1.8</v>
      </c>
      <c r="F7234" s="325">
        <v>5.2</v>
      </c>
      <c r="G7234" s="325">
        <v>85</v>
      </c>
      <c r="H7234" s="320">
        <v>0.9</v>
      </c>
      <c r="I7234" s="320">
        <v>22.5</v>
      </c>
    </row>
    <row r="7235" spans="3:9" x14ac:dyDescent="0.25">
      <c r="C7235" s="482" t="s">
        <v>7661</v>
      </c>
      <c r="D7235" s="325">
        <v>456.6</v>
      </c>
      <c r="E7235" s="325">
        <v>0</v>
      </c>
      <c r="F7235" s="325">
        <v>4.9000000000000004</v>
      </c>
      <c r="G7235" s="325">
        <v>84</v>
      </c>
      <c r="H7235" s="320">
        <v>0.9</v>
      </c>
      <c r="I7235" s="320">
        <v>45</v>
      </c>
    </row>
    <row r="7236" spans="3:9" x14ac:dyDescent="0.25">
      <c r="C7236" s="482" t="s">
        <v>7662</v>
      </c>
      <c r="D7236" s="325">
        <v>456.8</v>
      </c>
      <c r="E7236" s="325">
        <v>0</v>
      </c>
      <c r="F7236" s="325">
        <v>4.5999999999999996</v>
      </c>
      <c r="G7236" s="325">
        <v>87</v>
      </c>
      <c r="H7236" s="320">
        <v>0.4</v>
      </c>
      <c r="I7236" s="320">
        <v>67.5</v>
      </c>
    </row>
    <row r="7237" spans="3:9" x14ac:dyDescent="0.25">
      <c r="C7237" s="482" t="s">
        <v>7663</v>
      </c>
      <c r="D7237" s="325">
        <v>457.2</v>
      </c>
      <c r="E7237" s="325">
        <v>0</v>
      </c>
      <c r="F7237" s="325">
        <v>4.4000000000000004</v>
      </c>
      <c r="G7237" s="325">
        <v>86</v>
      </c>
      <c r="H7237" s="320">
        <v>0</v>
      </c>
      <c r="I7237" s="320" t="s">
        <v>281</v>
      </c>
    </row>
    <row r="7238" spans="3:9" x14ac:dyDescent="0.25">
      <c r="C7238" s="482" t="s">
        <v>7664</v>
      </c>
      <c r="D7238" s="325">
        <v>457.7</v>
      </c>
      <c r="E7238" s="325">
        <v>0</v>
      </c>
      <c r="F7238" s="325">
        <v>4.2</v>
      </c>
      <c r="G7238" s="325">
        <v>88</v>
      </c>
      <c r="H7238" s="320">
        <v>0</v>
      </c>
      <c r="I7238" s="320" t="s">
        <v>281</v>
      </c>
    </row>
    <row r="7239" spans="3:9" x14ac:dyDescent="0.25">
      <c r="C7239" s="482" t="s">
        <v>7665</v>
      </c>
      <c r="D7239" s="325">
        <v>457.8</v>
      </c>
      <c r="E7239" s="325">
        <v>0</v>
      </c>
      <c r="F7239" s="325">
        <v>4.0999999999999996</v>
      </c>
      <c r="G7239" s="325">
        <v>88</v>
      </c>
      <c r="H7239" s="320">
        <v>0</v>
      </c>
      <c r="I7239" s="320" t="s">
        <v>281</v>
      </c>
    </row>
    <row r="7240" spans="3:9" x14ac:dyDescent="0.25">
      <c r="C7240" s="482" t="s">
        <v>7666</v>
      </c>
      <c r="D7240" s="325">
        <v>457.6</v>
      </c>
      <c r="E7240" s="325">
        <v>0</v>
      </c>
      <c r="F7240" s="325">
        <v>3.4</v>
      </c>
      <c r="G7240" s="325">
        <v>90</v>
      </c>
      <c r="H7240" s="320">
        <v>0</v>
      </c>
      <c r="I7240" s="320" t="s">
        <v>281</v>
      </c>
    </row>
    <row r="7241" spans="3:9" x14ac:dyDescent="0.25">
      <c r="C7241" s="482" t="s">
        <v>7667</v>
      </c>
      <c r="D7241" s="325">
        <v>457.1</v>
      </c>
      <c r="E7241" s="325">
        <v>0</v>
      </c>
      <c r="F7241" s="325">
        <v>1.8</v>
      </c>
      <c r="G7241" s="325">
        <v>92</v>
      </c>
      <c r="H7241" s="320">
        <v>0.4</v>
      </c>
      <c r="I7241" s="320">
        <v>247.5</v>
      </c>
    </row>
    <row r="7242" spans="3:9" x14ac:dyDescent="0.25">
      <c r="C7242" s="482" t="s">
        <v>7668</v>
      </c>
      <c r="D7242" s="325">
        <v>456.7</v>
      </c>
      <c r="E7242" s="325">
        <v>0</v>
      </c>
      <c r="F7242" s="325">
        <v>1.1000000000000001</v>
      </c>
      <c r="G7242" s="325">
        <v>93</v>
      </c>
      <c r="H7242" s="320">
        <v>0.4</v>
      </c>
      <c r="I7242" s="320">
        <v>180</v>
      </c>
    </row>
    <row r="7243" spans="3:9" x14ac:dyDescent="0.25">
      <c r="C7243" s="482" t="s">
        <v>7669</v>
      </c>
      <c r="D7243" s="325">
        <v>456.6</v>
      </c>
      <c r="E7243" s="325">
        <v>0</v>
      </c>
      <c r="F7243" s="325">
        <v>1.7</v>
      </c>
      <c r="G7243" s="325">
        <v>94</v>
      </c>
      <c r="H7243" s="320">
        <v>0.4</v>
      </c>
      <c r="I7243" s="320">
        <v>180</v>
      </c>
    </row>
    <row r="7244" spans="3:9" x14ac:dyDescent="0.25">
      <c r="C7244" s="482" t="s">
        <v>7670</v>
      </c>
      <c r="D7244" s="325">
        <v>456.3</v>
      </c>
      <c r="E7244" s="325">
        <v>0</v>
      </c>
      <c r="F7244" s="325">
        <v>1.6</v>
      </c>
      <c r="G7244" s="325">
        <v>93</v>
      </c>
      <c r="H7244" s="320">
        <v>0.4</v>
      </c>
      <c r="I7244" s="320">
        <v>202.5</v>
      </c>
    </row>
    <row r="7245" spans="3:9" x14ac:dyDescent="0.25">
      <c r="C7245" s="482" t="s">
        <v>7671</v>
      </c>
      <c r="D7245" s="325">
        <v>456.1</v>
      </c>
      <c r="E7245" s="325">
        <v>0</v>
      </c>
      <c r="F7245" s="325">
        <v>0.7</v>
      </c>
      <c r="G7245" s="325">
        <v>94</v>
      </c>
      <c r="H7245" s="320">
        <v>0.4</v>
      </c>
      <c r="I7245" s="320">
        <v>202.5</v>
      </c>
    </row>
    <row r="7246" spans="3:9" x14ac:dyDescent="0.25">
      <c r="C7246" s="482" t="s">
        <v>7672</v>
      </c>
      <c r="D7246" s="325">
        <v>456.5</v>
      </c>
      <c r="E7246" s="325">
        <v>0</v>
      </c>
      <c r="F7246" s="325">
        <v>0.7</v>
      </c>
      <c r="G7246" s="325">
        <v>87</v>
      </c>
      <c r="H7246" s="320">
        <v>0.4</v>
      </c>
      <c r="I7246" s="320">
        <v>225</v>
      </c>
    </row>
    <row r="7247" spans="3:9" x14ac:dyDescent="0.25">
      <c r="C7247" s="482" t="s">
        <v>7673</v>
      </c>
      <c r="D7247" s="325">
        <v>456.9</v>
      </c>
      <c r="E7247" s="325">
        <v>0</v>
      </c>
      <c r="F7247" s="325">
        <v>0.9</v>
      </c>
      <c r="G7247" s="325">
        <v>81</v>
      </c>
      <c r="H7247" s="320">
        <v>0.4</v>
      </c>
      <c r="I7247" s="320">
        <v>225</v>
      </c>
    </row>
    <row r="7248" spans="3:9" x14ac:dyDescent="0.25">
      <c r="C7248" s="482" t="s">
        <v>7674</v>
      </c>
      <c r="D7248" s="325">
        <v>457.2</v>
      </c>
      <c r="E7248" s="325">
        <v>0</v>
      </c>
      <c r="F7248" s="325">
        <v>2.9</v>
      </c>
      <c r="G7248" s="325">
        <v>63</v>
      </c>
      <c r="H7248" s="320">
        <v>0.4</v>
      </c>
      <c r="I7248" s="320">
        <v>225</v>
      </c>
    </row>
    <row r="7249" spans="3:9" x14ac:dyDescent="0.25">
      <c r="C7249" s="482" t="s">
        <v>7675</v>
      </c>
      <c r="D7249" s="325">
        <v>457.6</v>
      </c>
      <c r="E7249" s="325">
        <v>0</v>
      </c>
      <c r="F7249" s="325">
        <v>4.9000000000000004</v>
      </c>
      <c r="G7249" s="325">
        <v>62</v>
      </c>
      <c r="H7249" s="320">
        <v>0.9</v>
      </c>
      <c r="I7249" s="320">
        <v>225</v>
      </c>
    </row>
    <row r="7250" spans="3:9" x14ac:dyDescent="0.25">
      <c r="C7250" s="482" t="s">
        <v>7676</v>
      </c>
      <c r="D7250" s="325">
        <v>457.8</v>
      </c>
      <c r="E7250" s="325">
        <v>0</v>
      </c>
      <c r="F7250" s="325">
        <v>9.1</v>
      </c>
      <c r="G7250" s="325">
        <v>39</v>
      </c>
      <c r="H7250" s="320">
        <v>0.9</v>
      </c>
      <c r="I7250" s="320">
        <v>225</v>
      </c>
    </row>
    <row r="7251" spans="3:9" x14ac:dyDescent="0.25">
      <c r="C7251" s="482" t="s">
        <v>7677</v>
      </c>
      <c r="D7251" s="325">
        <v>457.7</v>
      </c>
      <c r="E7251" s="325">
        <v>0</v>
      </c>
      <c r="F7251" s="325">
        <v>11.7</v>
      </c>
      <c r="G7251" s="325">
        <v>16</v>
      </c>
      <c r="H7251" s="320">
        <v>1.8</v>
      </c>
      <c r="I7251" s="320">
        <v>180</v>
      </c>
    </row>
    <row r="7252" spans="3:9" x14ac:dyDescent="0.25">
      <c r="C7252" s="482" t="s">
        <v>7678</v>
      </c>
      <c r="D7252" s="325">
        <v>457.4</v>
      </c>
      <c r="E7252" s="325">
        <v>0</v>
      </c>
      <c r="F7252" s="325">
        <v>12.7</v>
      </c>
      <c r="G7252" s="325">
        <v>21</v>
      </c>
      <c r="H7252" s="320">
        <v>2.2000000000000002</v>
      </c>
      <c r="I7252" s="320">
        <v>135</v>
      </c>
    </row>
    <row r="7253" spans="3:9" x14ac:dyDescent="0.25">
      <c r="C7253" s="482" t="s">
        <v>7679</v>
      </c>
      <c r="D7253" s="325">
        <v>456.9</v>
      </c>
      <c r="E7253" s="325">
        <v>0</v>
      </c>
      <c r="F7253" s="325">
        <v>13.8</v>
      </c>
      <c r="G7253" s="325">
        <v>16</v>
      </c>
      <c r="H7253" s="320">
        <v>2.2000000000000002</v>
      </c>
      <c r="I7253" s="320">
        <v>135</v>
      </c>
    </row>
    <row r="7254" spans="3:9" x14ac:dyDescent="0.25">
      <c r="C7254" s="482" t="s">
        <v>7680</v>
      </c>
      <c r="D7254" s="325">
        <v>456.1</v>
      </c>
      <c r="E7254" s="325">
        <v>0</v>
      </c>
      <c r="F7254" s="325">
        <v>14.9</v>
      </c>
      <c r="G7254" s="325">
        <v>18</v>
      </c>
      <c r="H7254" s="320">
        <v>1.8</v>
      </c>
      <c r="I7254" s="320">
        <v>180</v>
      </c>
    </row>
    <row r="7255" spans="3:9" x14ac:dyDescent="0.25">
      <c r="C7255" s="482" t="s">
        <v>7681</v>
      </c>
      <c r="D7255" s="325">
        <v>455.6</v>
      </c>
      <c r="E7255" s="325">
        <v>0</v>
      </c>
      <c r="F7255" s="325">
        <v>15.3</v>
      </c>
      <c r="G7255" s="325">
        <v>17</v>
      </c>
      <c r="H7255" s="320">
        <v>1.8</v>
      </c>
      <c r="I7255" s="320">
        <v>180</v>
      </c>
    </row>
    <row r="7256" spans="3:9" x14ac:dyDescent="0.25">
      <c r="C7256" s="482" t="s">
        <v>7682</v>
      </c>
      <c r="D7256" s="325">
        <v>455.1</v>
      </c>
      <c r="E7256" s="325">
        <v>0</v>
      </c>
      <c r="F7256" s="325">
        <v>16.600000000000001</v>
      </c>
      <c r="G7256" s="325">
        <v>17</v>
      </c>
      <c r="H7256" s="320">
        <v>1.8</v>
      </c>
      <c r="I7256" s="320">
        <v>202.5</v>
      </c>
    </row>
    <row r="7257" spans="3:9" x14ac:dyDescent="0.25">
      <c r="C7257" s="482" t="s">
        <v>7683</v>
      </c>
      <c r="D7257" s="325">
        <v>455</v>
      </c>
      <c r="E7257" s="325">
        <v>0</v>
      </c>
      <c r="F7257" s="325">
        <v>16.8</v>
      </c>
      <c r="G7257" s="325">
        <v>15</v>
      </c>
      <c r="H7257" s="320">
        <v>1.8</v>
      </c>
      <c r="I7257" s="320">
        <v>202.5</v>
      </c>
    </row>
    <row r="7258" spans="3:9" x14ac:dyDescent="0.25">
      <c r="C7258" s="482" t="s">
        <v>7684</v>
      </c>
      <c r="D7258" s="325">
        <v>455.1</v>
      </c>
      <c r="E7258" s="325">
        <v>0</v>
      </c>
      <c r="F7258" s="325">
        <v>13.7</v>
      </c>
      <c r="G7258" s="325">
        <v>42</v>
      </c>
      <c r="H7258" s="320">
        <v>2.2000000000000002</v>
      </c>
      <c r="I7258" s="320">
        <v>225</v>
      </c>
    </row>
    <row r="7259" spans="3:9" x14ac:dyDescent="0.25">
      <c r="C7259" s="482" t="s">
        <v>7685</v>
      </c>
      <c r="D7259" s="325">
        <v>455.6</v>
      </c>
      <c r="E7259" s="325">
        <v>0</v>
      </c>
      <c r="F7259" s="325">
        <v>11.2</v>
      </c>
      <c r="G7259" s="325">
        <v>47</v>
      </c>
      <c r="H7259" s="320">
        <v>2.2000000000000002</v>
      </c>
      <c r="I7259" s="320">
        <v>225</v>
      </c>
    </row>
    <row r="7260" spans="3:9" x14ac:dyDescent="0.25">
      <c r="C7260" s="482" t="s">
        <v>7686</v>
      </c>
      <c r="D7260" s="325">
        <v>456.3</v>
      </c>
      <c r="E7260" s="325">
        <v>0</v>
      </c>
      <c r="F7260" s="325">
        <v>9.1</v>
      </c>
      <c r="G7260" s="325">
        <v>56</v>
      </c>
      <c r="H7260" s="320">
        <v>1.8</v>
      </c>
      <c r="I7260" s="320">
        <v>225</v>
      </c>
    </row>
    <row r="7261" spans="3:9" x14ac:dyDescent="0.25">
      <c r="C7261" s="482" t="s">
        <v>7687</v>
      </c>
      <c r="D7261" s="325">
        <v>456.9</v>
      </c>
      <c r="E7261" s="325">
        <v>0</v>
      </c>
      <c r="F7261" s="325">
        <v>7.6</v>
      </c>
      <c r="G7261" s="325">
        <v>51</v>
      </c>
      <c r="H7261" s="320">
        <v>1.8</v>
      </c>
      <c r="I7261" s="320">
        <v>202.5</v>
      </c>
    </row>
    <row r="7262" spans="3:9" x14ac:dyDescent="0.25">
      <c r="C7262" s="482" t="s">
        <v>7688</v>
      </c>
      <c r="D7262" s="325">
        <v>457.2</v>
      </c>
      <c r="E7262" s="325">
        <v>0</v>
      </c>
      <c r="F7262" s="325">
        <v>6.4</v>
      </c>
      <c r="G7262" s="325">
        <v>52</v>
      </c>
      <c r="H7262" s="320">
        <v>1.3</v>
      </c>
      <c r="I7262" s="320">
        <v>202.5</v>
      </c>
    </row>
    <row r="7263" spans="3:9" x14ac:dyDescent="0.25">
      <c r="C7263" s="482" t="s">
        <v>7689</v>
      </c>
      <c r="D7263" s="325">
        <v>457.2</v>
      </c>
      <c r="E7263" s="325">
        <v>0</v>
      </c>
      <c r="F7263" s="325">
        <v>5.8</v>
      </c>
      <c r="G7263" s="325">
        <v>50</v>
      </c>
      <c r="H7263" s="320">
        <v>0.4</v>
      </c>
      <c r="I7263" s="320">
        <v>202.5</v>
      </c>
    </row>
    <row r="7264" spans="3:9" x14ac:dyDescent="0.25">
      <c r="C7264" s="482" t="s">
        <v>7690</v>
      </c>
      <c r="D7264" s="325">
        <v>457</v>
      </c>
      <c r="E7264" s="325">
        <v>0</v>
      </c>
      <c r="F7264" s="325">
        <v>5.2</v>
      </c>
      <c r="G7264" s="325">
        <v>59</v>
      </c>
      <c r="H7264" s="320">
        <v>0.4</v>
      </c>
      <c r="I7264" s="320">
        <v>202.5</v>
      </c>
    </row>
    <row r="7265" spans="3:9" x14ac:dyDescent="0.25">
      <c r="C7265" s="482" t="s">
        <v>7691</v>
      </c>
      <c r="D7265" s="325">
        <v>456.9</v>
      </c>
      <c r="E7265" s="325">
        <v>0</v>
      </c>
      <c r="F7265" s="325">
        <v>4.4000000000000004</v>
      </c>
      <c r="G7265" s="325">
        <v>63</v>
      </c>
      <c r="H7265" s="320">
        <v>0.4</v>
      </c>
      <c r="I7265" s="320">
        <v>180</v>
      </c>
    </row>
    <row r="7266" spans="3:9" x14ac:dyDescent="0.25">
      <c r="C7266" s="482" t="s">
        <v>7692</v>
      </c>
      <c r="D7266" s="325">
        <v>456.6</v>
      </c>
      <c r="E7266" s="325">
        <v>0</v>
      </c>
      <c r="F7266" s="325">
        <v>3.6</v>
      </c>
      <c r="G7266" s="325">
        <v>61</v>
      </c>
      <c r="H7266" s="320">
        <v>0</v>
      </c>
      <c r="I7266" s="320" t="s">
        <v>281</v>
      </c>
    </row>
    <row r="7267" spans="3:9" x14ac:dyDescent="0.25">
      <c r="C7267" s="482" t="s">
        <v>7693</v>
      </c>
      <c r="D7267" s="325">
        <v>456.3</v>
      </c>
      <c r="E7267" s="325">
        <v>0</v>
      </c>
      <c r="F7267" s="325">
        <v>2.9</v>
      </c>
      <c r="G7267" s="325">
        <v>63</v>
      </c>
      <c r="H7267" s="320">
        <v>0.4</v>
      </c>
      <c r="I7267" s="320">
        <v>202.5</v>
      </c>
    </row>
    <row r="7268" spans="3:9" x14ac:dyDescent="0.25">
      <c r="C7268" s="482" t="s">
        <v>7694</v>
      </c>
      <c r="D7268" s="325">
        <v>456</v>
      </c>
      <c r="E7268" s="325">
        <v>0</v>
      </c>
      <c r="F7268" s="325">
        <v>2.9</v>
      </c>
      <c r="G7268" s="325">
        <v>62</v>
      </c>
      <c r="H7268" s="320">
        <v>0.4</v>
      </c>
      <c r="I7268" s="320">
        <v>202.5</v>
      </c>
    </row>
    <row r="7269" spans="3:9" x14ac:dyDescent="0.25">
      <c r="C7269" s="482" t="s">
        <v>7695</v>
      </c>
      <c r="D7269" s="325">
        <v>455.9</v>
      </c>
      <c r="E7269" s="325">
        <v>0</v>
      </c>
      <c r="F7269" s="325">
        <v>1.8</v>
      </c>
      <c r="G7269" s="325">
        <v>64</v>
      </c>
      <c r="H7269" s="320">
        <v>0.4</v>
      </c>
      <c r="I7269" s="320">
        <v>180</v>
      </c>
    </row>
    <row r="7270" spans="3:9" x14ac:dyDescent="0.25">
      <c r="C7270" s="482" t="s">
        <v>7696</v>
      </c>
      <c r="D7270" s="325">
        <v>456.2</v>
      </c>
      <c r="E7270" s="325">
        <v>0</v>
      </c>
      <c r="F7270" s="325">
        <v>2</v>
      </c>
      <c r="G7270" s="325">
        <v>61</v>
      </c>
      <c r="H7270" s="320">
        <v>0.4</v>
      </c>
      <c r="I7270" s="320">
        <v>180</v>
      </c>
    </row>
    <row r="7271" spans="3:9" x14ac:dyDescent="0.25">
      <c r="C7271" s="482" t="s">
        <v>7697</v>
      </c>
      <c r="D7271" s="325">
        <v>456.4</v>
      </c>
      <c r="E7271" s="325">
        <v>0</v>
      </c>
      <c r="F7271" s="325">
        <v>2.2000000000000002</v>
      </c>
      <c r="G7271" s="325">
        <v>63</v>
      </c>
      <c r="H7271" s="320">
        <v>0</v>
      </c>
      <c r="I7271" s="320" t="s">
        <v>281</v>
      </c>
    </row>
    <row r="7272" spans="3:9" x14ac:dyDescent="0.25">
      <c r="C7272" s="482" t="s">
        <v>7698</v>
      </c>
      <c r="D7272" s="325">
        <v>456.9</v>
      </c>
      <c r="E7272" s="325">
        <v>0</v>
      </c>
      <c r="F7272" s="325">
        <v>3.7</v>
      </c>
      <c r="G7272" s="325">
        <v>60</v>
      </c>
      <c r="H7272" s="320">
        <v>0.4</v>
      </c>
      <c r="I7272" s="320">
        <v>180</v>
      </c>
    </row>
    <row r="7273" spans="3:9" x14ac:dyDescent="0.25">
      <c r="C7273" s="482" t="s">
        <v>7699</v>
      </c>
      <c r="D7273" s="325">
        <v>457.2</v>
      </c>
      <c r="E7273" s="325">
        <v>0</v>
      </c>
      <c r="F7273" s="325">
        <v>5.6</v>
      </c>
      <c r="G7273" s="325">
        <v>59</v>
      </c>
      <c r="H7273" s="320">
        <v>0.9</v>
      </c>
      <c r="I7273" s="320">
        <v>180</v>
      </c>
    </row>
    <row r="7274" spans="3:9" x14ac:dyDescent="0.25">
      <c r="C7274" s="482" t="s">
        <v>7700</v>
      </c>
      <c r="D7274" s="325">
        <v>457.7</v>
      </c>
      <c r="E7274" s="325">
        <v>0</v>
      </c>
      <c r="F7274" s="325">
        <v>8.9</v>
      </c>
      <c r="G7274" s="325">
        <v>32</v>
      </c>
      <c r="H7274" s="320">
        <v>1.3</v>
      </c>
      <c r="I7274" s="320">
        <v>202.5</v>
      </c>
    </row>
    <row r="7275" spans="3:9" x14ac:dyDescent="0.25">
      <c r="C7275" s="482" t="s">
        <v>7701</v>
      </c>
      <c r="D7275" s="325">
        <v>457.6</v>
      </c>
      <c r="E7275" s="325">
        <v>0</v>
      </c>
      <c r="F7275" s="325">
        <v>11.3</v>
      </c>
      <c r="G7275" s="325">
        <v>31</v>
      </c>
      <c r="H7275" s="320">
        <v>1.8</v>
      </c>
      <c r="I7275" s="320">
        <v>180</v>
      </c>
    </row>
    <row r="7276" spans="3:9" x14ac:dyDescent="0.25">
      <c r="C7276" s="482" t="s">
        <v>7702</v>
      </c>
      <c r="D7276" s="325">
        <v>457.1</v>
      </c>
      <c r="E7276" s="325">
        <v>0</v>
      </c>
      <c r="F7276" s="325">
        <v>12.5</v>
      </c>
      <c r="G7276" s="325">
        <v>31</v>
      </c>
      <c r="H7276" s="320">
        <v>1.3</v>
      </c>
      <c r="I7276" s="320">
        <v>180</v>
      </c>
    </row>
    <row r="7277" spans="3:9" x14ac:dyDescent="0.25">
      <c r="C7277" s="482" t="s">
        <v>7703</v>
      </c>
      <c r="D7277" s="325">
        <v>456.8</v>
      </c>
      <c r="E7277" s="325">
        <v>0</v>
      </c>
      <c r="F7277" s="325">
        <v>13.6</v>
      </c>
      <c r="G7277" s="325">
        <v>37</v>
      </c>
      <c r="H7277" s="320">
        <v>0.9</v>
      </c>
      <c r="I7277" s="320">
        <v>112.5</v>
      </c>
    </row>
    <row r="7278" spans="3:9" x14ac:dyDescent="0.25">
      <c r="C7278" s="482" t="s">
        <v>7704</v>
      </c>
      <c r="D7278" s="325">
        <v>456.4</v>
      </c>
      <c r="E7278" s="325">
        <v>0</v>
      </c>
      <c r="F7278" s="325">
        <v>13.3</v>
      </c>
      <c r="G7278" s="325">
        <v>41</v>
      </c>
      <c r="H7278" s="320">
        <v>1.3</v>
      </c>
      <c r="I7278" s="320">
        <v>0</v>
      </c>
    </row>
    <row r="7279" spans="3:9" x14ac:dyDescent="0.25">
      <c r="C7279" s="482" t="s">
        <v>7705</v>
      </c>
      <c r="D7279" s="325">
        <v>455.9</v>
      </c>
      <c r="E7279" s="325">
        <v>0</v>
      </c>
      <c r="F7279" s="325">
        <v>13.7</v>
      </c>
      <c r="G7279" s="325">
        <v>47</v>
      </c>
      <c r="H7279" s="320">
        <v>1.8</v>
      </c>
      <c r="I7279" s="320">
        <v>22.5</v>
      </c>
    </row>
    <row r="7280" spans="3:9" x14ac:dyDescent="0.25">
      <c r="C7280" s="482" t="s">
        <v>7706</v>
      </c>
      <c r="D7280" s="325">
        <v>455.3</v>
      </c>
      <c r="E7280" s="325">
        <v>0</v>
      </c>
      <c r="F7280" s="325">
        <v>14.3</v>
      </c>
      <c r="G7280" s="325">
        <v>42</v>
      </c>
      <c r="H7280" s="320">
        <v>1.8</v>
      </c>
      <c r="I7280" s="320">
        <v>315</v>
      </c>
    </row>
    <row r="7281" spans="3:9" x14ac:dyDescent="0.25">
      <c r="C7281" s="482" t="s">
        <v>7707</v>
      </c>
      <c r="D7281" s="325">
        <v>455</v>
      </c>
      <c r="E7281" s="325">
        <v>0</v>
      </c>
      <c r="F7281" s="325">
        <v>15.9</v>
      </c>
      <c r="G7281" s="325">
        <v>32</v>
      </c>
      <c r="H7281" s="320">
        <v>1.3</v>
      </c>
      <c r="I7281" s="320">
        <v>315</v>
      </c>
    </row>
    <row r="7282" spans="3:9" x14ac:dyDescent="0.25">
      <c r="C7282" s="482" t="s">
        <v>7708</v>
      </c>
      <c r="D7282" s="325">
        <v>455.4</v>
      </c>
      <c r="E7282" s="325">
        <v>0</v>
      </c>
      <c r="F7282" s="325">
        <v>13.4</v>
      </c>
      <c r="G7282" s="325">
        <v>48</v>
      </c>
      <c r="H7282" s="320">
        <v>1.8</v>
      </c>
      <c r="I7282" s="320">
        <v>135</v>
      </c>
    </row>
    <row r="7283" spans="3:9" x14ac:dyDescent="0.25">
      <c r="C7283" s="482" t="s">
        <v>7709</v>
      </c>
      <c r="D7283" s="325">
        <v>455.8</v>
      </c>
      <c r="E7283" s="325">
        <v>0</v>
      </c>
      <c r="F7283" s="325">
        <v>9.5</v>
      </c>
      <c r="G7283" s="325">
        <v>74</v>
      </c>
      <c r="H7283" s="320">
        <v>1.3</v>
      </c>
      <c r="I7283" s="320">
        <v>337.5</v>
      </c>
    </row>
    <row r="7284" spans="3:9" x14ac:dyDescent="0.25">
      <c r="C7284" s="482" t="s">
        <v>7710</v>
      </c>
      <c r="D7284" s="325">
        <v>456.5</v>
      </c>
      <c r="E7284" s="325">
        <v>0</v>
      </c>
      <c r="F7284" s="325">
        <v>8.3000000000000007</v>
      </c>
      <c r="G7284" s="325">
        <v>66</v>
      </c>
      <c r="H7284" s="320">
        <v>0.9</v>
      </c>
      <c r="I7284" s="320">
        <v>0</v>
      </c>
    </row>
    <row r="7285" spans="3:9" x14ac:dyDescent="0.25">
      <c r="C7285" s="482" t="s">
        <v>7711</v>
      </c>
      <c r="D7285" s="325">
        <v>456.9</v>
      </c>
      <c r="E7285" s="325">
        <v>0</v>
      </c>
      <c r="F7285" s="325">
        <v>7.4</v>
      </c>
      <c r="G7285" s="325">
        <v>50</v>
      </c>
      <c r="H7285" s="320">
        <v>0.9</v>
      </c>
      <c r="I7285" s="320">
        <v>135</v>
      </c>
    </row>
    <row r="7286" spans="3:9" x14ac:dyDescent="0.25">
      <c r="C7286" s="482" t="s">
        <v>7712</v>
      </c>
      <c r="D7286" s="325">
        <v>457.4</v>
      </c>
      <c r="E7286" s="325">
        <v>0</v>
      </c>
      <c r="F7286" s="325">
        <v>6.3</v>
      </c>
      <c r="G7286" s="325">
        <v>54</v>
      </c>
      <c r="H7286" s="320">
        <v>0.9</v>
      </c>
      <c r="I7286" s="320">
        <v>225</v>
      </c>
    </row>
    <row r="7287" spans="3:9" x14ac:dyDescent="0.25">
      <c r="C7287" s="482" t="s">
        <v>7713</v>
      </c>
      <c r="D7287" s="325">
        <v>457.4</v>
      </c>
      <c r="E7287" s="325">
        <v>0</v>
      </c>
      <c r="F7287" s="325">
        <v>5.8</v>
      </c>
      <c r="G7287" s="325">
        <v>56</v>
      </c>
      <c r="H7287" s="320">
        <v>0.4</v>
      </c>
      <c r="I7287" s="320">
        <v>247.5</v>
      </c>
    </row>
    <row r="7288" spans="3:9" x14ac:dyDescent="0.25">
      <c r="C7288" s="482" t="s">
        <v>7714</v>
      </c>
      <c r="D7288" s="325">
        <v>457.6</v>
      </c>
      <c r="E7288" s="325">
        <v>0</v>
      </c>
      <c r="F7288" s="325">
        <v>5.0999999999999996</v>
      </c>
      <c r="G7288" s="325">
        <v>83</v>
      </c>
      <c r="H7288" s="320">
        <v>0.4</v>
      </c>
      <c r="I7288" s="320">
        <v>0</v>
      </c>
    </row>
    <row r="7289" spans="3:9" x14ac:dyDescent="0.25">
      <c r="C7289" s="482" t="s">
        <v>7715</v>
      </c>
      <c r="D7289" s="325">
        <v>457.3</v>
      </c>
      <c r="E7289" s="325">
        <v>0</v>
      </c>
      <c r="F7289" s="325">
        <v>4.5999999999999996</v>
      </c>
      <c r="G7289" s="325">
        <v>86</v>
      </c>
      <c r="H7289" s="320">
        <v>0.4</v>
      </c>
      <c r="I7289" s="320">
        <v>45</v>
      </c>
    </row>
    <row r="7290" spans="3:9" x14ac:dyDescent="0.25">
      <c r="C7290" s="482" t="s">
        <v>7716</v>
      </c>
      <c r="D7290" s="325">
        <v>456.9</v>
      </c>
      <c r="E7290" s="325">
        <v>0</v>
      </c>
      <c r="F7290" s="325">
        <v>4.2</v>
      </c>
      <c r="G7290" s="325">
        <v>87</v>
      </c>
      <c r="H7290" s="320">
        <v>0</v>
      </c>
      <c r="I7290" s="320" t="s">
        <v>281</v>
      </c>
    </row>
    <row r="7291" spans="3:9" x14ac:dyDescent="0.25">
      <c r="C7291" s="482" t="s">
        <v>7717</v>
      </c>
      <c r="D7291" s="325">
        <v>456.6</v>
      </c>
      <c r="E7291" s="325">
        <v>0</v>
      </c>
      <c r="F7291" s="325">
        <v>2.4</v>
      </c>
      <c r="G7291" s="325">
        <v>90</v>
      </c>
      <c r="H7291" s="320">
        <v>0.4</v>
      </c>
      <c r="I7291" s="320">
        <v>225</v>
      </c>
    </row>
    <row r="7292" spans="3:9" x14ac:dyDescent="0.25">
      <c r="C7292" s="482" t="s">
        <v>7718</v>
      </c>
      <c r="D7292" s="325">
        <v>456.5</v>
      </c>
      <c r="E7292" s="325">
        <v>0</v>
      </c>
      <c r="F7292" s="325">
        <v>2.6</v>
      </c>
      <c r="G7292" s="325">
        <v>93</v>
      </c>
      <c r="H7292" s="320">
        <v>0.4</v>
      </c>
      <c r="I7292" s="320">
        <v>180</v>
      </c>
    </row>
    <row r="7293" spans="3:9" x14ac:dyDescent="0.25">
      <c r="C7293" s="482" t="s">
        <v>7719</v>
      </c>
      <c r="D7293" s="325">
        <v>456.7</v>
      </c>
      <c r="E7293" s="325">
        <v>0</v>
      </c>
      <c r="F7293" s="325">
        <v>2.6</v>
      </c>
      <c r="G7293" s="325">
        <v>93</v>
      </c>
      <c r="H7293" s="320">
        <v>0</v>
      </c>
      <c r="I7293" s="320" t="s">
        <v>281</v>
      </c>
    </row>
    <row r="7294" spans="3:9" x14ac:dyDescent="0.25">
      <c r="C7294" s="482" t="s">
        <v>7720</v>
      </c>
      <c r="D7294" s="325">
        <v>456.7</v>
      </c>
      <c r="E7294" s="325">
        <v>0</v>
      </c>
      <c r="F7294" s="325">
        <v>2.4</v>
      </c>
      <c r="G7294" s="325">
        <v>92</v>
      </c>
      <c r="H7294" s="320">
        <v>0</v>
      </c>
      <c r="I7294" s="320" t="s">
        <v>281</v>
      </c>
    </row>
    <row r="7295" spans="3:9" x14ac:dyDescent="0.25">
      <c r="C7295" s="482" t="s">
        <v>7721</v>
      </c>
      <c r="D7295" s="325">
        <v>457.3</v>
      </c>
      <c r="E7295" s="325">
        <v>0</v>
      </c>
      <c r="F7295" s="325">
        <v>2.7</v>
      </c>
      <c r="G7295" s="325">
        <v>94</v>
      </c>
      <c r="H7295" s="320">
        <v>0.4</v>
      </c>
      <c r="I7295" s="320">
        <v>315</v>
      </c>
    </row>
    <row r="7296" spans="3:9" x14ac:dyDescent="0.25">
      <c r="C7296" s="482" t="s">
        <v>7722</v>
      </c>
      <c r="D7296" s="325">
        <v>457.6</v>
      </c>
      <c r="E7296" s="325">
        <v>0</v>
      </c>
      <c r="F7296" s="325">
        <v>3.7</v>
      </c>
      <c r="G7296" s="325">
        <v>90</v>
      </c>
      <c r="H7296" s="320">
        <v>0.4</v>
      </c>
      <c r="I7296" s="320">
        <v>315</v>
      </c>
    </row>
    <row r="7297" spans="3:9" x14ac:dyDescent="0.25">
      <c r="C7297" s="482" t="s">
        <v>7723</v>
      </c>
      <c r="D7297" s="325">
        <v>457.8</v>
      </c>
      <c r="E7297" s="325">
        <v>0</v>
      </c>
      <c r="F7297" s="325">
        <v>5.9</v>
      </c>
      <c r="G7297" s="325">
        <v>80</v>
      </c>
      <c r="H7297" s="320">
        <v>0.4</v>
      </c>
      <c r="I7297" s="320">
        <v>0</v>
      </c>
    </row>
    <row r="7298" spans="3:9" x14ac:dyDescent="0.25">
      <c r="C7298" s="482" t="s">
        <v>7724</v>
      </c>
      <c r="D7298" s="325">
        <v>458.1</v>
      </c>
      <c r="E7298" s="325">
        <v>0</v>
      </c>
      <c r="F7298" s="325">
        <v>7.8</v>
      </c>
      <c r="G7298" s="325">
        <v>73</v>
      </c>
      <c r="H7298" s="320">
        <v>0.4</v>
      </c>
      <c r="I7298" s="320">
        <v>315</v>
      </c>
    </row>
    <row r="7299" spans="3:9" x14ac:dyDescent="0.25">
      <c r="C7299" s="482" t="s">
        <v>7725</v>
      </c>
      <c r="D7299" s="325">
        <v>458.1</v>
      </c>
      <c r="E7299" s="325">
        <v>0</v>
      </c>
      <c r="F7299" s="325">
        <v>11.6</v>
      </c>
      <c r="G7299" s="325">
        <v>54</v>
      </c>
      <c r="H7299" s="320">
        <v>0.4</v>
      </c>
      <c r="I7299" s="320">
        <v>22.5</v>
      </c>
    </row>
    <row r="7300" spans="3:9" x14ac:dyDescent="0.25">
      <c r="C7300" s="482" t="s">
        <v>7726</v>
      </c>
      <c r="D7300" s="325">
        <v>457.6</v>
      </c>
      <c r="E7300" s="325">
        <v>0</v>
      </c>
      <c r="F7300" s="325">
        <v>12.8</v>
      </c>
      <c r="G7300" s="325">
        <v>49</v>
      </c>
      <c r="H7300" s="320">
        <v>1.3</v>
      </c>
      <c r="I7300" s="320">
        <v>22.5</v>
      </c>
    </row>
    <row r="7301" spans="3:9" x14ac:dyDescent="0.25">
      <c r="C7301" s="482" t="s">
        <v>7727</v>
      </c>
      <c r="D7301" s="325">
        <v>457.2</v>
      </c>
      <c r="E7301" s="325">
        <v>0</v>
      </c>
      <c r="F7301" s="325">
        <v>10.9</v>
      </c>
      <c r="G7301" s="325">
        <v>58</v>
      </c>
      <c r="H7301" s="320">
        <v>0.9</v>
      </c>
      <c r="I7301" s="320">
        <v>135</v>
      </c>
    </row>
    <row r="7302" spans="3:9" x14ac:dyDescent="0.25">
      <c r="C7302" s="482" t="s">
        <v>7728</v>
      </c>
      <c r="D7302" s="325">
        <v>456.7</v>
      </c>
      <c r="E7302" s="325">
        <v>0</v>
      </c>
      <c r="F7302" s="325">
        <v>9.8000000000000007</v>
      </c>
      <c r="G7302" s="325">
        <v>62</v>
      </c>
      <c r="H7302" s="320">
        <v>1.8</v>
      </c>
      <c r="I7302" s="320">
        <v>157.5</v>
      </c>
    </row>
    <row r="7303" spans="3:9" x14ac:dyDescent="0.25">
      <c r="C7303" s="482" t="s">
        <v>7729</v>
      </c>
      <c r="D7303" s="325">
        <v>456</v>
      </c>
      <c r="E7303" s="325">
        <v>0</v>
      </c>
      <c r="F7303" s="325">
        <v>10.199999999999999</v>
      </c>
      <c r="G7303" s="325">
        <v>62</v>
      </c>
      <c r="H7303" s="320">
        <v>0.9</v>
      </c>
      <c r="I7303" s="320">
        <v>45</v>
      </c>
    </row>
    <row r="7304" spans="3:9" x14ac:dyDescent="0.25">
      <c r="C7304" s="482" t="s">
        <v>7730</v>
      </c>
      <c r="D7304" s="325">
        <v>455.8</v>
      </c>
      <c r="E7304" s="325">
        <v>0</v>
      </c>
      <c r="F7304" s="325">
        <v>7.2</v>
      </c>
      <c r="G7304" s="325">
        <v>73</v>
      </c>
      <c r="H7304" s="320">
        <v>2.2000000000000002</v>
      </c>
      <c r="I7304" s="320">
        <v>0</v>
      </c>
    </row>
    <row r="7305" spans="3:9" x14ac:dyDescent="0.25">
      <c r="C7305" s="482" t="s">
        <v>7731</v>
      </c>
      <c r="D7305" s="325">
        <v>456</v>
      </c>
      <c r="E7305" s="325">
        <v>0</v>
      </c>
      <c r="F7305" s="325">
        <v>6.6</v>
      </c>
      <c r="G7305" s="325">
        <v>81</v>
      </c>
      <c r="H7305" s="320">
        <v>1.3</v>
      </c>
      <c r="I7305" s="320">
        <v>22.5</v>
      </c>
    </row>
    <row r="7306" spans="3:9" x14ac:dyDescent="0.25">
      <c r="C7306" s="482" t="s">
        <v>7732</v>
      </c>
      <c r="D7306" s="325">
        <v>455.8</v>
      </c>
      <c r="E7306" s="325">
        <v>0</v>
      </c>
      <c r="F7306" s="325">
        <v>6</v>
      </c>
      <c r="G7306" s="325">
        <v>81</v>
      </c>
      <c r="H7306" s="320">
        <v>1.8</v>
      </c>
      <c r="I7306" s="320">
        <v>337.5</v>
      </c>
    </row>
    <row r="7307" spans="3:9" x14ac:dyDescent="0.25">
      <c r="C7307" s="482" t="s">
        <v>7733</v>
      </c>
      <c r="D7307" s="325">
        <v>456.2</v>
      </c>
      <c r="E7307" s="325">
        <v>0</v>
      </c>
      <c r="F7307" s="325">
        <v>6.4</v>
      </c>
      <c r="G7307" s="325">
        <v>76</v>
      </c>
      <c r="H7307" s="320">
        <v>0.4</v>
      </c>
      <c r="I7307" s="320">
        <v>45</v>
      </c>
    </row>
    <row r="7308" spans="3:9" x14ac:dyDescent="0.25">
      <c r="C7308" s="482" t="s">
        <v>7734</v>
      </c>
      <c r="D7308" s="325">
        <v>456.8</v>
      </c>
      <c r="E7308" s="325">
        <v>0</v>
      </c>
      <c r="F7308" s="325">
        <v>5.9</v>
      </c>
      <c r="G7308" s="325">
        <v>80</v>
      </c>
      <c r="H7308" s="320">
        <v>0.9</v>
      </c>
      <c r="I7308" s="320">
        <v>315</v>
      </c>
    </row>
    <row r="7309" spans="3:9" x14ac:dyDescent="0.25">
      <c r="C7309" s="482" t="s">
        <v>7735</v>
      </c>
      <c r="D7309" s="325">
        <v>457.4</v>
      </c>
      <c r="E7309" s="325">
        <v>0</v>
      </c>
      <c r="F7309" s="325">
        <v>5.4</v>
      </c>
      <c r="G7309" s="325">
        <v>71</v>
      </c>
      <c r="H7309" s="320">
        <v>0.4</v>
      </c>
      <c r="I7309" s="320">
        <v>315</v>
      </c>
    </row>
    <row r="7310" spans="3:9" x14ac:dyDescent="0.25">
      <c r="C7310" s="482" t="s">
        <v>7736</v>
      </c>
      <c r="D7310" s="325">
        <v>457.6</v>
      </c>
      <c r="E7310" s="325">
        <v>0.2</v>
      </c>
      <c r="F7310" s="325">
        <v>4.3</v>
      </c>
      <c r="G7310" s="325">
        <v>74</v>
      </c>
      <c r="H7310" s="320">
        <v>0.4</v>
      </c>
      <c r="I7310" s="320">
        <v>0</v>
      </c>
    </row>
    <row r="7311" spans="3:9" x14ac:dyDescent="0.25">
      <c r="C7311" s="482" t="s">
        <v>7737</v>
      </c>
      <c r="D7311" s="325">
        <v>457.9</v>
      </c>
      <c r="E7311" s="325">
        <v>0</v>
      </c>
      <c r="F7311" s="325">
        <v>4.0999999999999996</v>
      </c>
      <c r="G7311" s="325">
        <v>79</v>
      </c>
      <c r="H7311" s="320">
        <v>0.9</v>
      </c>
      <c r="I7311" s="320">
        <v>337.5</v>
      </c>
    </row>
    <row r="7312" spans="3:9" x14ac:dyDescent="0.25">
      <c r="C7312" s="482" t="s">
        <v>7738</v>
      </c>
      <c r="D7312" s="325">
        <v>457.8</v>
      </c>
      <c r="E7312" s="325">
        <v>0</v>
      </c>
      <c r="F7312" s="325">
        <v>3.4</v>
      </c>
      <c r="G7312" s="325">
        <v>85</v>
      </c>
      <c r="H7312" s="320">
        <v>0.9</v>
      </c>
      <c r="I7312" s="320">
        <v>67.5</v>
      </c>
    </row>
    <row r="7313" spans="3:9" x14ac:dyDescent="0.25">
      <c r="C7313" s="482" t="s">
        <v>7739</v>
      </c>
      <c r="D7313" s="325">
        <v>457.7</v>
      </c>
      <c r="E7313" s="325">
        <v>0</v>
      </c>
      <c r="F7313" s="325">
        <v>3.1</v>
      </c>
      <c r="G7313" s="325">
        <v>87</v>
      </c>
      <c r="H7313" s="320">
        <v>0.4</v>
      </c>
      <c r="I7313" s="320">
        <v>22.5</v>
      </c>
    </row>
    <row r="7314" spans="3:9" x14ac:dyDescent="0.25">
      <c r="C7314" s="482" t="s">
        <v>7740</v>
      </c>
      <c r="D7314" s="325">
        <v>457.3</v>
      </c>
      <c r="E7314" s="325">
        <v>0</v>
      </c>
      <c r="F7314" s="325">
        <v>2.9</v>
      </c>
      <c r="G7314" s="325">
        <v>87</v>
      </c>
      <c r="H7314" s="320">
        <v>0.4</v>
      </c>
      <c r="I7314" s="320">
        <v>45</v>
      </c>
    </row>
    <row r="7315" spans="3:9" x14ac:dyDescent="0.25">
      <c r="C7315" s="482" t="s">
        <v>7741</v>
      </c>
      <c r="D7315" s="325">
        <v>457.1</v>
      </c>
      <c r="E7315" s="325">
        <v>0</v>
      </c>
      <c r="F7315" s="325">
        <v>2.8</v>
      </c>
      <c r="G7315" s="325">
        <v>87</v>
      </c>
      <c r="H7315" s="320">
        <v>0.4</v>
      </c>
      <c r="I7315" s="320">
        <v>45</v>
      </c>
    </row>
    <row r="7316" spans="3:9" x14ac:dyDescent="0.25">
      <c r="C7316" s="482" t="s">
        <v>7742</v>
      </c>
      <c r="D7316" s="325">
        <v>457.1</v>
      </c>
      <c r="E7316" s="325">
        <v>0</v>
      </c>
      <c r="F7316" s="325">
        <v>2.7</v>
      </c>
      <c r="G7316" s="325">
        <v>84</v>
      </c>
      <c r="H7316" s="320">
        <v>0.4</v>
      </c>
      <c r="I7316" s="320">
        <v>45</v>
      </c>
    </row>
    <row r="7317" spans="3:9" x14ac:dyDescent="0.25">
      <c r="C7317" s="482" t="s">
        <v>7743</v>
      </c>
      <c r="D7317" s="325">
        <v>456.9</v>
      </c>
      <c r="E7317" s="325">
        <v>0</v>
      </c>
      <c r="F7317" s="325">
        <v>2.7</v>
      </c>
      <c r="G7317" s="325">
        <v>85</v>
      </c>
      <c r="H7317" s="320">
        <v>0.4</v>
      </c>
      <c r="I7317" s="320">
        <v>45</v>
      </c>
    </row>
    <row r="7318" spans="3:9" x14ac:dyDescent="0.25">
      <c r="C7318" s="482" t="s">
        <v>7744</v>
      </c>
      <c r="D7318" s="325">
        <v>457.1</v>
      </c>
      <c r="E7318" s="325">
        <v>0</v>
      </c>
      <c r="F7318" s="325">
        <v>2.8</v>
      </c>
      <c r="G7318" s="325">
        <v>82</v>
      </c>
      <c r="H7318" s="320">
        <v>0.4</v>
      </c>
      <c r="I7318" s="320">
        <v>337.5</v>
      </c>
    </row>
    <row r="7319" spans="3:9" x14ac:dyDescent="0.25">
      <c r="C7319" s="482" t="s">
        <v>7745</v>
      </c>
      <c r="D7319" s="325">
        <v>457.4</v>
      </c>
      <c r="E7319" s="325">
        <v>0</v>
      </c>
      <c r="F7319" s="325">
        <v>3</v>
      </c>
      <c r="G7319" s="325">
        <v>84</v>
      </c>
      <c r="H7319" s="320">
        <v>0</v>
      </c>
      <c r="I7319" s="320" t="s">
        <v>281</v>
      </c>
    </row>
    <row r="7320" spans="3:9" x14ac:dyDescent="0.25">
      <c r="C7320" s="482" t="s">
        <v>7746</v>
      </c>
      <c r="D7320" s="325">
        <v>457.7</v>
      </c>
      <c r="E7320" s="325">
        <v>0</v>
      </c>
      <c r="F7320" s="325">
        <v>3.1</v>
      </c>
      <c r="G7320" s="325">
        <v>85</v>
      </c>
      <c r="H7320" s="320">
        <v>0.4</v>
      </c>
      <c r="I7320" s="320">
        <v>202.5</v>
      </c>
    </row>
    <row r="7321" spans="3:9" x14ac:dyDescent="0.25">
      <c r="C7321" s="482" t="s">
        <v>7747</v>
      </c>
      <c r="D7321" s="325">
        <v>458.1</v>
      </c>
      <c r="E7321" s="325">
        <v>0</v>
      </c>
      <c r="F7321" s="325">
        <v>4</v>
      </c>
      <c r="G7321" s="325">
        <v>81</v>
      </c>
      <c r="H7321" s="320">
        <v>0.4</v>
      </c>
      <c r="I7321" s="320">
        <v>202.5</v>
      </c>
    </row>
    <row r="7322" spans="3:9" x14ac:dyDescent="0.25">
      <c r="C7322" s="482" t="s">
        <v>7748</v>
      </c>
      <c r="D7322" s="325">
        <v>458.2</v>
      </c>
      <c r="E7322" s="325">
        <v>0</v>
      </c>
      <c r="F7322" s="325">
        <v>7.8</v>
      </c>
      <c r="G7322" s="325">
        <v>62</v>
      </c>
      <c r="H7322" s="320">
        <v>0.4</v>
      </c>
      <c r="I7322" s="320">
        <v>157.5</v>
      </c>
    </row>
    <row r="7323" spans="3:9" x14ac:dyDescent="0.25">
      <c r="C7323" s="482" t="s">
        <v>7749</v>
      </c>
      <c r="D7323" s="325">
        <v>458.4</v>
      </c>
      <c r="E7323" s="325">
        <v>0</v>
      </c>
      <c r="F7323" s="325">
        <v>8.1999999999999993</v>
      </c>
      <c r="G7323" s="325">
        <v>57</v>
      </c>
      <c r="H7323" s="320">
        <v>1.3</v>
      </c>
      <c r="I7323" s="320">
        <v>112.5</v>
      </c>
    </row>
    <row r="7324" spans="3:9" x14ac:dyDescent="0.25">
      <c r="C7324" s="482" t="s">
        <v>7750</v>
      </c>
      <c r="D7324" s="325">
        <v>458.1</v>
      </c>
      <c r="E7324" s="325">
        <v>0</v>
      </c>
      <c r="F7324" s="325">
        <v>9.6999999999999993</v>
      </c>
      <c r="G7324" s="325">
        <v>58</v>
      </c>
      <c r="H7324" s="320">
        <v>1.3</v>
      </c>
      <c r="I7324" s="320">
        <v>112.5</v>
      </c>
    </row>
    <row r="7325" spans="3:9" x14ac:dyDescent="0.25">
      <c r="C7325" s="482" t="s">
        <v>7751</v>
      </c>
      <c r="D7325" s="325">
        <v>457.8</v>
      </c>
      <c r="E7325" s="325">
        <v>0</v>
      </c>
      <c r="F7325" s="325">
        <v>9.6</v>
      </c>
      <c r="G7325" s="325">
        <v>61</v>
      </c>
      <c r="H7325" s="320">
        <v>0.9</v>
      </c>
      <c r="I7325" s="320">
        <v>22.5</v>
      </c>
    </row>
    <row r="7326" spans="3:9" x14ac:dyDescent="0.25">
      <c r="C7326" s="482" t="s">
        <v>7752</v>
      </c>
      <c r="D7326" s="325">
        <v>457.5</v>
      </c>
      <c r="E7326" s="325">
        <v>0</v>
      </c>
      <c r="F7326" s="325">
        <v>9.6999999999999993</v>
      </c>
      <c r="G7326" s="325">
        <v>59</v>
      </c>
      <c r="H7326" s="320">
        <v>1.3</v>
      </c>
      <c r="I7326" s="320">
        <v>45</v>
      </c>
    </row>
    <row r="7327" spans="3:9" x14ac:dyDescent="0.25">
      <c r="C7327" s="482" t="s">
        <v>7753</v>
      </c>
      <c r="D7327" s="325">
        <v>457.2</v>
      </c>
      <c r="E7327" s="325">
        <v>0</v>
      </c>
      <c r="F7327" s="325">
        <v>8.1999999999999993</v>
      </c>
      <c r="G7327" s="325">
        <v>74</v>
      </c>
      <c r="H7327" s="320">
        <v>1.3</v>
      </c>
      <c r="I7327" s="320">
        <v>337.5</v>
      </c>
    </row>
    <row r="7328" spans="3:9" x14ac:dyDescent="0.25">
      <c r="C7328" s="482" t="s">
        <v>7754</v>
      </c>
      <c r="D7328" s="325">
        <v>456.9</v>
      </c>
      <c r="E7328" s="325">
        <v>0</v>
      </c>
      <c r="F7328" s="325">
        <v>6.8</v>
      </c>
      <c r="G7328" s="325">
        <v>78</v>
      </c>
      <c r="H7328" s="320">
        <v>2.7</v>
      </c>
      <c r="I7328" s="320">
        <v>337.5</v>
      </c>
    </row>
    <row r="7329" spans="3:9" x14ac:dyDescent="0.25">
      <c r="C7329" s="482" t="s">
        <v>7755</v>
      </c>
      <c r="D7329" s="325">
        <v>457.5</v>
      </c>
      <c r="E7329" s="325">
        <v>0</v>
      </c>
      <c r="F7329" s="325">
        <v>1.6</v>
      </c>
      <c r="G7329" s="325">
        <v>89</v>
      </c>
      <c r="H7329" s="320">
        <v>2.2000000000000002</v>
      </c>
      <c r="I7329" s="320">
        <v>315</v>
      </c>
    </row>
    <row r="7330" spans="3:9" x14ac:dyDescent="0.25">
      <c r="C7330" s="482" t="s">
        <v>7756</v>
      </c>
      <c r="D7330" s="325">
        <v>457.6</v>
      </c>
      <c r="E7330" s="325">
        <v>0</v>
      </c>
      <c r="F7330" s="325">
        <v>0.7</v>
      </c>
      <c r="G7330" s="325">
        <v>91</v>
      </c>
      <c r="H7330" s="320">
        <v>0.9</v>
      </c>
      <c r="I7330" s="320">
        <v>202.5</v>
      </c>
    </row>
    <row r="7331" spans="3:9" x14ac:dyDescent="0.25">
      <c r="C7331" s="482" t="s">
        <v>7757</v>
      </c>
      <c r="D7331" s="325">
        <v>457.9</v>
      </c>
      <c r="E7331" s="325">
        <v>0.4</v>
      </c>
      <c r="F7331" s="325">
        <v>0.7</v>
      </c>
      <c r="G7331" s="325">
        <v>92</v>
      </c>
      <c r="H7331" s="320">
        <v>0.9</v>
      </c>
      <c r="I7331" s="320">
        <v>247.5</v>
      </c>
    </row>
    <row r="7332" spans="3:9" x14ac:dyDescent="0.25">
      <c r="C7332" s="482" t="s">
        <v>7758</v>
      </c>
      <c r="D7332" s="325">
        <v>458</v>
      </c>
      <c r="E7332" s="325">
        <v>0.4</v>
      </c>
      <c r="F7332" s="325">
        <v>0.8</v>
      </c>
      <c r="G7332" s="325">
        <v>91</v>
      </c>
      <c r="H7332" s="320">
        <v>0.9</v>
      </c>
      <c r="I7332" s="320">
        <v>180</v>
      </c>
    </row>
    <row r="7333" spans="3:9" x14ac:dyDescent="0.25">
      <c r="C7333" s="482" t="s">
        <v>7759</v>
      </c>
      <c r="D7333" s="325">
        <v>458.1</v>
      </c>
      <c r="E7333" s="325">
        <v>0.2</v>
      </c>
      <c r="F7333" s="325">
        <v>1.6</v>
      </c>
      <c r="G7333" s="325">
        <v>87</v>
      </c>
      <c r="H7333" s="320">
        <v>0</v>
      </c>
      <c r="I7333" s="320" t="s">
        <v>281</v>
      </c>
    </row>
    <row r="7334" spans="3:9" x14ac:dyDescent="0.25">
      <c r="C7334" s="482" t="s">
        <v>7760</v>
      </c>
      <c r="D7334" s="325">
        <v>458.4</v>
      </c>
      <c r="E7334" s="325">
        <v>0.2</v>
      </c>
      <c r="F7334" s="325">
        <v>1.7</v>
      </c>
      <c r="G7334" s="325">
        <v>83</v>
      </c>
      <c r="H7334" s="320">
        <v>0.4</v>
      </c>
      <c r="I7334" s="320">
        <v>180</v>
      </c>
    </row>
    <row r="7335" spans="3:9" x14ac:dyDescent="0.25">
      <c r="C7335" s="482" t="s">
        <v>7761</v>
      </c>
      <c r="D7335" s="325">
        <v>458.3</v>
      </c>
      <c r="E7335" s="325">
        <v>0</v>
      </c>
      <c r="F7335" s="325">
        <v>1.9</v>
      </c>
      <c r="G7335" s="325">
        <v>77</v>
      </c>
      <c r="H7335" s="320">
        <v>0.4</v>
      </c>
      <c r="I7335" s="320">
        <v>180</v>
      </c>
    </row>
    <row r="7336" spans="3:9" x14ac:dyDescent="0.25">
      <c r="C7336" s="482" t="s">
        <v>7762</v>
      </c>
      <c r="D7336" s="325">
        <v>458.2</v>
      </c>
      <c r="E7336" s="325">
        <v>0.2</v>
      </c>
      <c r="F7336" s="325">
        <v>2.1</v>
      </c>
      <c r="G7336" s="325">
        <v>74</v>
      </c>
      <c r="H7336" s="320">
        <v>1.3</v>
      </c>
      <c r="I7336" s="320">
        <v>225</v>
      </c>
    </row>
    <row r="7337" spans="3:9" x14ac:dyDescent="0.25">
      <c r="C7337" s="483" t="s">
        <v>7763</v>
      </c>
    </row>
    <row r="7338" spans="3:9" x14ac:dyDescent="0.25">
      <c r="C7338" s="457" t="s">
        <v>352</v>
      </c>
    </row>
  </sheetData>
  <mergeCells count="35">
    <mergeCell ref="A41:A64"/>
    <mergeCell ref="C2:C4"/>
    <mergeCell ref="D2:I4"/>
    <mergeCell ref="D6:I6"/>
    <mergeCell ref="C10:I10"/>
    <mergeCell ref="A17:A40"/>
    <mergeCell ref="A329:A352"/>
    <mergeCell ref="A65:A88"/>
    <mergeCell ref="A89:A112"/>
    <mergeCell ref="A113:A136"/>
    <mergeCell ref="A137:A160"/>
    <mergeCell ref="A161:A184"/>
    <mergeCell ref="A185:A208"/>
    <mergeCell ref="A209:A232"/>
    <mergeCell ref="A233:A256"/>
    <mergeCell ref="A257:A280"/>
    <mergeCell ref="A281:A304"/>
    <mergeCell ref="A305:A328"/>
    <mergeCell ref="A617:A640"/>
    <mergeCell ref="A353:A376"/>
    <mergeCell ref="A377:A400"/>
    <mergeCell ref="A401:A424"/>
    <mergeCell ref="A425:A448"/>
    <mergeCell ref="A449:A472"/>
    <mergeCell ref="A473:A496"/>
    <mergeCell ref="A497:A520"/>
    <mergeCell ref="A521:A544"/>
    <mergeCell ref="A545:A568"/>
    <mergeCell ref="A569:A592"/>
    <mergeCell ref="A593:A616"/>
    <mergeCell ref="A641:A664"/>
    <mergeCell ref="A665:A688"/>
    <mergeCell ref="A689:A712"/>
    <mergeCell ref="A713:A736"/>
    <mergeCell ref="A737:A760"/>
  </mergeCells>
  <printOptions horizontalCentered="1"/>
  <pageMargins left="0.39370078740157483" right="0.39370078740157483" top="7.874015748031496E-2" bottom="0.23622047244094491" header="0.19685039370078741" footer="0.19685039370078741"/>
  <pageSetup paperSize="9" scale="80" orientation="portrait" horizontalDpi="4294967292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53BDC-3745-472C-B1BD-F1992E04DF09}">
  <dimension ref="A1:M95"/>
  <sheetViews>
    <sheetView showGridLines="0" view="pageBreakPreview" zoomScale="85" zoomScaleNormal="90" zoomScaleSheetLayoutView="85" zoomScalePageLayoutView="60" workbookViewId="0">
      <selection activeCell="E6" sqref="E6"/>
    </sheetView>
  </sheetViews>
  <sheetFormatPr baseColWidth="10" defaultColWidth="11.44140625" defaultRowHeight="11.4" x14ac:dyDescent="0.2"/>
  <cols>
    <col min="1" max="1" width="2.109375" style="12" customWidth="1"/>
    <col min="2" max="2" width="13.88671875" style="13" customWidth="1"/>
    <col min="3" max="3" width="8" style="13" customWidth="1"/>
    <col min="4" max="4" width="11" style="13" customWidth="1"/>
    <col min="5" max="7" width="12.6640625" style="12" customWidth="1"/>
    <col min="8" max="8" width="12.6640625" style="14" customWidth="1"/>
    <col min="9" max="9" width="12.6640625" style="12" customWidth="1"/>
    <col min="10" max="11" width="16.5546875" style="12" hidden="1" customWidth="1"/>
    <col min="12" max="12" width="3.109375" style="20" customWidth="1"/>
    <col min="13" max="16384" width="11.44140625" style="12"/>
  </cols>
  <sheetData>
    <row r="1" spans="1:12" ht="12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</row>
    <row r="2" spans="1:12" s="15" customFormat="1" ht="12" customHeight="1" x14ac:dyDescent="0.2">
      <c r="A2" s="23"/>
      <c r="B2" s="24"/>
      <c r="C2" s="25"/>
      <c r="D2" s="25"/>
      <c r="E2" s="682" t="s">
        <v>7894</v>
      </c>
      <c r="F2" s="683"/>
      <c r="G2" s="683"/>
      <c r="H2" s="683"/>
      <c r="I2" s="683"/>
      <c r="J2" s="683"/>
      <c r="K2" s="683"/>
      <c r="L2" s="23"/>
    </row>
    <row r="3" spans="1:12" s="15" customFormat="1" ht="12" customHeight="1" x14ac:dyDescent="0.2">
      <c r="A3" s="23"/>
      <c r="B3" s="26"/>
      <c r="C3" s="376"/>
      <c r="D3" s="376"/>
      <c r="E3" s="684"/>
      <c r="F3" s="655"/>
      <c r="G3" s="655"/>
      <c r="H3" s="655"/>
      <c r="I3" s="655"/>
      <c r="J3" s="655"/>
      <c r="K3" s="655"/>
      <c r="L3" s="23"/>
    </row>
    <row r="4" spans="1:12" s="15" customFormat="1" ht="12" customHeight="1" x14ac:dyDescent="0.2">
      <c r="A4" s="23"/>
      <c r="B4" s="26"/>
      <c r="C4" s="376"/>
      <c r="D4" s="376"/>
      <c r="E4" s="684"/>
      <c r="F4" s="655"/>
      <c r="G4" s="655"/>
      <c r="H4" s="655"/>
      <c r="I4" s="655"/>
      <c r="J4" s="655"/>
      <c r="K4" s="655"/>
      <c r="L4" s="23"/>
    </row>
    <row r="5" spans="1:12" s="15" customFormat="1" ht="12" customHeight="1" thickBot="1" x14ac:dyDescent="0.25">
      <c r="A5" s="23"/>
      <c r="B5" s="28"/>
      <c r="C5" s="29"/>
      <c r="D5" s="29"/>
      <c r="E5" s="685"/>
      <c r="F5" s="686"/>
      <c r="G5" s="686"/>
      <c r="H5" s="686"/>
      <c r="I5" s="686"/>
      <c r="J5" s="686"/>
      <c r="K5" s="686"/>
      <c r="L5" s="23"/>
    </row>
    <row r="6" spans="1:12" s="18" customFormat="1" ht="12" customHeight="1" x14ac:dyDescent="0.2">
      <c r="A6" s="30"/>
      <c r="B6" s="377"/>
      <c r="C6" s="377"/>
      <c r="D6" s="377"/>
      <c r="E6" s="378"/>
      <c r="F6" s="378"/>
      <c r="G6" s="378"/>
      <c r="H6" s="22"/>
      <c r="I6" s="22"/>
      <c r="J6" s="22"/>
      <c r="K6" s="30"/>
      <c r="L6" s="23"/>
    </row>
    <row r="7" spans="1:12" s="15" customFormat="1" ht="37.5" customHeight="1" x14ac:dyDescent="0.2">
      <c r="A7" s="35"/>
      <c r="B7" s="687" t="s">
        <v>188</v>
      </c>
      <c r="C7" s="687"/>
      <c r="D7" s="687"/>
      <c r="E7" s="591" t="str">
        <f>+'[2]3 Promedio meteorologia'!C6</f>
        <v>Evaluación de seguimiento de la calidad del aire en el área de influencia de la unidad minera Cerro de Pasco ubicada en el centro poblado Paragsha, distrito Simón Bolívar, provincia y departamento Pasco, en enero de 2020</v>
      </c>
      <c r="F7" s="591"/>
      <c r="G7" s="591"/>
      <c r="H7" s="591"/>
      <c r="I7" s="591"/>
      <c r="J7" s="591"/>
      <c r="K7" s="591"/>
      <c r="L7" s="23"/>
    </row>
    <row r="8" spans="1:12" s="15" customFormat="1" ht="7.5" customHeight="1" x14ac:dyDescent="0.2">
      <c r="A8" s="35"/>
      <c r="B8" s="379"/>
      <c r="C8" s="379"/>
      <c r="D8" s="379"/>
      <c r="E8" s="380"/>
      <c r="F8" s="380"/>
      <c r="G8" s="380"/>
      <c r="H8" s="380"/>
      <c r="I8" s="380"/>
      <c r="J8" s="380"/>
      <c r="K8" s="380"/>
      <c r="L8" s="23"/>
    </row>
    <row r="9" spans="1:12" s="15" customFormat="1" ht="15.75" customHeight="1" x14ac:dyDescent="0.2">
      <c r="A9" s="35"/>
      <c r="B9" s="139" t="s">
        <v>146</v>
      </c>
      <c r="C9" s="139"/>
      <c r="D9" s="139"/>
      <c r="E9" s="660" t="str">
        <f>+'[2]3 Promedio meteorologia'!C8</f>
        <v>CA-SB-01</v>
      </c>
      <c r="F9" s="660"/>
      <c r="G9" s="442" t="s">
        <v>189</v>
      </c>
      <c r="H9" s="442"/>
      <c r="I9" s="488" t="str">
        <f>+'[2]3 Promedio meteorologia'!F8</f>
        <v>0004-1-2020-412</v>
      </c>
      <c r="J9" s="488"/>
      <c r="K9" s="488"/>
      <c r="L9" s="23"/>
    </row>
    <row r="10" spans="1:12" ht="11.25" customHeight="1" x14ac:dyDescent="0.2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3"/>
    </row>
    <row r="11" spans="1:12" ht="12.75" customHeight="1" x14ac:dyDescent="0.25">
      <c r="A11" s="20"/>
      <c r="B11" s="690" t="s">
        <v>105</v>
      </c>
      <c r="C11" s="691"/>
      <c r="D11" s="691"/>
      <c r="E11" s="691"/>
      <c r="F11" s="691"/>
      <c r="G11" s="691"/>
      <c r="H11" s="691"/>
      <c r="I11" s="692"/>
      <c r="J11" s="530"/>
      <c r="K11" s="530"/>
      <c r="L11" s="23"/>
    </row>
    <row r="12" spans="1:12" s="16" customFormat="1" ht="9.75" customHeight="1" x14ac:dyDescent="0.25">
      <c r="A12" s="36"/>
      <c r="B12" s="688" t="s">
        <v>7829</v>
      </c>
      <c r="C12" s="688"/>
      <c r="D12" s="689" t="s">
        <v>104</v>
      </c>
      <c r="E12" s="693" t="s">
        <v>151</v>
      </c>
      <c r="F12" s="694"/>
      <c r="G12" s="694"/>
      <c r="H12" s="694"/>
      <c r="I12" s="695"/>
      <c r="J12" s="531"/>
      <c r="K12" s="531"/>
      <c r="L12" s="23"/>
    </row>
    <row r="13" spans="1:12" ht="17.25" customHeight="1" x14ac:dyDescent="0.2">
      <c r="A13" s="20"/>
      <c r="B13" s="688"/>
      <c r="C13" s="688"/>
      <c r="D13" s="689"/>
      <c r="E13" s="453">
        <f>'[2]6 Cálculo PM10 y VM'!$E12</f>
        <v>43847.694444444445</v>
      </c>
      <c r="F13" s="453">
        <f>'[2]6 Cálculo PM10 y VM'!$E13</f>
        <v>43848.701388888891</v>
      </c>
      <c r="G13" s="453">
        <f>'[2]6 Cálculo PM10 y VM'!$E14</f>
        <v>43849.704861111109</v>
      </c>
      <c r="H13" s="453">
        <f>'[2]6 Cálculo PM10 y VM'!$E15</f>
        <v>43850.716666666667</v>
      </c>
      <c r="I13" s="453">
        <f>'[2]6 Cálculo PM10 y VM'!$E16</f>
        <v>43851.71875</v>
      </c>
      <c r="J13" s="453">
        <f>'[2]6 Cálculo PM10 y VM'!$E17</f>
        <v>0</v>
      </c>
      <c r="K13" s="453">
        <f>'[2]6 Cálculo PM10 y VM'!$E18</f>
        <v>0</v>
      </c>
    </row>
    <row r="14" spans="1:12" x14ac:dyDescent="0.2">
      <c r="A14" s="20"/>
      <c r="B14" s="424" t="s">
        <v>101</v>
      </c>
      <c r="C14" s="38" t="s">
        <v>100</v>
      </c>
      <c r="D14" s="39" t="s">
        <v>132</v>
      </c>
      <c r="E14" s="40">
        <v>24.16</v>
      </c>
      <c r="F14" s="40">
        <v>38.21</v>
      </c>
      <c r="G14" s="40">
        <v>46.73</v>
      </c>
      <c r="H14" s="40">
        <v>15.68</v>
      </c>
      <c r="I14" s="40">
        <v>36.61</v>
      </c>
      <c r="J14" s="40"/>
      <c r="K14" s="40"/>
    </row>
    <row r="15" spans="1:12" x14ac:dyDescent="0.2">
      <c r="A15" s="20"/>
      <c r="B15" s="424" t="s">
        <v>79</v>
      </c>
      <c r="C15" s="38" t="s">
        <v>78</v>
      </c>
      <c r="D15" s="39" t="s">
        <v>132</v>
      </c>
      <c r="E15" s="40">
        <v>0.66800000000000004</v>
      </c>
      <c r="F15" s="40">
        <v>1.03</v>
      </c>
      <c r="G15" s="40">
        <v>1.127</v>
      </c>
      <c r="H15" s="40">
        <v>0.40200000000000002</v>
      </c>
      <c r="I15" s="40">
        <v>0.49299999999999999</v>
      </c>
      <c r="J15" s="40"/>
      <c r="K15" s="40"/>
    </row>
    <row r="16" spans="1:12" x14ac:dyDescent="0.2">
      <c r="A16" s="20"/>
      <c r="B16" s="424" t="s">
        <v>147</v>
      </c>
      <c r="C16" s="38" t="s">
        <v>99</v>
      </c>
      <c r="D16" s="39" t="s">
        <v>132</v>
      </c>
      <c r="E16" s="40">
        <v>1.427</v>
      </c>
      <c r="F16" s="40">
        <v>1.694</v>
      </c>
      <c r="G16" s="40">
        <v>2.0870000000000002</v>
      </c>
      <c r="H16" s="40">
        <v>1.476</v>
      </c>
      <c r="I16" s="40">
        <v>3.0760000000000001</v>
      </c>
      <c r="J16" s="40"/>
      <c r="K16" s="40"/>
    </row>
    <row r="17" spans="1:11" x14ac:dyDescent="0.2">
      <c r="A17" s="20"/>
      <c r="B17" s="424" t="s">
        <v>98</v>
      </c>
      <c r="C17" s="38" t="s">
        <v>97</v>
      </c>
      <c r="D17" s="39" t="s">
        <v>132</v>
      </c>
      <c r="E17" s="40">
        <v>2.3959999999999999</v>
      </c>
      <c r="F17" s="40">
        <v>3.8940000000000001</v>
      </c>
      <c r="G17" s="40">
        <v>4.5460000000000003</v>
      </c>
      <c r="H17" s="40">
        <v>2.1859999999999999</v>
      </c>
      <c r="I17" s="40">
        <v>2.7410000000000001</v>
      </c>
      <c r="J17" s="40"/>
      <c r="K17" s="40"/>
    </row>
    <row r="18" spans="1:11" x14ac:dyDescent="0.2">
      <c r="A18" s="20"/>
      <c r="B18" s="424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</row>
    <row r="19" spans="1:11" x14ac:dyDescent="0.2">
      <c r="A19" s="20"/>
      <c r="B19" s="424" t="s">
        <v>106</v>
      </c>
      <c r="C19" s="38" t="s">
        <v>118</v>
      </c>
      <c r="D19" s="39" t="s">
        <v>132</v>
      </c>
      <c r="E19" s="40">
        <v>0.38059999999999999</v>
      </c>
      <c r="F19" s="40">
        <v>0.37380000000000002</v>
      </c>
      <c r="G19" s="40">
        <v>0.307</v>
      </c>
      <c r="H19" s="40">
        <v>0.2722</v>
      </c>
      <c r="I19" s="40">
        <v>0.30919999999999997</v>
      </c>
      <c r="J19" s="40"/>
      <c r="K19" s="40"/>
    </row>
    <row r="20" spans="1:11" x14ac:dyDescent="0.2">
      <c r="A20" s="20"/>
      <c r="B20" s="424" t="s">
        <v>107</v>
      </c>
      <c r="C20" s="38" t="s">
        <v>119</v>
      </c>
      <c r="D20" s="39" t="s">
        <v>132</v>
      </c>
      <c r="E20" s="40" t="s">
        <v>282</v>
      </c>
      <c r="F20" s="40" t="s">
        <v>282</v>
      </c>
      <c r="G20" s="40" t="s">
        <v>282</v>
      </c>
      <c r="H20" s="40" t="s">
        <v>282</v>
      </c>
      <c r="I20" s="40" t="s">
        <v>282</v>
      </c>
      <c r="J20" s="40"/>
      <c r="K20" s="40"/>
    </row>
    <row r="21" spans="1:11" x14ac:dyDescent="0.2">
      <c r="A21" s="20"/>
      <c r="B21" s="424" t="s">
        <v>94</v>
      </c>
      <c r="C21" s="38" t="s">
        <v>93</v>
      </c>
      <c r="D21" s="39" t="s">
        <v>132</v>
      </c>
      <c r="E21" s="40">
        <v>0.84899999999999998</v>
      </c>
      <c r="F21" s="40">
        <v>0.33700000000000002</v>
      </c>
      <c r="G21" s="40">
        <v>0.68500000000000005</v>
      </c>
      <c r="H21" s="40">
        <v>0.191</v>
      </c>
      <c r="I21" s="40">
        <v>0.219</v>
      </c>
      <c r="J21" s="40"/>
      <c r="K21" s="40"/>
    </row>
    <row r="22" spans="1:11" x14ac:dyDescent="0.2">
      <c r="A22" s="20"/>
      <c r="B22" s="424" t="s">
        <v>108</v>
      </c>
      <c r="C22" s="38" t="s">
        <v>121</v>
      </c>
      <c r="D22" s="39" t="s">
        <v>132</v>
      </c>
      <c r="E22" s="40">
        <v>583</v>
      </c>
      <c r="F22" s="40">
        <v>658.4</v>
      </c>
      <c r="G22" s="40">
        <v>823.3</v>
      </c>
      <c r="H22" s="40">
        <v>389.1</v>
      </c>
      <c r="I22" s="40">
        <v>807</v>
      </c>
      <c r="J22" s="40"/>
      <c r="K22" s="40"/>
    </row>
    <row r="23" spans="1:11" x14ac:dyDescent="0.2">
      <c r="A23" s="20"/>
      <c r="B23" s="424" t="s">
        <v>92</v>
      </c>
      <c r="C23" s="38" t="s">
        <v>91</v>
      </c>
      <c r="D23" s="39" t="s">
        <v>132</v>
      </c>
      <c r="E23" s="40">
        <v>7.5999999999999998E-2</v>
      </c>
      <c r="F23" s="40">
        <v>9.9000000000000005E-2</v>
      </c>
      <c r="G23" s="40">
        <v>0.25800000000000001</v>
      </c>
      <c r="H23" s="40">
        <v>0.17100000000000001</v>
      </c>
      <c r="I23" s="40">
        <v>8.7999999999999995E-2</v>
      </c>
      <c r="J23" s="40"/>
      <c r="K23" s="40"/>
    </row>
    <row r="24" spans="1:11" x14ac:dyDescent="0.2">
      <c r="A24" s="20"/>
      <c r="B24" s="424" t="s">
        <v>88</v>
      </c>
      <c r="C24" s="38" t="s">
        <v>87</v>
      </c>
      <c r="D24" s="39" t="s">
        <v>132</v>
      </c>
      <c r="E24" s="40">
        <v>41.14</v>
      </c>
      <c r="F24" s="40">
        <v>52.06</v>
      </c>
      <c r="G24" s="40">
        <v>53.99</v>
      </c>
      <c r="H24" s="40">
        <v>49.6</v>
      </c>
      <c r="I24" s="40">
        <v>70.239999999999995</v>
      </c>
      <c r="J24" s="40"/>
      <c r="K24" s="40"/>
    </row>
    <row r="25" spans="1:11" x14ac:dyDescent="0.2">
      <c r="A25" s="20"/>
      <c r="B25" s="424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>
        <v>15.96</v>
      </c>
      <c r="I25" s="40" t="s">
        <v>214</v>
      </c>
      <c r="J25" s="40"/>
      <c r="K25" s="40"/>
    </row>
    <row r="26" spans="1:11" x14ac:dyDescent="0.2">
      <c r="A26" s="20"/>
      <c r="B26" s="424" t="s">
        <v>109</v>
      </c>
      <c r="C26" s="38" t="s">
        <v>122</v>
      </c>
      <c r="D26" s="39" t="s">
        <v>132</v>
      </c>
      <c r="E26" s="40">
        <v>0.30199999999999999</v>
      </c>
      <c r="F26" s="40">
        <v>0.20100000000000001</v>
      </c>
      <c r="G26" s="40">
        <v>0.26200000000000001</v>
      </c>
      <c r="H26" s="40">
        <v>0.19900000000000001</v>
      </c>
      <c r="I26" s="40">
        <v>0.29199999999999998</v>
      </c>
      <c r="J26" s="40"/>
      <c r="K26" s="40"/>
    </row>
    <row r="27" spans="1:11" x14ac:dyDescent="0.2">
      <c r="A27" s="20"/>
      <c r="B27" s="424" t="s">
        <v>110</v>
      </c>
      <c r="C27" s="38" t="s">
        <v>123</v>
      </c>
      <c r="D27" s="39" t="s">
        <v>132</v>
      </c>
      <c r="E27" s="40">
        <v>0.97499999999999998</v>
      </c>
      <c r="F27" s="40">
        <v>1.149</v>
      </c>
      <c r="G27" s="40">
        <v>1.649</v>
      </c>
      <c r="H27" s="40">
        <v>1.0669999999999999</v>
      </c>
      <c r="I27" s="40">
        <v>1.794</v>
      </c>
      <c r="J27" s="40"/>
      <c r="K27" s="40"/>
    </row>
    <row r="28" spans="1:11" x14ac:dyDescent="0.2">
      <c r="A28" s="20"/>
      <c r="B28" s="424" t="s">
        <v>148</v>
      </c>
      <c r="C28" s="38" t="s">
        <v>120</v>
      </c>
      <c r="D28" s="39" t="s">
        <v>132</v>
      </c>
      <c r="E28" s="40">
        <v>191.3</v>
      </c>
      <c r="F28" s="40">
        <v>158.6</v>
      </c>
      <c r="G28" s="40">
        <v>158.5</v>
      </c>
      <c r="H28" s="40">
        <v>139.30000000000001</v>
      </c>
      <c r="I28" s="40">
        <v>155.19999999999999</v>
      </c>
      <c r="J28" s="40"/>
      <c r="K28" s="40"/>
    </row>
    <row r="29" spans="1:11" x14ac:dyDescent="0.2">
      <c r="A29" s="20"/>
      <c r="B29" s="424" t="s">
        <v>111</v>
      </c>
      <c r="C29" s="38" t="s">
        <v>124</v>
      </c>
      <c r="D29" s="39" t="s">
        <v>132</v>
      </c>
      <c r="E29" s="40">
        <v>321</v>
      </c>
      <c r="F29" s="40">
        <v>371.1</v>
      </c>
      <c r="G29" s="40">
        <v>177.5</v>
      </c>
      <c r="H29" s="40">
        <v>230.6</v>
      </c>
      <c r="I29" s="40">
        <v>268.7</v>
      </c>
      <c r="J29" s="40"/>
      <c r="K29" s="40"/>
    </row>
    <row r="30" spans="1:11" x14ac:dyDescent="0.2">
      <c r="A30" s="20"/>
      <c r="B30" s="424" t="s">
        <v>112</v>
      </c>
      <c r="C30" s="38" t="s">
        <v>125</v>
      </c>
      <c r="D30" s="39" t="s">
        <v>132</v>
      </c>
      <c r="E30" s="40" t="s">
        <v>287</v>
      </c>
      <c r="F30" s="40" t="s">
        <v>287</v>
      </c>
      <c r="G30" s="40" t="s">
        <v>287</v>
      </c>
      <c r="H30" s="40" t="s">
        <v>287</v>
      </c>
      <c r="I30" s="40" t="s">
        <v>287</v>
      </c>
      <c r="J30" s="40"/>
      <c r="K30" s="40"/>
    </row>
    <row r="31" spans="1:11" x14ac:dyDescent="0.2">
      <c r="A31" s="20"/>
      <c r="B31" s="424" t="s">
        <v>113</v>
      </c>
      <c r="C31" s="38" t="s">
        <v>126</v>
      </c>
      <c r="D31" s="39" t="s">
        <v>132</v>
      </c>
      <c r="E31" s="40">
        <v>70.599999999999994</v>
      </c>
      <c r="F31" s="40">
        <v>74.5</v>
      </c>
      <c r="G31" s="40">
        <v>52.5</v>
      </c>
      <c r="H31" s="40" t="s">
        <v>7830</v>
      </c>
      <c r="I31" s="40">
        <v>49.9</v>
      </c>
      <c r="J31" s="40"/>
      <c r="K31" s="40"/>
    </row>
    <row r="32" spans="1:11" x14ac:dyDescent="0.2">
      <c r="A32" s="20"/>
      <c r="B32" s="424" t="s">
        <v>86</v>
      </c>
      <c r="C32" s="38" t="s">
        <v>85</v>
      </c>
      <c r="D32" s="39" t="s">
        <v>132</v>
      </c>
      <c r="E32" s="40">
        <v>65.31</v>
      </c>
      <c r="F32" s="40">
        <v>87.46</v>
      </c>
      <c r="G32" s="40">
        <v>31</v>
      </c>
      <c r="H32" s="40">
        <v>17.77</v>
      </c>
      <c r="I32" s="40">
        <v>44.87</v>
      </c>
      <c r="J32" s="40"/>
      <c r="K32" s="40"/>
    </row>
    <row r="33" spans="1:11" x14ac:dyDescent="0.2">
      <c r="A33" s="20"/>
      <c r="B33" s="424" t="s">
        <v>69</v>
      </c>
      <c r="C33" s="38" t="s">
        <v>68</v>
      </c>
      <c r="D33" s="39" t="s">
        <v>132</v>
      </c>
      <c r="E33" s="40" t="s">
        <v>252</v>
      </c>
      <c r="F33" s="40">
        <v>1.274</v>
      </c>
      <c r="G33" s="40">
        <v>0.32200000000000001</v>
      </c>
      <c r="H33" s="40">
        <v>0.17599999999999999</v>
      </c>
      <c r="I33" s="40">
        <v>0.14000000000000001</v>
      </c>
      <c r="J33" s="40"/>
      <c r="K33" s="40"/>
    </row>
    <row r="34" spans="1:11" x14ac:dyDescent="0.2">
      <c r="A34" s="20"/>
      <c r="B34" s="424" t="s">
        <v>84</v>
      </c>
      <c r="C34" s="38" t="s">
        <v>83</v>
      </c>
      <c r="D34" s="39" t="s">
        <v>132</v>
      </c>
      <c r="E34" s="40">
        <v>1.5629999999999999</v>
      </c>
      <c r="F34" s="40">
        <v>2.2490000000000001</v>
      </c>
      <c r="G34" s="40">
        <v>2.2149999999999999</v>
      </c>
      <c r="H34" s="40">
        <v>1.948</v>
      </c>
      <c r="I34" s="40">
        <v>2.6459999999999999</v>
      </c>
      <c r="J34" s="40"/>
      <c r="K34" s="40"/>
    </row>
    <row r="35" spans="1:11" x14ac:dyDescent="0.2">
      <c r="A35" s="20"/>
      <c r="B35" s="424" t="s">
        <v>150</v>
      </c>
      <c r="C35" s="38" t="s">
        <v>82</v>
      </c>
      <c r="D35" s="39" t="s">
        <v>132</v>
      </c>
      <c r="E35" s="40" t="s">
        <v>288</v>
      </c>
      <c r="F35" s="40">
        <v>0.51100000000000001</v>
      </c>
      <c r="G35" s="40">
        <v>1.4970000000000001</v>
      </c>
      <c r="H35" s="40">
        <v>1.3839999999999999</v>
      </c>
      <c r="I35" s="40">
        <v>1.9970000000000001</v>
      </c>
      <c r="J35" s="40"/>
      <c r="K35" s="40"/>
    </row>
    <row r="36" spans="1:11" x14ac:dyDescent="0.2">
      <c r="A36" s="20"/>
      <c r="B36" s="424" t="s">
        <v>103</v>
      </c>
      <c r="C36" s="38" t="s">
        <v>102</v>
      </c>
      <c r="D36" s="39" t="s">
        <v>132</v>
      </c>
      <c r="E36" s="40">
        <v>0.2109</v>
      </c>
      <c r="F36" s="40">
        <v>0.47839999999999999</v>
      </c>
      <c r="G36" s="40">
        <v>0.69540000000000002</v>
      </c>
      <c r="H36" s="40">
        <v>0.40710000000000002</v>
      </c>
      <c r="I36" s="40">
        <v>0.2697</v>
      </c>
      <c r="J36" s="40"/>
      <c r="K36" s="40"/>
    </row>
    <row r="37" spans="1:11" x14ac:dyDescent="0.2">
      <c r="A37" s="20"/>
      <c r="B37" s="424" t="s">
        <v>81</v>
      </c>
      <c r="C37" s="38" t="s">
        <v>80</v>
      </c>
      <c r="D37" s="39" t="s">
        <v>132</v>
      </c>
      <c r="E37" s="40">
        <v>31.16</v>
      </c>
      <c r="F37" s="40">
        <v>31</v>
      </c>
      <c r="G37" s="40">
        <v>18.88</v>
      </c>
      <c r="H37" s="40">
        <v>12.99</v>
      </c>
      <c r="I37" s="40">
        <v>17.13</v>
      </c>
      <c r="J37" s="40"/>
      <c r="K37" s="40"/>
    </row>
    <row r="38" spans="1:11" x14ac:dyDescent="0.2">
      <c r="A38" s="20"/>
      <c r="B38" s="424" t="s">
        <v>114</v>
      </c>
      <c r="C38" s="38" t="s">
        <v>127</v>
      </c>
      <c r="D38" s="39" t="s">
        <v>132</v>
      </c>
      <c r="E38" s="40">
        <v>49.4</v>
      </c>
      <c r="F38" s="40">
        <v>49.9</v>
      </c>
      <c r="G38" s="40">
        <v>60.6</v>
      </c>
      <c r="H38" s="40">
        <v>16.2</v>
      </c>
      <c r="I38" s="40">
        <v>57.5</v>
      </c>
      <c r="J38" s="40"/>
      <c r="K38" s="40"/>
    </row>
    <row r="39" spans="1:11" x14ac:dyDescent="0.2">
      <c r="A39" s="20"/>
      <c r="B39" s="424" t="s">
        <v>77</v>
      </c>
      <c r="C39" s="38" t="s">
        <v>76</v>
      </c>
      <c r="D39" s="39" t="s">
        <v>132</v>
      </c>
      <c r="E39" s="40" t="s">
        <v>285</v>
      </c>
      <c r="F39" s="40" t="s">
        <v>285</v>
      </c>
      <c r="G39" s="40" t="s">
        <v>285</v>
      </c>
      <c r="H39" s="40" t="s">
        <v>285</v>
      </c>
      <c r="I39" s="40" t="s">
        <v>285</v>
      </c>
      <c r="J39" s="40"/>
      <c r="K39" s="40"/>
    </row>
    <row r="40" spans="1:11" x14ac:dyDescent="0.2">
      <c r="A40" s="20"/>
      <c r="B40" s="424" t="s">
        <v>115</v>
      </c>
      <c r="C40" s="38" t="s">
        <v>128</v>
      </c>
      <c r="D40" s="39" t="s">
        <v>132</v>
      </c>
      <c r="E40" s="40">
        <v>64.2</v>
      </c>
      <c r="F40" s="40" t="s">
        <v>7831</v>
      </c>
      <c r="G40" s="40">
        <v>46.5</v>
      </c>
      <c r="H40" s="40" t="s">
        <v>7831</v>
      </c>
      <c r="I40" s="40" t="s">
        <v>7831</v>
      </c>
      <c r="J40" s="40"/>
      <c r="K40" s="40"/>
    </row>
    <row r="41" spans="1:11" x14ac:dyDescent="0.2">
      <c r="A41" s="20"/>
      <c r="B41" s="424" t="s">
        <v>116</v>
      </c>
      <c r="C41" s="38" t="s">
        <v>129</v>
      </c>
      <c r="D41" s="39" t="s">
        <v>132</v>
      </c>
      <c r="E41" s="40" t="s">
        <v>284</v>
      </c>
      <c r="F41" s="40" t="s">
        <v>284</v>
      </c>
      <c r="G41" s="40" t="s">
        <v>284</v>
      </c>
      <c r="H41" s="40" t="s">
        <v>284</v>
      </c>
      <c r="I41" s="40" t="s">
        <v>284</v>
      </c>
      <c r="J41" s="40"/>
      <c r="K41" s="40"/>
    </row>
    <row r="42" spans="1:11" x14ac:dyDescent="0.2">
      <c r="A42" s="20"/>
      <c r="B42" s="424" t="s">
        <v>75</v>
      </c>
      <c r="C42" s="38" t="s">
        <v>74</v>
      </c>
      <c r="D42" s="39" t="s">
        <v>132</v>
      </c>
      <c r="E42" s="40">
        <v>6.0999999999999999E-2</v>
      </c>
      <c r="F42" s="40" t="s">
        <v>253</v>
      </c>
      <c r="G42" s="40" t="s">
        <v>253</v>
      </c>
      <c r="H42" s="40" t="s">
        <v>253</v>
      </c>
      <c r="I42" s="40" t="s">
        <v>253</v>
      </c>
      <c r="J42" s="40"/>
      <c r="K42" s="40"/>
    </row>
    <row r="43" spans="1:11" x14ac:dyDescent="0.2">
      <c r="A43" s="20"/>
      <c r="B43" s="424" t="s">
        <v>117</v>
      </c>
      <c r="C43" s="38" t="s">
        <v>130</v>
      </c>
      <c r="D43" s="39" t="s">
        <v>132</v>
      </c>
      <c r="E43" s="40">
        <v>0.79</v>
      </c>
      <c r="F43" s="40">
        <v>1.17</v>
      </c>
      <c r="G43" s="40">
        <v>1.29</v>
      </c>
      <c r="H43" s="40" t="s">
        <v>7832</v>
      </c>
      <c r="I43" s="40">
        <v>1.1399999999999999</v>
      </c>
      <c r="J43" s="40"/>
      <c r="K43" s="40"/>
    </row>
    <row r="44" spans="1:11" x14ac:dyDescent="0.2">
      <c r="A44" s="20"/>
      <c r="B44" s="424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 t="s">
        <v>254</v>
      </c>
      <c r="J44" s="40"/>
      <c r="K44" s="40"/>
    </row>
    <row r="45" spans="1:11" x14ac:dyDescent="0.2">
      <c r="A45" s="20"/>
      <c r="B45" s="424" t="s">
        <v>73</v>
      </c>
      <c r="C45" s="38" t="s">
        <v>72</v>
      </c>
      <c r="D45" s="39" t="s">
        <v>132</v>
      </c>
      <c r="E45" s="40" t="s">
        <v>291</v>
      </c>
      <c r="F45" s="40" t="s">
        <v>291</v>
      </c>
      <c r="G45" s="40">
        <v>0.188</v>
      </c>
      <c r="H45" s="40">
        <v>0.186</v>
      </c>
      <c r="I45" s="40">
        <v>0.17</v>
      </c>
      <c r="J45" s="40"/>
      <c r="K45" s="40"/>
    </row>
    <row r="46" spans="1:11" x14ac:dyDescent="0.2">
      <c r="A46" s="20"/>
      <c r="B46" s="424" t="s">
        <v>71</v>
      </c>
      <c r="C46" s="38" t="s">
        <v>70</v>
      </c>
      <c r="D46" s="39" t="s">
        <v>132</v>
      </c>
      <c r="E46" s="40">
        <v>86.07</v>
      </c>
      <c r="F46" s="40">
        <v>77.17</v>
      </c>
      <c r="G46" s="40">
        <v>38.979999999999997</v>
      </c>
      <c r="H46" s="40">
        <v>22.66</v>
      </c>
      <c r="I46" s="40">
        <v>38.74</v>
      </c>
      <c r="J46" s="40"/>
      <c r="K46" s="40"/>
    </row>
    <row r="47" spans="1:11" ht="4.5" customHeight="1" x14ac:dyDescent="0.2">
      <c r="A47" s="20"/>
      <c r="B47" s="381"/>
      <c r="C47" s="382"/>
      <c r="D47" s="21"/>
      <c r="E47" s="381"/>
      <c r="F47" s="383"/>
      <c r="G47" s="381"/>
      <c r="H47" s="381"/>
      <c r="I47" s="381"/>
      <c r="J47" s="381"/>
      <c r="K47" s="381"/>
    </row>
    <row r="48" spans="1:11" ht="12" x14ac:dyDescent="0.2">
      <c r="A48" s="20"/>
      <c r="B48" s="404" t="s">
        <v>339</v>
      </c>
      <c r="C48" s="20"/>
      <c r="D48" s="21"/>
      <c r="E48" s="45"/>
      <c r="F48" s="20"/>
      <c r="G48" s="20"/>
      <c r="H48" s="22"/>
      <c r="I48" s="20"/>
      <c r="J48" s="20"/>
      <c r="K48" s="20"/>
    </row>
    <row r="49" spans="1:12" x14ac:dyDescent="0.2">
      <c r="A49" s="20"/>
      <c r="B49" s="23" t="s">
        <v>7833</v>
      </c>
      <c r="C49" s="382"/>
      <c r="D49" s="21"/>
      <c r="E49" s="20"/>
      <c r="F49" s="23"/>
      <c r="G49" s="384"/>
      <c r="H49" s="22"/>
      <c r="I49" s="20"/>
      <c r="J49" s="20"/>
      <c r="K49" s="20"/>
    </row>
    <row r="50" spans="1:12" x14ac:dyDescent="0.2">
      <c r="A50" s="20"/>
      <c r="B50" s="23"/>
      <c r="C50" s="382"/>
      <c r="D50" s="21"/>
      <c r="E50" s="20"/>
      <c r="F50" s="23"/>
      <c r="G50" s="384"/>
      <c r="H50" s="22"/>
      <c r="I50" s="20"/>
      <c r="J50" s="20"/>
      <c r="K50" s="20"/>
    </row>
    <row r="51" spans="1:12" x14ac:dyDescent="0.2">
      <c r="A51" s="20"/>
      <c r="B51" s="381"/>
      <c r="C51" s="382"/>
      <c r="D51" s="21"/>
      <c r="E51" s="384"/>
      <c r="F51" s="23"/>
      <c r="G51" s="384"/>
      <c r="H51" s="22"/>
      <c r="I51" s="20"/>
      <c r="J51" s="20"/>
      <c r="K51" s="20"/>
    </row>
    <row r="52" spans="1:12" ht="12" x14ac:dyDescent="0.2">
      <c r="A52" s="20"/>
      <c r="B52" s="699" t="s">
        <v>196</v>
      </c>
      <c r="C52" s="700"/>
      <c r="D52" s="700"/>
      <c r="E52" s="700"/>
      <c r="F52" s="700"/>
      <c r="G52" s="700"/>
      <c r="H52" s="700"/>
      <c r="I52" s="701"/>
      <c r="J52" s="533"/>
      <c r="K52" s="533"/>
    </row>
    <row r="53" spans="1:12" s="16" customFormat="1" ht="10.5" customHeight="1" x14ac:dyDescent="0.25">
      <c r="A53" s="36"/>
      <c r="B53" s="688" t="s">
        <v>7829</v>
      </c>
      <c r="C53" s="688"/>
      <c r="D53" s="689" t="s">
        <v>104</v>
      </c>
      <c r="E53" s="693" t="str">
        <f>E12</f>
        <v>Fecha</v>
      </c>
      <c r="F53" s="694"/>
      <c r="G53" s="694"/>
      <c r="H53" s="694"/>
      <c r="I53" s="695"/>
      <c r="J53" s="531"/>
      <c r="K53" s="531"/>
      <c r="L53" s="36"/>
    </row>
    <row r="54" spans="1:12" ht="12.75" customHeight="1" x14ac:dyDescent="0.2">
      <c r="A54" s="20"/>
      <c r="B54" s="688"/>
      <c r="C54" s="688"/>
      <c r="D54" s="689"/>
      <c r="E54" s="453">
        <f>'[2]6 Cálculo PM10 y VM'!$E12</f>
        <v>43847.694444444445</v>
      </c>
      <c r="F54" s="453">
        <f>'[2]6 Cálculo PM10 y VM'!$E13</f>
        <v>43848.701388888891</v>
      </c>
      <c r="G54" s="453">
        <f>'[2]6 Cálculo PM10 y VM'!$E14</f>
        <v>43849.704861111109</v>
      </c>
      <c r="H54" s="453">
        <f>'[2]6 Cálculo PM10 y VM'!$E15</f>
        <v>43850.716666666667</v>
      </c>
      <c r="I54" s="453">
        <f>'[2]6 Cálculo PM10 y VM'!$E16</f>
        <v>43851.71875</v>
      </c>
      <c r="J54" s="453">
        <f>'[2]6 Cálculo PM10 y VM'!$E17</f>
        <v>0</v>
      </c>
      <c r="K54" s="453">
        <f>'[2]6 Cálculo PM10 y VM'!$E18</f>
        <v>0</v>
      </c>
    </row>
    <row r="55" spans="1:12" s="16" customFormat="1" ht="13.8" x14ac:dyDescent="0.25">
      <c r="A55" s="36"/>
      <c r="B55" s="689" t="s">
        <v>187</v>
      </c>
      <c r="C55" s="689"/>
      <c r="D55" s="689"/>
      <c r="E55" s="47">
        <f>+'[2]6 Cálculo PM10 y VM'!K12</f>
        <v>1587.0616666653746</v>
      </c>
      <c r="F55" s="47">
        <f>+'[2]6 Cálculo PM10 y VM'!K13</f>
        <v>1559.6037499974427</v>
      </c>
      <c r="G55" s="47">
        <f>+'[2]6 Cálculo PM10 y VM'!K14</f>
        <v>1588.1091875063973</v>
      </c>
      <c r="H55" s="47">
        <f>+'[2]6 Cálculo PM10 y VM'!K15</f>
        <v>1572.3075999958926</v>
      </c>
      <c r="I55" s="47">
        <f>+'[2]6 Cálculo PM10 y VM'!K16</f>
        <v>1556.3710250053628</v>
      </c>
      <c r="J55" s="47" t="e">
        <f>'[2]6 Cálculo PM10 y VM'!#REF!</f>
        <v>#REF!</v>
      </c>
      <c r="K55" s="47" t="e">
        <f>'[2]6 Cálculo PM10 y VM'!#REF!</f>
        <v>#REF!</v>
      </c>
      <c r="L55" s="36"/>
    </row>
    <row r="56" spans="1:12" ht="13.2" x14ac:dyDescent="0.2">
      <c r="A56" s="20"/>
      <c r="B56" s="424" t="s">
        <v>101</v>
      </c>
      <c r="C56" s="38" t="s">
        <v>100</v>
      </c>
      <c r="D56" s="39" t="s">
        <v>135</v>
      </c>
      <c r="E56" s="48">
        <f>IF(ISNUMBER(FIND("&lt;",E14)),"&lt;LD",PRODUCT(E14,1/E$55))</f>
        <v>1.5223100971724269E-2</v>
      </c>
      <c r="F56" s="48">
        <f>IF(ISNUMBER(FIND("&lt;",F14)),"&lt;LD",PRODUCT(F14,1/F$55))</f>
        <v>2.449981285314469E-2</v>
      </c>
      <c r="G56" s="48">
        <f>IF(ISNUMBER(FIND("&lt;",G14)),"&lt;LD",PRODUCT(G14,1/G$55))</f>
        <v>2.9424928945454988E-2</v>
      </c>
      <c r="H56" s="48">
        <f>IF(ISNUMBER(FIND("&lt;",H14)),"&lt;LD",PRODUCT(H14,1/H$55))</f>
        <v>9.9726033252278135E-3</v>
      </c>
      <c r="I56" s="48">
        <f>IF(ISNUMBER(FIND("&lt;",I14)),"&lt;LD",PRODUCT(I14,1/I$55))</f>
        <v>2.3522668702903829E-2</v>
      </c>
      <c r="J56" s="48" t="e">
        <f t="shared" ref="J56:K71" si="0">IF(ISNUMBER(FIND("&lt;",J14)),"N.D.",PRODUCT(J14,1/J$55))</f>
        <v>#REF!</v>
      </c>
      <c r="K56" s="48" t="e">
        <f t="shared" si="0"/>
        <v>#REF!</v>
      </c>
    </row>
    <row r="57" spans="1:12" ht="13.2" x14ac:dyDescent="0.2">
      <c r="A57" s="20"/>
      <c r="B57" s="424" t="s">
        <v>79</v>
      </c>
      <c r="C57" s="38" t="s">
        <v>78</v>
      </c>
      <c r="D57" s="39" t="s">
        <v>135</v>
      </c>
      <c r="E57" s="48">
        <f t="shared" ref="E57:H72" si="1">IF(ISNUMBER(FIND("&lt;",E15)),"&lt;LD",PRODUCT(E15,1/E$55))</f>
        <v>4.2090361958244257E-4</v>
      </c>
      <c r="F57" s="48">
        <f t="shared" si="1"/>
        <v>6.6042416222818711E-4</v>
      </c>
      <c r="G57" s="48">
        <f t="shared" si="1"/>
        <v>7.0964893904403535E-4</v>
      </c>
      <c r="H57" s="48">
        <f>IF(ISNUMBER(FIND("&lt;",H15)),"&lt;LD",PRODUCT(H15,1/H$55))</f>
        <v>2.556751617819886E-4</v>
      </c>
      <c r="I57" s="48">
        <f t="shared" ref="I57:I88" si="2">IF(ISNUMBER(FIND("&lt;",I15)),"&lt;LD",PRODUCT(I15,1/I$55))</f>
        <v>3.1676251490116327E-4</v>
      </c>
      <c r="J57" s="48" t="e">
        <f t="shared" si="0"/>
        <v>#REF!</v>
      </c>
      <c r="K57" s="48" t="e">
        <f t="shared" si="0"/>
        <v>#REF!</v>
      </c>
    </row>
    <row r="58" spans="1:12" ht="13.2" x14ac:dyDescent="0.2">
      <c r="A58" s="20"/>
      <c r="B58" s="424" t="s">
        <v>147</v>
      </c>
      <c r="C58" s="38" t="s">
        <v>99</v>
      </c>
      <c r="D58" s="39" t="s">
        <v>135</v>
      </c>
      <c r="E58" s="48">
        <f t="shared" si="1"/>
        <v>8.991459059044095E-4</v>
      </c>
      <c r="F58" s="48">
        <f t="shared" si="1"/>
        <v>1.0861733308879114E-3</v>
      </c>
      <c r="G58" s="48">
        <f t="shared" si="1"/>
        <v>1.3141413804657516E-3</v>
      </c>
      <c r="H58" s="48">
        <f t="shared" si="1"/>
        <v>9.3874760893088334E-4</v>
      </c>
      <c r="I58" s="48">
        <f t="shared" si="2"/>
        <v>1.9763924864827148E-3</v>
      </c>
      <c r="J58" s="48" t="e">
        <f t="shared" si="0"/>
        <v>#REF!</v>
      </c>
      <c r="K58" s="48" t="e">
        <f t="shared" si="0"/>
        <v>#REF!</v>
      </c>
    </row>
    <row r="59" spans="1:12" ht="13.2" x14ac:dyDescent="0.2">
      <c r="A59" s="20"/>
      <c r="B59" s="424" t="s">
        <v>98</v>
      </c>
      <c r="C59" s="38" t="s">
        <v>97</v>
      </c>
      <c r="D59" s="39" t="s">
        <v>135</v>
      </c>
      <c r="E59" s="48">
        <f t="shared" si="1"/>
        <v>1.5097081923945094E-3</v>
      </c>
      <c r="F59" s="48">
        <f t="shared" si="1"/>
        <v>2.4967880463267578E-3</v>
      </c>
      <c r="G59" s="48">
        <f>IF(ISNUMBER(FIND("&lt;",G17)),"&lt;LD",PRODUCT(G17,1/G$55))</f>
        <v>2.8625235819824181E-3</v>
      </c>
      <c r="H59" s="48">
        <f t="shared" si="1"/>
        <v>1.390313193172704E-3</v>
      </c>
      <c r="I59" s="48">
        <f t="shared" si="2"/>
        <v>1.761148181225332E-3</v>
      </c>
      <c r="J59" s="48" t="e">
        <f t="shared" si="0"/>
        <v>#REF!</v>
      </c>
      <c r="K59" s="48" t="e">
        <f t="shared" si="0"/>
        <v>#REF!</v>
      </c>
    </row>
    <row r="60" spans="1:12" ht="13.2" x14ac:dyDescent="0.2">
      <c r="A60" s="20"/>
      <c r="B60" s="424" t="s">
        <v>96</v>
      </c>
      <c r="C60" s="38" t="s">
        <v>95</v>
      </c>
      <c r="D60" s="39" t="s">
        <v>135</v>
      </c>
      <c r="E60" s="48" t="str">
        <f t="shared" si="1"/>
        <v>&lt;LD</v>
      </c>
      <c r="F60" s="48" t="str">
        <f t="shared" si="1"/>
        <v>&lt;LD</v>
      </c>
      <c r="G60" s="48" t="str">
        <f t="shared" si="1"/>
        <v>&lt;LD</v>
      </c>
      <c r="H60" s="48" t="str">
        <f t="shared" si="1"/>
        <v>&lt;LD</v>
      </c>
      <c r="I60" s="48" t="str">
        <f t="shared" si="2"/>
        <v>&lt;LD</v>
      </c>
      <c r="J60" s="48" t="e">
        <f t="shared" si="0"/>
        <v>#REF!</v>
      </c>
      <c r="K60" s="48" t="e">
        <f t="shared" si="0"/>
        <v>#REF!</v>
      </c>
    </row>
    <row r="61" spans="1:12" ht="13.2" x14ac:dyDescent="0.2">
      <c r="A61" s="20"/>
      <c r="B61" s="424" t="s">
        <v>106</v>
      </c>
      <c r="C61" s="38" t="s">
        <v>118</v>
      </c>
      <c r="D61" s="39" t="s">
        <v>135</v>
      </c>
      <c r="E61" s="48">
        <f t="shared" si="1"/>
        <v>2.3981424792376889E-4</v>
      </c>
      <c r="F61" s="48">
        <f t="shared" si="1"/>
        <v>2.3967626392320032E-4</v>
      </c>
      <c r="G61" s="48">
        <f>IF(ISNUMBER(FIND("&lt;",G19)),"&lt;LD",PRODUCT(G19,1/G$55))</f>
        <v>1.9331164532965293E-4</v>
      </c>
      <c r="H61" s="48">
        <f>IF(ISNUMBER(FIND("&lt;",H19)),"&lt;LD",PRODUCT(H19,1/H$55))</f>
        <v>1.731213408882022E-4</v>
      </c>
      <c r="I61" s="48">
        <f t="shared" si="2"/>
        <v>1.9866728115099327E-4</v>
      </c>
      <c r="J61" s="48" t="e">
        <f t="shared" si="0"/>
        <v>#REF!</v>
      </c>
      <c r="K61" s="48" t="e">
        <f t="shared" si="0"/>
        <v>#REF!</v>
      </c>
    </row>
    <row r="62" spans="1:12" ht="13.2" x14ac:dyDescent="0.2">
      <c r="A62" s="20"/>
      <c r="B62" s="424" t="s">
        <v>107</v>
      </c>
      <c r="C62" s="38" t="s">
        <v>119</v>
      </c>
      <c r="D62" s="39" t="s">
        <v>135</v>
      </c>
      <c r="E62" s="48" t="str">
        <f t="shared" si="1"/>
        <v>&lt;LD</v>
      </c>
      <c r="F62" s="48" t="str">
        <f t="shared" si="1"/>
        <v>&lt;LD</v>
      </c>
      <c r="G62" s="48" t="str">
        <f t="shared" si="1"/>
        <v>&lt;LD</v>
      </c>
      <c r="H62" s="48" t="str">
        <f>IF(ISNUMBER(FIND("&lt;",H20)),"&lt;LD",PRODUCT(H20,1/H$55))</f>
        <v>&lt;LD</v>
      </c>
      <c r="I62" s="48" t="str">
        <f t="shared" si="2"/>
        <v>&lt;LD</v>
      </c>
      <c r="J62" s="48" t="e">
        <f t="shared" si="0"/>
        <v>#REF!</v>
      </c>
      <c r="K62" s="48" t="e">
        <f t="shared" si="0"/>
        <v>#REF!</v>
      </c>
    </row>
    <row r="63" spans="1:12" ht="13.2" x14ac:dyDescent="0.2">
      <c r="A63" s="20"/>
      <c r="B63" s="424" t="s">
        <v>94</v>
      </c>
      <c r="C63" s="38" t="s">
        <v>93</v>
      </c>
      <c r="D63" s="39" t="s">
        <v>135</v>
      </c>
      <c r="E63" s="48">
        <f t="shared" si="1"/>
        <v>5.3495085782259537E-4</v>
      </c>
      <c r="F63" s="48">
        <f t="shared" si="1"/>
        <v>2.1608052686495054E-4</v>
      </c>
      <c r="G63" s="48">
        <f>IF(ISNUMBER(FIND("&lt;",G21)),"&lt;LD",PRODUCT(G21,1/G$55))</f>
        <v>4.3133054413945366E-4</v>
      </c>
      <c r="H63" s="48">
        <f t="shared" ref="H63:H73" si="3">IF(ISNUMBER(FIND("&lt;",H21)),"&lt;LD",PRODUCT(H21,1/H$55))</f>
        <v>1.2147750223970104E-4</v>
      </c>
      <c r="I63" s="48">
        <f t="shared" si="2"/>
        <v>1.4071194881005024E-4</v>
      </c>
      <c r="J63" s="48" t="e">
        <f t="shared" si="0"/>
        <v>#REF!</v>
      </c>
      <c r="K63" s="48" t="e">
        <f t="shared" si="0"/>
        <v>#REF!</v>
      </c>
    </row>
    <row r="64" spans="1:12" ht="13.2" x14ac:dyDescent="0.2">
      <c r="A64" s="20"/>
      <c r="B64" s="424" t="s">
        <v>108</v>
      </c>
      <c r="C64" s="38" t="s">
        <v>121</v>
      </c>
      <c r="D64" s="39" t="s">
        <v>135</v>
      </c>
      <c r="E64" s="48">
        <f t="shared" si="1"/>
        <v>0.36734552427629341</v>
      </c>
      <c r="F64" s="48">
        <f t="shared" si="1"/>
        <v>0.42215851302042556</v>
      </c>
      <c r="G64" s="48">
        <f t="shared" si="1"/>
        <v>0.51841523648176957</v>
      </c>
      <c r="H64" s="48">
        <f t="shared" si="3"/>
        <v>0.2474706603218203</v>
      </c>
      <c r="I64" s="48">
        <f t="shared" si="2"/>
        <v>0.51851389356032207</v>
      </c>
      <c r="J64" s="48" t="e">
        <f t="shared" si="0"/>
        <v>#REF!</v>
      </c>
      <c r="K64" s="48" t="e">
        <f t="shared" si="0"/>
        <v>#REF!</v>
      </c>
    </row>
    <row r="65" spans="1:13" ht="13.2" x14ac:dyDescent="0.2">
      <c r="A65" s="20"/>
      <c r="B65" s="424" t="s">
        <v>92</v>
      </c>
      <c r="C65" s="38" t="s">
        <v>91</v>
      </c>
      <c r="D65" s="39" t="s">
        <v>135</v>
      </c>
      <c r="E65" s="48">
        <f t="shared" si="1"/>
        <v>4.7887238156086273E-5</v>
      </c>
      <c r="F65" s="48">
        <f t="shared" si="1"/>
        <v>6.347766219474808E-5</v>
      </c>
      <c r="G65" s="48">
        <f t="shared" si="1"/>
        <v>1.6245734363208619E-4</v>
      </c>
      <c r="H65" s="48">
        <f t="shared" si="3"/>
        <v>1.0875734493711455E-4</v>
      </c>
      <c r="I65" s="48">
        <f t="shared" si="2"/>
        <v>5.6541787649700541E-5</v>
      </c>
      <c r="J65" s="48" t="e">
        <f t="shared" si="0"/>
        <v>#REF!</v>
      </c>
      <c r="K65" s="48" t="e">
        <f t="shared" si="0"/>
        <v>#REF!</v>
      </c>
    </row>
    <row r="66" spans="1:13" ht="13.2" x14ac:dyDescent="0.2">
      <c r="A66" s="20"/>
      <c r="B66" s="424" t="s">
        <v>88</v>
      </c>
      <c r="C66" s="38" t="s">
        <v>87</v>
      </c>
      <c r="D66" s="39" t="s">
        <v>135</v>
      </c>
      <c r="E66" s="48">
        <f t="shared" si="1"/>
        <v>2.5922118128176175E-2</v>
      </c>
      <c r="F66" s="48">
        <f t="shared" si="1"/>
        <v>3.3380273675339245E-2</v>
      </c>
      <c r="G66" s="48">
        <f t="shared" si="1"/>
        <v>3.3996403033706719E-2</v>
      </c>
      <c r="H66" s="48">
        <f t="shared" si="3"/>
        <v>3.1545990110414514E-2</v>
      </c>
      <c r="I66" s="48">
        <f t="shared" si="2"/>
        <v>4.5130626869488252E-2</v>
      </c>
      <c r="J66" s="48" t="e">
        <f t="shared" si="0"/>
        <v>#REF!</v>
      </c>
      <c r="K66" s="48" t="e">
        <f t="shared" si="0"/>
        <v>#REF!</v>
      </c>
    </row>
    <row r="67" spans="1:13" ht="13.2" x14ac:dyDescent="0.2">
      <c r="A67" s="20"/>
      <c r="B67" s="424" t="s">
        <v>90</v>
      </c>
      <c r="C67" s="38" t="s">
        <v>89</v>
      </c>
      <c r="D67" s="39" t="s">
        <v>135</v>
      </c>
      <c r="E67" s="48" t="str">
        <f t="shared" si="1"/>
        <v>&lt;LD</v>
      </c>
      <c r="F67" s="48" t="str">
        <f t="shared" si="1"/>
        <v>&lt;LD</v>
      </c>
      <c r="G67" s="48" t="str">
        <f t="shared" si="1"/>
        <v>&lt;LD</v>
      </c>
      <c r="H67" s="48">
        <f t="shared" si="3"/>
        <v>1.0150685527464025E-2</v>
      </c>
      <c r="I67" s="48" t="str">
        <f t="shared" si="2"/>
        <v>&lt;LD</v>
      </c>
      <c r="J67" s="48" t="e">
        <f t="shared" si="0"/>
        <v>#REF!</v>
      </c>
      <c r="K67" s="48" t="e">
        <f t="shared" si="0"/>
        <v>#REF!</v>
      </c>
    </row>
    <row r="68" spans="1:13" ht="13.2" x14ac:dyDescent="0.2">
      <c r="A68" s="20"/>
      <c r="B68" s="424" t="s">
        <v>109</v>
      </c>
      <c r="C68" s="38" t="s">
        <v>122</v>
      </c>
      <c r="D68" s="39" t="s">
        <v>135</v>
      </c>
      <c r="E68" s="48">
        <f t="shared" si="1"/>
        <v>1.9028876214655335E-4</v>
      </c>
      <c r="F68" s="48">
        <f t="shared" si="1"/>
        <v>1.2887888991054914E-4</v>
      </c>
      <c r="G68" s="48">
        <f t="shared" si="1"/>
        <v>1.6497606213801002E-4</v>
      </c>
      <c r="H68" s="48">
        <f t="shared" si="3"/>
        <v>1.2656556516073565E-4</v>
      </c>
      <c r="I68" s="48">
        <f t="shared" si="2"/>
        <v>1.8761593174673361E-4</v>
      </c>
      <c r="J68" s="48" t="e">
        <f t="shared" si="0"/>
        <v>#REF!</v>
      </c>
      <c r="K68" s="48" t="e">
        <f t="shared" si="0"/>
        <v>#REF!</v>
      </c>
    </row>
    <row r="69" spans="1:13" ht="13.2" x14ac:dyDescent="0.2">
      <c r="A69" s="20"/>
      <c r="B69" s="424" t="s">
        <v>110</v>
      </c>
      <c r="C69" s="38" t="s">
        <v>123</v>
      </c>
      <c r="D69" s="39" t="s">
        <v>135</v>
      </c>
      <c r="E69" s="48">
        <f t="shared" si="1"/>
        <v>6.1434285792347524E-4</v>
      </c>
      <c r="F69" s="48">
        <f t="shared" si="1"/>
        <v>7.3672559456328828E-4</v>
      </c>
      <c r="G69" s="48">
        <f t="shared" si="1"/>
        <v>1.0383417040670934E-3</v>
      </c>
      <c r="H69" s="48">
        <f t="shared" si="3"/>
        <v>6.7862039209298948E-4</v>
      </c>
      <c r="I69" s="48">
        <f t="shared" si="2"/>
        <v>1.1526814436768498E-3</v>
      </c>
      <c r="J69" s="48" t="e">
        <f t="shared" si="0"/>
        <v>#REF!</v>
      </c>
      <c r="K69" s="48" t="e">
        <f t="shared" si="0"/>
        <v>#REF!</v>
      </c>
    </row>
    <row r="70" spans="1:13" ht="13.2" x14ac:dyDescent="0.2">
      <c r="A70" s="20"/>
      <c r="B70" s="424" t="s">
        <v>148</v>
      </c>
      <c r="C70" s="38" t="s">
        <v>120</v>
      </c>
      <c r="D70" s="39" t="s">
        <v>135</v>
      </c>
      <c r="E70" s="48">
        <f t="shared" si="1"/>
        <v>0.12053721920078034</v>
      </c>
      <c r="F70" s="48">
        <f t="shared" si="1"/>
        <v>0.10169249721300046</v>
      </c>
      <c r="G70" s="48">
        <f t="shared" si="1"/>
        <v>9.9804220797231238E-2</v>
      </c>
      <c r="H70" s="48">
        <f t="shared" si="3"/>
        <v>8.8595895612514949E-2</v>
      </c>
      <c r="I70" s="48">
        <f t="shared" si="2"/>
        <v>9.9719152764017327E-2</v>
      </c>
      <c r="J70" s="48" t="e">
        <f t="shared" si="0"/>
        <v>#REF!</v>
      </c>
      <c r="K70" s="48" t="e">
        <f t="shared" si="0"/>
        <v>#REF!</v>
      </c>
    </row>
    <row r="71" spans="1:13" ht="13.2" x14ac:dyDescent="0.2">
      <c r="A71" s="20"/>
      <c r="B71" s="424" t="s">
        <v>111</v>
      </c>
      <c r="C71" s="38" t="s">
        <v>124</v>
      </c>
      <c r="D71" s="39" t="s">
        <v>135</v>
      </c>
      <c r="E71" s="48">
        <f t="shared" si="1"/>
        <v>0.20226057168557493</v>
      </c>
      <c r="F71" s="48">
        <f t="shared" si="1"/>
        <v>0.23794505495425267</v>
      </c>
      <c r="G71" s="48">
        <f t="shared" si="1"/>
        <v>0.11176813370036937</v>
      </c>
      <c r="H71" s="48">
        <f t="shared" si="3"/>
        <v>0.1466634136988223</v>
      </c>
      <c r="I71" s="48">
        <f t="shared" si="2"/>
        <v>0.17264520842584699</v>
      </c>
      <c r="J71" s="48" t="e">
        <f t="shared" si="0"/>
        <v>#REF!</v>
      </c>
      <c r="K71" s="48" t="e">
        <f t="shared" si="0"/>
        <v>#REF!</v>
      </c>
    </row>
    <row r="72" spans="1:13" ht="13.2" x14ac:dyDescent="0.2">
      <c r="A72" s="20"/>
      <c r="B72" s="424" t="s">
        <v>112</v>
      </c>
      <c r="C72" s="38" t="s">
        <v>125</v>
      </c>
      <c r="D72" s="39" t="s">
        <v>135</v>
      </c>
      <c r="E72" s="48" t="str">
        <f t="shared" si="1"/>
        <v>&lt;LD</v>
      </c>
      <c r="F72" s="48" t="str">
        <f t="shared" si="1"/>
        <v>&lt;LD</v>
      </c>
      <c r="G72" s="48" t="str">
        <f t="shared" si="1"/>
        <v>&lt;LD</v>
      </c>
      <c r="H72" s="48" t="str">
        <f t="shared" si="3"/>
        <v>&lt;LD</v>
      </c>
      <c r="I72" s="48" t="str">
        <f t="shared" si="2"/>
        <v>&lt;LD</v>
      </c>
      <c r="J72" s="48" t="e">
        <f t="shared" ref="J72:K85" si="4">IF(ISNUMBER(FIND("&lt;",J30)),"N.D.",PRODUCT(J30,1/J$55))</f>
        <v>#REF!</v>
      </c>
      <c r="K72" s="48" t="e">
        <f t="shared" si="4"/>
        <v>#REF!</v>
      </c>
    </row>
    <row r="73" spans="1:13" ht="13.2" x14ac:dyDescent="0.2">
      <c r="A73" s="20"/>
      <c r="B73" s="424" t="s">
        <v>113</v>
      </c>
      <c r="C73" s="38" t="s">
        <v>126</v>
      </c>
      <c r="D73" s="39" t="s">
        <v>135</v>
      </c>
      <c r="E73" s="48">
        <f t="shared" ref="E73:H88" si="5">IF(ISNUMBER(FIND("&lt;",E31)),"&lt;LD",PRODUCT(E31,1/E$55))</f>
        <v>4.4484723866048563E-2</v>
      </c>
      <c r="F73" s="48">
        <f t="shared" si="5"/>
        <v>4.7768543772815475E-2</v>
      </c>
      <c r="G73" s="48">
        <f t="shared" si="5"/>
        <v>3.3058180390250096E-2</v>
      </c>
      <c r="H73" s="48" t="str">
        <f t="shared" si="3"/>
        <v>&lt;LD</v>
      </c>
      <c r="I73" s="48">
        <f t="shared" si="2"/>
        <v>3.2061763678637015E-2</v>
      </c>
      <c r="J73" s="48" t="e">
        <f t="shared" si="4"/>
        <v>#REF!</v>
      </c>
      <c r="K73" s="48" t="e">
        <f t="shared" si="4"/>
        <v>#REF!</v>
      </c>
    </row>
    <row r="74" spans="1:13" ht="13.2" x14ac:dyDescent="0.2">
      <c r="A74" s="20"/>
      <c r="B74" s="424" t="s">
        <v>86</v>
      </c>
      <c r="C74" s="38" t="s">
        <v>85</v>
      </c>
      <c r="D74" s="39" t="s">
        <v>135</v>
      </c>
      <c r="E74" s="48">
        <f t="shared" si="5"/>
        <v>4.1151520052289406E-2</v>
      </c>
      <c r="F74" s="48">
        <f t="shared" si="5"/>
        <v>5.6078346823764308E-2</v>
      </c>
      <c r="G74" s="48">
        <f t="shared" si="5"/>
        <v>1.952006842090958E-2</v>
      </c>
      <c r="H74" s="48">
        <f>IF(ISNUMBER(FIND("&lt;",H32)),"&lt;LD",PRODUCT(H32,1/H$55))</f>
        <v>1.1301859763348101E-2</v>
      </c>
      <c r="I74" s="48">
        <f t="shared" si="2"/>
        <v>2.8829886498205268E-2</v>
      </c>
      <c r="J74" s="48" t="e">
        <f t="shared" si="4"/>
        <v>#REF!</v>
      </c>
      <c r="K74" s="48" t="e">
        <f t="shared" si="4"/>
        <v>#REF!</v>
      </c>
    </row>
    <row r="75" spans="1:13" ht="13.2" x14ac:dyDescent="0.2">
      <c r="A75" s="20"/>
      <c r="B75" s="424" t="s">
        <v>69</v>
      </c>
      <c r="C75" s="38" t="s">
        <v>68</v>
      </c>
      <c r="D75" s="39" t="s">
        <v>135</v>
      </c>
      <c r="E75" s="48" t="str">
        <f t="shared" si="5"/>
        <v>&lt;LD</v>
      </c>
      <c r="F75" s="48">
        <f t="shared" si="5"/>
        <v>8.1687415794049552E-4</v>
      </c>
      <c r="G75" s="48">
        <f t="shared" si="5"/>
        <v>2.0275683972686726E-4</v>
      </c>
      <c r="H75" s="48">
        <f>IF(ISNUMBER(FIND("&lt;",H33)),"&lt;LD",PRODUCT(H33,1/H$55))</f>
        <v>1.1193738426276116E-4</v>
      </c>
      <c r="I75" s="48">
        <f t="shared" si="2"/>
        <v>8.9952843988159968E-5</v>
      </c>
      <c r="J75" s="48" t="e">
        <f t="shared" si="4"/>
        <v>#REF!</v>
      </c>
      <c r="K75" s="48" t="e">
        <f t="shared" si="4"/>
        <v>#REF!</v>
      </c>
    </row>
    <row r="76" spans="1:13" ht="13.2" x14ac:dyDescent="0.2">
      <c r="A76" s="20"/>
      <c r="B76" s="424" t="s">
        <v>84</v>
      </c>
      <c r="C76" s="38" t="s">
        <v>83</v>
      </c>
      <c r="D76" s="39" t="s">
        <v>135</v>
      </c>
      <c r="E76" s="48">
        <f t="shared" si="5"/>
        <v>9.8483885839424808E-4</v>
      </c>
      <c r="F76" s="48">
        <f t="shared" si="5"/>
        <v>1.4420329522827114E-3</v>
      </c>
      <c r="G76" s="48">
        <f t="shared" si="5"/>
        <v>1.3947403726553135E-3</v>
      </c>
      <c r="H76" s="48">
        <f t="shared" si="5"/>
        <v>1.2389433212719246E-3</v>
      </c>
      <c r="I76" s="48">
        <f t="shared" si="2"/>
        <v>1.7001087513762233E-3</v>
      </c>
      <c r="J76" s="48" t="e">
        <f t="shared" si="4"/>
        <v>#REF!</v>
      </c>
      <c r="K76" s="48" t="e">
        <f t="shared" si="4"/>
        <v>#REF!</v>
      </c>
    </row>
    <row r="77" spans="1:13" ht="13.2" x14ac:dyDescent="0.2">
      <c r="A77" s="20"/>
      <c r="B77" s="424" t="s">
        <v>150</v>
      </c>
      <c r="C77" s="38" t="s">
        <v>82</v>
      </c>
      <c r="D77" s="39" t="s">
        <v>135</v>
      </c>
      <c r="E77" s="48" t="str">
        <f t="shared" si="5"/>
        <v>&lt;LD</v>
      </c>
      <c r="F77" s="48">
        <f t="shared" si="5"/>
        <v>3.276473270860229E-4</v>
      </c>
      <c r="G77" s="48">
        <f t="shared" si="5"/>
        <v>9.4263040084198847E-4</v>
      </c>
      <c r="H77" s="48">
        <f t="shared" si="5"/>
        <v>8.8023488533898542E-4</v>
      </c>
      <c r="I77" s="48">
        <f t="shared" si="2"/>
        <v>1.2831130674596817E-3</v>
      </c>
      <c r="J77" s="48" t="e">
        <f t="shared" si="4"/>
        <v>#REF!</v>
      </c>
      <c r="K77" s="48" t="e">
        <f t="shared" si="4"/>
        <v>#REF!</v>
      </c>
    </row>
    <row r="78" spans="1:13" ht="13.2" x14ac:dyDescent="0.2">
      <c r="A78" s="20"/>
      <c r="B78" s="424" t="s">
        <v>103</v>
      </c>
      <c r="C78" s="38" t="s">
        <v>102</v>
      </c>
      <c r="D78" s="39" t="s">
        <v>135</v>
      </c>
      <c r="E78" s="48">
        <f t="shared" si="5"/>
        <v>1.3288708588313943E-4</v>
      </c>
      <c r="F78" s="48">
        <f t="shared" si="5"/>
        <v>3.0674458175724726E-4</v>
      </c>
      <c r="G78" s="48">
        <f t="shared" si="5"/>
        <v>4.3787921225485558E-4</v>
      </c>
      <c r="H78" s="48">
        <f t="shared" si="5"/>
        <v>2.5891880189414816E-4</v>
      </c>
      <c r="I78" s="48">
        <f t="shared" si="2"/>
        <v>1.7328772874004815E-4</v>
      </c>
      <c r="J78" s="48" t="e">
        <f t="shared" si="4"/>
        <v>#REF!</v>
      </c>
      <c r="K78" s="48" t="e">
        <f t="shared" si="4"/>
        <v>#REF!</v>
      </c>
    </row>
    <row r="79" spans="1:13" ht="13.2" x14ac:dyDescent="0.2">
      <c r="A79" s="20"/>
      <c r="B79" s="424" t="s">
        <v>81</v>
      </c>
      <c r="C79" s="38" t="s">
        <v>80</v>
      </c>
      <c r="D79" s="39" t="s">
        <v>135</v>
      </c>
      <c r="E79" s="48">
        <f t="shared" si="5"/>
        <v>1.9633767643995374E-2</v>
      </c>
      <c r="F79" s="48">
        <f t="shared" si="5"/>
        <v>1.9876843717547377E-2</v>
      </c>
      <c r="G79" s="48">
        <f t="shared" si="5"/>
        <v>1.1888351347960414E-2</v>
      </c>
      <c r="H79" s="48">
        <f>IF(ISNUMBER(FIND("&lt;",H37)),"&lt;LD",PRODUCT(H37,1/H$55))</f>
        <v>8.2617421680299293E-3</v>
      </c>
      <c r="I79" s="48">
        <f t="shared" si="2"/>
        <v>1.1006372982265571E-2</v>
      </c>
      <c r="J79" s="48" t="e">
        <f t="shared" si="4"/>
        <v>#REF!</v>
      </c>
      <c r="K79" s="48" t="e">
        <f t="shared" si="4"/>
        <v>#REF!</v>
      </c>
      <c r="M79" s="431"/>
    </row>
    <row r="80" spans="1:13" ht="13.2" x14ac:dyDescent="0.2">
      <c r="A80" s="20"/>
      <c r="B80" s="424" t="s">
        <v>114</v>
      </c>
      <c r="C80" s="38" t="s">
        <v>127</v>
      </c>
      <c r="D80" s="39" t="s">
        <v>135</v>
      </c>
      <c r="E80" s="48">
        <f t="shared" si="5"/>
        <v>3.112670480145608E-2</v>
      </c>
      <c r="F80" s="48">
        <f t="shared" si="5"/>
        <v>3.1995306500181099E-2</v>
      </c>
      <c r="G80" s="48">
        <f t="shared" si="5"/>
        <v>3.8158585364745826E-2</v>
      </c>
      <c r="H80" s="48">
        <f>IF(ISNUMBER(FIND("&lt;",H38)),"&lt;LD",PRODUCT(H38,1/H$55))</f>
        <v>1.0303327415095062E-2</v>
      </c>
      <c r="I80" s="48">
        <f t="shared" si="2"/>
        <v>3.6944918066565698E-2</v>
      </c>
      <c r="J80" s="48" t="e">
        <f t="shared" si="4"/>
        <v>#REF!</v>
      </c>
      <c r="K80" s="48" t="e">
        <f t="shared" si="4"/>
        <v>#REF!</v>
      </c>
    </row>
    <row r="81" spans="1:11" ht="13.2" x14ac:dyDescent="0.2">
      <c r="A81" s="20"/>
      <c r="B81" s="424" t="s">
        <v>77</v>
      </c>
      <c r="C81" s="38" t="s">
        <v>76</v>
      </c>
      <c r="D81" s="39" t="s">
        <v>135</v>
      </c>
      <c r="E81" s="48" t="str">
        <f t="shared" si="5"/>
        <v>&lt;LD</v>
      </c>
      <c r="F81" s="48" t="str">
        <f t="shared" si="5"/>
        <v>&lt;LD</v>
      </c>
      <c r="G81" s="48" t="str">
        <f t="shared" si="5"/>
        <v>&lt;LD</v>
      </c>
      <c r="H81" s="48" t="str">
        <f t="shared" si="5"/>
        <v>&lt;LD</v>
      </c>
      <c r="I81" s="48" t="str">
        <f t="shared" si="2"/>
        <v>&lt;LD</v>
      </c>
      <c r="J81" s="48" t="e">
        <f t="shared" si="4"/>
        <v>#REF!</v>
      </c>
      <c r="K81" s="48" t="e">
        <f t="shared" si="4"/>
        <v>#REF!</v>
      </c>
    </row>
    <row r="82" spans="1:11" ht="13.2" x14ac:dyDescent="0.2">
      <c r="A82" s="20"/>
      <c r="B82" s="424" t="s">
        <v>115</v>
      </c>
      <c r="C82" s="38" t="s">
        <v>128</v>
      </c>
      <c r="D82" s="39" t="s">
        <v>135</v>
      </c>
      <c r="E82" s="48">
        <f t="shared" si="5"/>
        <v>4.0452114337114986E-2</v>
      </c>
      <c r="F82" s="48" t="str">
        <f t="shared" si="5"/>
        <v>&lt;LD</v>
      </c>
      <c r="G82" s="48">
        <f t="shared" si="5"/>
        <v>2.9280102631364369E-2</v>
      </c>
      <c r="H82" s="48" t="str">
        <f t="shared" si="5"/>
        <v>&lt;LD</v>
      </c>
      <c r="I82" s="48" t="str">
        <f t="shared" si="2"/>
        <v>&lt;LD</v>
      </c>
      <c r="J82" s="48" t="e">
        <f t="shared" si="4"/>
        <v>#REF!</v>
      </c>
      <c r="K82" s="48" t="e">
        <f t="shared" si="4"/>
        <v>#REF!</v>
      </c>
    </row>
    <row r="83" spans="1:11" ht="13.2" x14ac:dyDescent="0.2">
      <c r="A83" s="20"/>
      <c r="B83" s="424" t="s">
        <v>116</v>
      </c>
      <c r="C83" s="38" t="s">
        <v>129</v>
      </c>
      <c r="D83" s="39" t="s">
        <v>135</v>
      </c>
      <c r="E83" s="48" t="str">
        <f t="shared" si="5"/>
        <v>&lt;LD</v>
      </c>
      <c r="F83" s="48" t="str">
        <f t="shared" si="5"/>
        <v>&lt;LD</v>
      </c>
      <c r="G83" s="48" t="str">
        <f t="shared" si="5"/>
        <v>&lt;LD</v>
      </c>
      <c r="H83" s="48" t="str">
        <f t="shared" si="5"/>
        <v>&lt;LD</v>
      </c>
      <c r="I83" s="48" t="str">
        <f t="shared" si="2"/>
        <v>&lt;LD</v>
      </c>
      <c r="J83" s="48" t="e">
        <f t="shared" si="4"/>
        <v>#REF!</v>
      </c>
      <c r="K83" s="48" t="e">
        <f t="shared" si="4"/>
        <v>#REF!</v>
      </c>
    </row>
    <row r="84" spans="1:11" ht="13.2" x14ac:dyDescent="0.2">
      <c r="A84" s="20"/>
      <c r="B84" s="424" t="s">
        <v>75</v>
      </c>
      <c r="C84" s="38" t="s">
        <v>74</v>
      </c>
      <c r="D84" s="39" t="s">
        <v>135</v>
      </c>
      <c r="E84" s="48">
        <f t="shared" si="5"/>
        <v>3.8435809572648191E-5</v>
      </c>
      <c r="F84" s="48" t="str">
        <f t="shared" si="5"/>
        <v>&lt;LD</v>
      </c>
      <c r="G84" s="48" t="str">
        <f t="shared" si="5"/>
        <v>&lt;LD</v>
      </c>
      <c r="H84" s="48" t="str">
        <f t="shared" si="5"/>
        <v>&lt;LD</v>
      </c>
      <c r="I84" s="48" t="str">
        <f t="shared" si="2"/>
        <v>&lt;LD</v>
      </c>
      <c r="J84" s="48" t="e">
        <f t="shared" si="4"/>
        <v>#REF!</v>
      </c>
      <c r="K84" s="48" t="e">
        <f t="shared" si="4"/>
        <v>#REF!</v>
      </c>
    </row>
    <row r="85" spans="1:11" ht="13.2" x14ac:dyDescent="0.2">
      <c r="A85" s="20"/>
      <c r="B85" s="424" t="s">
        <v>117</v>
      </c>
      <c r="C85" s="38" t="s">
        <v>130</v>
      </c>
      <c r="D85" s="39" t="s">
        <v>135</v>
      </c>
      <c r="E85" s="48">
        <f t="shared" si="5"/>
        <v>4.9777523872773896E-4</v>
      </c>
      <c r="F85" s="48">
        <f t="shared" si="5"/>
        <v>7.50190553210659E-4</v>
      </c>
      <c r="G85" s="48">
        <f t="shared" si="5"/>
        <v>8.1228671816043093E-4</v>
      </c>
      <c r="H85" s="48" t="str">
        <f t="shared" si="5"/>
        <v>&lt;LD</v>
      </c>
      <c r="I85" s="48">
        <f t="shared" si="2"/>
        <v>7.3247315818930246E-4</v>
      </c>
      <c r="J85" s="48" t="e">
        <f t="shared" si="4"/>
        <v>#REF!</v>
      </c>
      <c r="K85" s="48" t="e">
        <f t="shared" si="4"/>
        <v>#REF!</v>
      </c>
    </row>
    <row r="86" spans="1:11" ht="13.2" x14ac:dyDescent="0.2">
      <c r="A86" s="20"/>
      <c r="B86" s="424" t="s">
        <v>194</v>
      </c>
      <c r="C86" s="38" t="s">
        <v>195</v>
      </c>
      <c r="D86" s="39" t="s">
        <v>135</v>
      </c>
      <c r="E86" s="48" t="str">
        <f t="shared" si="5"/>
        <v>&lt;LD</v>
      </c>
      <c r="F86" s="48" t="str">
        <f t="shared" si="5"/>
        <v>&lt;LD</v>
      </c>
      <c r="G86" s="48" t="str">
        <f t="shared" si="5"/>
        <v>&lt;LD</v>
      </c>
      <c r="H86" s="48" t="str">
        <f t="shared" si="5"/>
        <v>&lt;LD</v>
      </c>
      <c r="I86" s="48" t="str">
        <f t="shared" si="2"/>
        <v>&lt;LD</v>
      </c>
      <c r="J86" s="48"/>
      <c r="K86" s="48"/>
    </row>
    <row r="87" spans="1:11" ht="13.2" x14ac:dyDescent="0.2">
      <c r="A87" s="20"/>
      <c r="B87" s="424" t="s">
        <v>73</v>
      </c>
      <c r="C87" s="38" t="s">
        <v>72</v>
      </c>
      <c r="D87" s="39" t="s">
        <v>135</v>
      </c>
      <c r="E87" s="48" t="str">
        <f t="shared" si="5"/>
        <v>&lt;LD</v>
      </c>
      <c r="F87" s="48" t="str">
        <f t="shared" si="5"/>
        <v>&lt;LD</v>
      </c>
      <c r="G87" s="48">
        <f t="shared" si="5"/>
        <v>1.1837976977841939E-4</v>
      </c>
      <c r="H87" s="48">
        <f t="shared" si="5"/>
        <v>1.1829746291405442E-4</v>
      </c>
      <c r="I87" s="48">
        <f t="shared" si="2"/>
        <v>1.0922845341419424E-4</v>
      </c>
      <c r="J87" s="48" t="e">
        <f>IF(ISNUMBER(FIND("&lt;",J45)),"N.D.",PRODUCT(J45,1/J$55))</f>
        <v>#REF!</v>
      </c>
      <c r="K87" s="48" t="e">
        <f>IF(ISNUMBER(FIND("&lt;",K45)),"N.D.",PRODUCT(K45,1/K$55))</f>
        <v>#REF!</v>
      </c>
    </row>
    <row r="88" spans="1:11" ht="13.2" x14ac:dyDescent="0.2">
      <c r="A88" s="20"/>
      <c r="B88" s="424" t="s">
        <v>71</v>
      </c>
      <c r="C88" s="38" t="s">
        <v>70</v>
      </c>
      <c r="D88" s="39" t="s">
        <v>135</v>
      </c>
      <c r="E88" s="48">
        <f t="shared" si="5"/>
        <v>5.4232297211767706E-2</v>
      </c>
      <c r="F88" s="48">
        <f t="shared" si="5"/>
        <v>4.9480517086552621E-2</v>
      </c>
      <c r="G88" s="48">
        <f t="shared" si="5"/>
        <v>2.4544911840227591E-2</v>
      </c>
      <c r="H88" s="48">
        <f t="shared" si="5"/>
        <v>1.44119382238305E-2</v>
      </c>
      <c r="I88" s="48">
        <f t="shared" si="2"/>
        <v>2.4891236972152266E-2</v>
      </c>
      <c r="J88" s="48" t="e">
        <f>IF(ISNUMBER(FIND("&lt;",J46)),"N.D.",PRODUCT(J46,1/J$55))</f>
        <v>#REF!</v>
      </c>
      <c r="K88" s="48" t="e">
        <f>IF(ISNUMBER(FIND("&lt;",K46)),"N.D.",PRODUCT(K46,1/K$55))</f>
        <v>#REF!</v>
      </c>
    </row>
    <row r="89" spans="1:11" ht="6.75" customHeight="1" x14ac:dyDescent="0.2">
      <c r="A89" s="20"/>
      <c r="B89" s="381"/>
      <c r="C89" s="382"/>
      <c r="D89" s="21"/>
      <c r="E89" s="386"/>
      <c r="F89" s="386"/>
      <c r="G89" s="386"/>
      <c r="H89" s="386"/>
      <c r="I89" s="386"/>
      <c r="J89" s="386"/>
      <c r="K89" s="386"/>
    </row>
    <row r="90" spans="1:11" x14ac:dyDescent="0.2">
      <c r="A90" s="20"/>
      <c r="B90" s="516" t="s">
        <v>7834</v>
      </c>
      <c r="C90" s="20"/>
      <c r="D90" s="21"/>
      <c r="E90" s="20"/>
      <c r="F90" s="20"/>
      <c r="G90" s="51"/>
      <c r="H90" s="51"/>
      <c r="I90" s="51"/>
      <c r="J90" s="51"/>
      <c r="K90" s="51"/>
    </row>
    <row r="91" spans="1:11" x14ac:dyDescent="0.2">
      <c r="A91" s="20"/>
      <c r="B91" s="21"/>
      <c r="C91" s="21"/>
      <c r="D91" s="21"/>
      <c r="E91" s="20"/>
      <c r="F91" s="20"/>
      <c r="G91" s="20"/>
      <c r="H91" s="22"/>
      <c r="I91" s="20"/>
      <c r="J91" s="20"/>
      <c r="K91" s="20"/>
    </row>
    <row r="92" spans="1:11" ht="12" x14ac:dyDescent="0.2">
      <c r="B92" s="702" t="s">
        <v>335</v>
      </c>
      <c r="C92" s="702"/>
      <c r="D92" s="702"/>
      <c r="E92" s="702"/>
      <c r="F92" s="702"/>
      <c r="G92" s="702"/>
      <c r="H92" s="702"/>
      <c r="I92" s="702"/>
    </row>
    <row r="93" spans="1:11" ht="23.4" customHeight="1" x14ac:dyDescent="0.2">
      <c r="B93" s="696" t="s">
        <v>337</v>
      </c>
      <c r="C93" s="696"/>
      <c r="D93" s="400">
        <f>+E54</f>
        <v>43847.694444444445</v>
      </c>
      <c r="E93" s="400">
        <f t="shared" ref="E93:H93" si="6">+F54</f>
        <v>43848.701388888891</v>
      </c>
      <c r="F93" s="400">
        <f t="shared" si="6"/>
        <v>43849.704861111109</v>
      </c>
      <c r="G93" s="400">
        <f t="shared" si="6"/>
        <v>43850.716666666667</v>
      </c>
      <c r="H93" s="400">
        <f t="shared" si="6"/>
        <v>43851.71875</v>
      </c>
      <c r="I93" s="697" t="s">
        <v>336</v>
      </c>
    </row>
    <row r="94" spans="1:11" ht="25.2" customHeight="1" x14ac:dyDescent="0.2">
      <c r="B94" s="696" t="s">
        <v>7893</v>
      </c>
      <c r="C94" s="696"/>
      <c r="D94" s="422">
        <f>E55</f>
        <v>1587.0616666653746</v>
      </c>
      <c r="E94" s="422">
        <f t="shared" ref="E94:H94" si="7">F55</f>
        <v>1559.6037499974427</v>
      </c>
      <c r="F94" s="422">
        <f t="shared" si="7"/>
        <v>1588.1091875063973</v>
      </c>
      <c r="G94" s="422">
        <f t="shared" si="7"/>
        <v>1572.3075999958926</v>
      </c>
      <c r="H94" s="422">
        <f t="shared" si="7"/>
        <v>1556.3710250053628</v>
      </c>
      <c r="I94" s="697"/>
    </row>
    <row r="95" spans="1:11" ht="16.8" customHeight="1" x14ac:dyDescent="0.2">
      <c r="B95" s="698" t="s">
        <v>370</v>
      </c>
      <c r="C95" s="698"/>
      <c r="D95" s="423">
        <f>ROUND(+E79,4)</f>
        <v>1.9599999999999999E-2</v>
      </c>
      <c r="E95" s="423">
        <f t="shared" ref="E95:H95" si="8">ROUND(+F79,4)</f>
        <v>1.9900000000000001E-2</v>
      </c>
      <c r="F95" s="423">
        <f t="shared" si="8"/>
        <v>1.1900000000000001E-2</v>
      </c>
      <c r="G95" s="423">
        <f t="shared" si="8"/>
        <v>8.3000000000000001E-3</v>
      </c>
      <c r="H95" s="423">
        <f t="shared" si="8"/>
        <v>1.0999999999999999E-2</v>
      </c>
      <c r="I95" s="401">
        <f>AVERAGE(D95:H95)</f>
        <v>1.414E-2</v>
      </c>
    </row>
  </sheetData>
  <mergeCells count="18">
    <mergeCell ref="B93:C93"/>
    <mergeCell ref="I93:I94"/>
    <mergeCell ref="B94:C94"/>
    <mergeCell ref="B95:C95"/>
    <mergeCell ref="B52:I52"/>
    <mergeCell ref="E53:I53"/>
    <mergeCell ref="B53:C54"/>
    <mergeCell ref="D53:D54"/>
    <mergeCell ref="B55:D55"/>
    <mergeCell ref="B92:I92"/>
    <mergeCell ref="E2:K5"/>
    <mergeCell ref="B7:D7"/>
    <mergeCell ref="E7:K7"/>
    <mergeCell ref="E9:F9"/>
    <mergeCell ref="B12:C13"/>
    <mergeCell ref="D12:D13"/>
    <mergeCell ref="B11:I11"/>
    <mergeCell ref="E12:I12"/>
  </mergeCells>
  <printOptions horizontalCentered="1"/>
  <pageMargins left="0.39370078740157483" right="0.39370078740157483" top="0.19685039370078741" bottom="0.19685039370078741" header="0.31496062992125984" footer="0.31496062992125984"/>
  <pageSetup paperSize="9" scale="70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D089-6CE9-4355-BDFF-0E46485324C4}">
  <dimension ref="A1:M95"/>
  <sheetViews>
    <sheetView showGridLines="0" view="pageBreakPreview" zoomScale="85" zoomScaleNormal="90" zoomScaleSheetLayoutView="85" zoomScalePageLayoutView="60" workbookViewId="0">
      <selection activeCell="E2" sqref="E2:K5"/>
    </sheetView>
  </sheetViews>
  <sheetFormatPr baseColWidth="10" defaultColWidth="11.44140625" defaultRowHeight="11.4" x14ac:dyDescent="0.2"/>
  <cols>
    <col min="1" max="1" width="2.109375" style="12" customWidth="1"/>
    <col min="2" max="2" width="13.88671875" style="13" customWidth="1"/>
    <col min="3" max="3" width="8" style="13" customWidth="1"/>
    <col min="4" max="4" width="11" style="13" customWidth="1"/>
    <col min="5" max="7" width="12.6640625" style="12" customWidth="1"/>
    <col min="8" max="8" width="12.6640625" style="14" customWidth="1"/>
    <col min="9" max="9" width="12.6640625" style="12" customWidth="1"/>
    <col min="10" max="11" width="16.5546875" style="12" hidden="1" customWidth="1"/>
    <col min="12" max="12" width="3.109375" style="20" customWidth="1"/>
    <col min="13" max="16384" width="11.44140625" style="12"/>
  </cols>
  <sheetData>
    <row r="1" spans="1:12" ht="12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</row>
    <row r="2" spans="1:12" s="15" customFormat="1" ht="12" customHeight="1" x14ac:dyDescent="0.2">
      <c r="A2" s="23"/>
      <c r="B2" s="24"/>
      <c r="C2" s="25"/>
      <c r="D2" s="25"/>
      <c r="E2" s="682" t="s">
        <v>7895</v>
      </c>
      <c r="F2" s="683"/>
      <c r="G2" s="683"/>
      <c r="H2" s="683"/>
      <c r="I2" s="683"/>
      <c r="J2" s="683"/>
      <c r="K2" s="683"/>
      <c r="L2" s="23"/>
    </row>
    <row r="3" spans="1:12" s="15" customFormat="1" ht="12" customHeight="1" x14ac:dyDescent="0.2">
      <c r="A3" s="23"/>
      <c r="B3" s="26"/>
      <c r="C3" s="376"/>
      <c r="D3" s="376"/>
      <c r="E3" s="684"/>
      <c r="F3" s="655"/>
      <c r="G3" s="655"/>
      <c r="H3" s="655"/>
      <c r="I3" s="655"/>
      <c r="J3" s="655"/>
      <c r="K3" s="655"/>
      <c r="L3" s="23"/>
    </row>
    <row r="4" spans="1:12" s="15" customFormat="1" ht="12" customHeight="1" x14ac:dyDescent="0.2">
      <c r="A4" s="23"/>
      <c r="B4" s="26"/>
      <c r="C4" s="376"/>
      <c r="D4" s="376"/>
      <c r="E4" s="684"/>
      <c r="F4" s="655"/>
      <c r="G4" s="655"/>
      <c r="H4" s="655"/>
      <c r="I4" s="655"/>
      <c r="J4" s="655"/>
      <c r="K4" s="655"/>
      <c r="L4" s="23"/>
    </row>
    <row r="5" spans="1:12" s="15" customFormat="1" ht="12" customHeight="1" thickBot="1" x14ac:dyDescent="0.25">
      <c r="A5" s="23"/>
      <c r="B5" s="28"/>
      <c r="C5" s="29"/>
      <c r="D5" s="29"/>
      <c r="E5" s="685"/>
      <c r="F5" s="686"/>
      <c r="G5" s="686"/>
      <c r="H5" s="686"/>
      <c r="I5" s="686"/>
      <c r="J5" s="686"/>
      <c r="K5" s="686"/>
      <c r="L5" s="23"/>
    </row>
    <row r="6" spans="1:12" s="18" customFormat="1" ht="12" customHeight="1" x14ac:dyDescent="0.2">
      <c r="A6" s="30"/>
      <c r="B6" s="377"/>
      <c r="C6" s="377"/>
      <c r="D6" s="377"/>
      <c r="E6" s="378"/>
      <c r="F6" s="378"/>
      <c r="G6" s="378"/>
      <c r="H6" s="22"/>
      <c r="I6" s="22"/>
      <c r="J6" s="22"/>
      <c r="K6" s="30"/>
      <c r="L6" s="23"/>
    </row>
    <row r="7" spans="1:12" s="15" customFormat="1" ht="37.5" customHeight="1" x14ac:dyDescent="0.2">
      <c r="A7" s="35"/>
      <c r="B7" s="687" t="s">
        <v>188</v>
      </c>
      <c r="C7" s="687"/>
      <c r="D7" s="687"/>
      <c r="E7" s="591" t="s">
        <v>412</v>
      </c>
      <c r="F7" s="591"/>
      <c r="G7" s="591"/>
      <c r="H7" s="591"/>
      <c r="I7" s="591"/>
      <c r="J7" s="591"/>
      <c r="K7" s="591"/>
      <c r="L7" s="23"/>
    </row>
    <row r="8" spans="1:12" s="15" customFormat="1" ht="7.5" customHeight="1" x14ac:dyDescent="0.2">
      <c r="A8" s="35"/>
      <c r="B8" s="379"/>
      <c r="C8" s="379"/>
      <c r="D8" s="379"/>
      <c r="E8" s="380"/>
      <c r="F8" s="380"/>
      <c r="G8" s="380"/>
      <c r="H8" s="380"/>
      <c r="I8" s="380"/>
      <c r="J8" s="380"/>
      <c r="K8" s="380"/>
      <c r="L8" s="23"/>
    </row>
    <row r="9" spans="1:12" s="15" customFormat="1" ht="15.75" customHeight="1" x14ac:dyDescent="0.2">
      <c r="A9" s="35"/>
      <c r="B9" s="139" t="s">
        <v>146</v>
      </c>
      <c r="C9" s="139"/>
      <c r="D9" s="139"/>
      <c r="E9" s="660" t="s">
        <v>259</v>
      </c>
      <c r="F9" s="660"/>
      <c r="G9" s="442" t="s">
        <v>189</v>
      </c>
      <c r="H9" s="442"/>
      <c r="I9" s="488" t="s">
        <v>413</v>
      </c>
      <c r="J9" s="488"/>
      <c r="K9" s="488"/>
      <c r="L9" s="23"/>
    </row>
    <row r="10" spans="1:12" ht="11.25" customHeight="1" x14ac:dyDescent="0.2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3"/>
    </row>
    <row r="11" spans="1:12" ht="12.75" customHeight="1" x14ac:dyDescent="0.25">
      <c r="A11" s="20"/>
      <c r="B11" s="690" t="s">
        <v>105</v>
      </c>
      <c r="C11" s="691"/>
      <c r="D11" s="691"/>
      <c r="E11" s="691"/>
      <c r="F11" s="691"/>
      <c r="G11" s="691"/>
      <c r="H11" s="691"/>
      <c r="I11" s="692"/>
      <c r="J11" s="530"/>
      <c r="K11" s="530"/>
      <c r="L11" s="23"/>
    </row>
    <row r="12" spans="1:12" s="16" customFormat="1" ht="9.75" customHeight="1" x14ac:dyDescent="0.25">
      <c r="A12" s="36"/>
      <c r="B12" s="688" t="s">
        <v>7829</v>
      </c>
      <c r="C12" s="688"/>
      <c r="D12" s="689" t="s">
        <v>104</v>
      </c>
      <c r="E12" s="693" t="s">
        <v>151</v>
      </c>
      <c r="F12" s="694"/>
      <c r="G12" s="694"/>
      <c r="H12" s="694"/>
      <c r="I12" s="695"/>
      <c r="J12" s="531"/>
      <c r="K12" s="531"/>
      <c r="L12" s="23"/>
    </row>
    <row r="13" spans="1:12" ht="17.25" customHeight="1" x14ac:dyDescent="0.2">
      <c r="A13" s="20"/>
      <c r="B13" s="688"/>
      <c r="C13" s="688"/>
      <c r="D13" s="689"/>
      <c r="E13" s="453">
        <v>43874.394444444442</v>
      </c>
      <c r="F13" s="453">
        <v>43875.425694444442</v>
      </c>
      <c r="G13" s="453">
        <v>43881.466666666667</v>
      </c>
      <c r="H13" s="453">
        <v>43885.406944444447</v>
      </c>
      <c r="I13" s="453">
        <v>43886.430555555555</v>
      </c>
      <c r="J13" s="453" t="e">
        <f>#REF!</f>
        <v>#REF!</v>
      </c>
      <c r="K13" s="453" t="e">
        <f>#REF!</f>
        <v>#REF!</v>
      </c>
    </row>
    <row r="14" spans="1:12" x14ac:dyDescent="0.2">
      <c r="A14" s="20"/>
      <c r="B14" s="424" t="s">
        <v>101</v>
      </c>
      <c r="C14" s="38" t="s">
        <v>100</v>
      </c>
      <c r="D14" s="39" t="s">
        <v>132</v>
      </c>
      <c r="E14" s="40">
        <v>15.93</v>
      </c>
      <c r="F14" s="40">
        <v>68.67</v>
      </c>
      <c r="G14" s="40">
        <v>37.340000000000003</v>
      </c>
      <c r="H14" s="40">
        <v>129.30000000000001</v>
      </c>
      <c r="I14" s="40">
        <v>143.80000000000001</v>
      </c>
      <c r="J14" s="40"/>
      <c r="K14" s="40"/>
    </row>
    <row r="15" spans="1:12" x14ac:dyDescent="0.2">
      <c r="A15" s="20"/>
      <c r="B15" s="424" t="s">
        <v>79</v>
      </c>
      <c r="C15" s="38" t="s">
        <v>78</v>
      </c>
      <c r="D15" s="39" t="s">
        <v>132</v>
      </c>
      <c r="E15" s="40">
        <v>0.44</v>
      </c>
      <c r="F15" s="40">
        <v>0.78100000000000003</v>
      </c>
      <c r="G15" s="40">
        <v>2.1760000000000002</v>
      </c>
      <c r="H15" s="40">
        <v>0.77400000000000002</v>
      </c>
      <c r="I15" s="40">
        <v>1.472</v>
      </c>
      <c r="J15" s="40"/>
      <c r="K15" s="40"/>
    </row>
    <row r="16" spans="1:12" x14ac:dyDescent="0.2">
      <c r="A16" s="20"/>
      <c r="B16" s="424" t="s">
        <v>147</v>
      </c>
      <c r="C16" s="38" t="s">
        <v>99</v>
      </c>
      <c r="D16" s="39" t="s">
        <v>132</v>
      </c>
      <c r="E16" s="40">
        <v>1.0680000000000001</v>
      </c>
      <c r="F16" s="40">
        <v>1.9259999999999999</v>
      </c>
      <c r="G16" s="40">
        <v>2.5960000000000001</v>
      </c>
      <c r="H16" s="40">
        <v>2.7709999999999999</v>
      </c>
      <c r="I16" s="40">
        <v>5.782</v>
      </c>
      <c r="J16" s="40"/>
      <c r="K16" s="40"/>
    </row>
    <row r="17" spans="1:11" x14ac:dyDescent="0.2">
      <c r="A17" s="20"/>
      <c r="B17" s="424" t="s">
        <v>98</v>
      </c>
      <c r="C17" s="38" t="s">
        <v>97</v>
      </c>
      <c r="D17" s="39" t="s">
        <v>132</v>
      </c>
      <c r="E17" s="40">
        <v>1.9850000000000001</v>
      </c>
      <c r="F17" s="40">
        <v>4.4569999999999999</v>
      </c>
      <c r="G17" s="40">
        <v>2.0640000000000001</v>
      </c>
      <c r="H17" s="40">
        <v>5.0720000000000001</v>
      </c>
      <c r="I17" s="40">
        <v>7.9939999999999998</v>
      </c>
      <c r="J17" s="40"/>
      <c r="K17" s="40"/>
    </row>
    <row r="18" spans="1:11" x14ac:dyDescent="0.2">
      <c r="A18" s="20"/>
      <c r="B18" s="424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</row>
    <row r="19" spans="1:11" x14ac:dyDescent="0.2">
      <c r="A19" s="20"/>
      <c r="B19" s="424" t="s">
        <v>106</v>
      </c>
      <c r="C19" s="38" t="s">
        <v>118</v>
      </c>
      <c r="D19" s="39" t="s">
        <v>132</v>
      </c>
      <c r="E19" s="40">
        <v>0.27539999999999998</v>
      </c>
      <c r="F19" s="40">
        <v>0.39489999999999997</v>
      </c>
      <c r="G19" s="40">
        <v>0.39510000000000001</v>
      </c>
      <c r="H19" s="40">
        <v>0.42030000000000001</v>
      </c>
      <c r="I19" s="40">
        <v>0.87180000000000002</v>
      </c>
      <c r="J19" s="40"/>
      <c r="K19" s="40"/>
    </row>
    <row r="20" spans="1:11" x14ac:dyDescent="0.2">
      <c r="A20" s="20"/>
      <c r="B20" s="424" t="s">
        <v>107</v>
      </c>
      <c r="C20" s="38" t="s">
        <v>119</v>
      </c>
      <c r="D20" s="39" t="s">
        <v>132</v>
      </c>
      <c r="E20" s="40" t="s">
        <v>282</v>
      </c>
      <c r="F20" s="40">
        <v>2.2999999999999998</v>
      </c>
      <c r="G20" s="40" t="s">
        <v>282</v>
      </c>
      <c r="H20" s="40" t="s">
        <v>282</v>
      </c>
      <c r="I20" s="40" t="s">
        <v>282</v>
      </c>
      <c r="J20" s="40"/>
      <c r="K20" s="40"/>
    </row>
    <row r="21" spans="1:11" x14ac:dyDescent="0.2">
      <c r="A21" s="20"/>
      <c r="B21" s="424" t="s">
        <v>94</v>
      </c>
      <c r="C21" s="38" t="s">
        <v>93</v>
      </c>
      <c r="D21" s="39" t="s">
        <v>132</v>
      </c>
      <c r="E21" s="40">
        <v>0.22700000000000001</v>
      </c>
      <c r="F21" s="40">
        <v>0.36699999999999999</v>
      </c>
      <c r="G21" s="40">
        <v>0.20899999999999999</v>
      </c>
      <c r="H21" s="40">
        <v>0.249</v>
      </c>
      <c r="I21" s="40">
        <v>0.33400000000000002</v>
      </c>
      <c r="J21" s="40"/>
      <c r="K21" s="40"/>
    </row>
    <row r="22" spans="1:11" x14ac:dyDescent="0.2">
      <c r="A22" s="20"/>
      <c r="B22" s="424" t="s">
        <v>108</v>
      </c>
      <c r="C22" s="38" t="s">
        <v>121</v>
      </c>
      <c r="D22" s="39" t="s">
        <v>132</v>
      </c>
      <c r="E22" s="40">
        <v>729.6</v>
      </c>
      <c r="F22" s="40">
        <v>968</v>
      </c>
      <c r="G22" s="40">
        <v>933.9</v>
      </c>
      <c r="H22" s="40">
        <v>1455</v>
      </c>
      <c r="I22" s="40">
        <v>1819</v>
      </c>
      <c r="J22" s="40"/>
      <c r="K22" s="40"/>
    </row>
    <row r="23" spans="1:11" x14ac:dyDescent="0.2">
      <c r="A23" s="20"/>
      <c r="B23" s="424" t="s">
        <v>92</v>
      </c>
      <c r="C23" s="38" t="s">
        <v>91</v>
      </c>
      <c r="D23" s="39" t="s">
        <v>132</v>
      </c>
      <c r="E23" s="40">
        <v>9.2999999999999999E-2</v>
      </c>
      <c r="F23" s="40">
        <v>0.17599999999999999</v>
      </c>
      <c r="G23" s="40">
        <v>0.10199999999999999</v>
      </c>
      <c r="H23" s="40">
        <v>0.219</v>
      </c>
      <c r="I23" s="40">
        <v>0.17</v>
      </c>
      <c r="J23" s="40"/>
      <c r="K23" s="40"/>
    </row>
    <row r="24" spans="1:11" x14ac:dyDescent="0.2">
      <c r="A24" s="20"/>
      <c r="B24" s="424" t="s">
        <v>88</v>
      </c>
      <c r="C24" s="38" t="s">
        <v>87</v>
      </c>
      <c r="D24" s="39" t="s">
        <v>132</v>
      </c>
      <c r="E24" s="40">
        <v>40.93</v>
      </c>
      <c r="F24" s="40">
        <v>60.78</v>
      </c>
      <c r="G24" s="40">
        <v>38.03</v>
      </c>
      <c r="H24" s="40">
        <v>52.32</v>
      </c>
      <c r="I24" s="40">
        <v>71.09</v>
      </c>
      <c r="J24" s="40"/>
      <c r="K24" s="40"/>
    </row>
    <row r="25" spans="1:11" x14ac:dyDescent="0.2">
      <c r="A25" s="20"/>
      <c r="B25" s="424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</row>
    <row r="26" spans="1:11" x14ac:dyDescent="0.2">
      <c r="A26" s="20"/>
      <c r="B26" s="424" t="s">
        <v>109</v>
      </c>
      <c r="C26" s="38" t="s">
        <v>122</v>
      </c>
      <c r="D26" s="39" t="s">
        <v>132</v>
      </c>
      <c r="E26" s="40">
        <v>0.183</v>
      </c>
      <c r="F26" s="40">
        <v>0.25700000000000001</v>
      </c>
      <c r="G26" s="40">
        <v>0.38800000000000001</v>
      </c>
      <c r="H26" s="40">
        <v>0.27100000000000002</v>
      </c>
      <c r="I26" s="40">
        <v>0.505</v>
      </c>
      <c r="J26" s="40"/>
      <c r="K26" s="40"/>
    </row>
    <row r="27" spans="1:11" x14ac:dyDescent="0.2">
      <c r="A27" s="20"/>
      <c r="B27" s="424" t="s">
        <v>110</v>
      </c>
      <c r="C27" s="38" t="s">
        <v>123</v>
      </c>
      <c r="D27" s="39" t="s">
        <v>132</v>
      </c>
      <c r="E27" s="40">
        <v>1.466</v>
      </c>
      <c r="F27" s="40">
        <v>1.851</v>
      </c>
      <c r="G27" s="40">
        <v>2.7389999999999999</v>
      </c>
      <c r="H27" s="40">
        <v>2.8010000000000002</v>
      </c>
      <c r="I27" s="40">
        <v>3.641</v>
      </c>
      <c r="J27" s="40"/>
      <c r="K27" s="40"/>
    </row>
    <row r="28" spans="1:11" x14ac:dyDescent="0.2">
      <c r="A28" s="20"/>
      <c r="B28" s="424" t="s">
        <v>148</v>
      </c>
      <c r="C28" s="38" t="s">
        <v>120</v>
      </c>
      <c r="D28" s="39" t="s">
        <v>132</v>
      </c>
      <c r="E28" s="40">
        <v>153.80000000000001</v>
      </c>
      <c r="F28" s="40">
        <v>151.5</v>
      </c>
      <c r="G28" s="40">
        <v>148.6</v>
      </c>
      <c r="H28" s="40">
        <v>186.7</v>
      </c>
      <c r="I28" s="40">
        <v>177.9</v>
      </c>
      <c r="J28" s="40"/>
      <c r="K28" s="40"/>
    </row>
    <row r="29" spans="1:11" x14ac:dyDescent="0.2">
      <c r="A29" s="20"/>
      <c r="B29" s="424" t="s">
        <v>111</v>
      </c>
      <c r="C29" s="38" t="s">
        <v>124</v>
      </c>
      <c r="D29" s="39" t="s">
        <v>132</v>
      </c>
      <c r="E29" s="40">
        <v>137.6</v>
      </c>
      <c r="F29" s="40">
        <v>404.3</v>
      </c>
      <c r="G29" s="40">
        <v>254.6</v>
      </c>
      <c r="H29" s="40">
        <v>448</v>
      </c>
      <c r="I29" s="40">
        <v>611.70000000000005</v>
      </c>
      <c r="J29" s="40"/>
      <c r="K29" s="40"/>
    </row>
    <row r="30" spans="1:11" x14ac:dyDescent="0.2">
      <c r="A30" s="20"/>
      <c r="B30" s="424" t="s">
        <v>112</v>
      </c>
      <c r="C30" s="38" t="s">
        <v>125</v>
      </c>
      <c r="D30" s="39" t="s">
        <v>132</v>
      </c>
      <c r="E30" s="40" t="s">
        <v>287</v>
      </c>
      <c r="F30" s="40" t="s">
        <v>287</v>
      </c>
      <c r="G30" s="40" t="s">
        <v>287</v>
      </c>
      <c r="H30" s="40" t="s">
        <v>287</v>
      </c>
      <c r="I30" s="40" t="s">
        <v>287</v>
      </c>
      <c r="J30" s="40"/>
      <c r="K30" s="40"/>
    </row>
    <row r="31" spans="1:11" x14ac:dyDescent="0.2">
      <c r="A31" s="20"/>
      <c r="B31" s="424" t="s">
        <v>113</v>
      </c>
      <c r="C31" s="38" t="s">
        <v>126</v>
      </c>
      <c r="D31" s="39" t="s">
        <v>132</v>
      </c>
      <c r="E31" s="40">
        <v>23.1</v>
      </c>
      <c r="F31" s="40">
        <v>79.7</v>
      </c>
      <c r="G31" s="40">
        <v>46.8</v>
      </c>
      <c r="H31" s="40">
        <v>142.69999999999999</v>
      </c>
      <c r="I31" s="40">
        <v>160.1</v>
      </c>
      <c r="J31" s="40"/>
      <c r="K31" s="40"/>
    </row>
    <row r="32" spans="1:11" x14ac:dyDescent="0.2">
      <c r="A32" s="20"/>
      <c r="B32" s="424" t="s">
        <v>86</v>
      </c>
      <c r="C32" s="38" t="s">
        <v>85</v>
      </c>
      <c r="D32" s="39" t="s">
        <v>132</v>
      </c>
      <c r="E32" s="40">
        <v>21.37</v>
      </c>
      <c r="F32" s="40">
        <v>73.94</v>
      </c>
      <c r="G32" s="40">
        <v>25.05</v>
      </c>
      <c r="H32" s="40">
        <v>41.96</v>
      </c>
      <c r="I32" s="40">
        <v>72.14</v>
      </c>
      <c r="J32" s="40"/>
      <c r="K32" s="40"/>
    </row>
    <row r="33" spans="1:11" x14ac:dyDescent="0.2">
      <c r="A33" s="20"/>
      <c r="B33" s="424" t="s">
        <v>69</v>
      </c>
      <c r="C33" s="38" t="s">
        <v>68</v>
      </c>
      <c r="D33" s="39" t="s">
        <v>132</v>
      </c>
      <c r="E33" s="40">
        <v>8.8999999999999996E-2</v>
      </c>
      <c r="F33" s="40">
        <v>8.2000000000000003E-2</v>
      </c>
      <c r="G33" s="40">
        <v>6.8000000000000005E-2</v>
      </c>
      <c r="H33" s="40">
        <v>6.6000000000000003E-2</v>
      </c>
      <c r="I33" s="40">
        <v>7.9000000000000001E-2</v>
      </c>
      <c r="J33" s="40"/>
      <c r="K33" s="40"/>
    </row>
    <row r="34" spans="1:11" x14ac:dyDescent="0.2">
      <c r="A34" s="20"/>
      <c r="B34" s="424" t="s">
        <v>84</v>
      </c>
      <c r="C34" s="38" t="s">
        <v>83</v>
      </c>
      <c r="D34" s="39" t="s">
        <v>132</v>
      </c>
      <c r="E34" s="40">
        <v>1.742</v>
      </c>
      <c r="F34" s="40">
        <v>1.8779999999999999</v>
      </c>
      <c r="G34" s="40">
        <v>1.3089999999999999</v>
      </c>
      <c r="H34" s="40">
        <v>1.522</v>
      </c>
      <c r="I34" s="40">
        <v>1.998</v>
      </c>
      <c r="J34" s="40"/>
      <c r="K34" s="40"/>
    </row>
    <row r="35" spans="1:11" x14ac:dyDescent="0.2">
      <c r="A35" s="20"/>
      <c r="B35" s="424" t="s">
        <v>150</v>
      </c>
      <c r="C35" s="38" t="s">
        <v>82</v>
      </c>
      <c r="D35" s="39" t="s">
        <v>132</v>
      </c>
      <c r="E35" s="40">
        <v>1.1040000000000001</v>
      </c>
      <c r="F35" s="40">
        <v>1.6160000000000001</v>
      </c>
      <c r="G35" s="40">
        <v>0.98</v>
      </c>
      <c r="H35" s="40">
        <v>1.867</v>
      </c>
      <c r="I35" s="40">
        <v>1.4570000000000001</v>
      </c>
      <c r="J35" s="40"/>
      <c r="K35" s="40"/>
    </row>
    <row r="36" spans="1:11" x14ac:dyDescent="0.2">
      <c r="A36" s="20"/>
      <c r="B36" s="424" t="s">
        <v>103</v>
      </c>
      <c r="C36" s="38" t="s">
        <v>102</v>
      </c>
      <c r="D36" s="39" t="s">
        <v>132</v>
      </c>
      <c r="E36" s="40">
        <v>0.32229999999999998</v>
      </c>
      <c r="F36" s="40">
        <v>0.25580000000000003</v>
      </c>
      <c r="G36" s="40">
        <v>0.24640000000000001</v>
      </c>
      <c r="H36" s="40">
        <v>0.45939999999999998</v>
      </c>
      <c r="I36" s="40">
        <v>0.45789999999999997</v>
      </c>
      <c r="J36" s="40"/>
      <c r="K36" s="40"/>
    </row>
    <row r="37" spans="1:11" x14ac:dyDescent="0.2">
      <c r="A37" s="20"/>
      <c r="B37" s="424" t="s">
        <v>81</v>
      </c>
      <c r="C37" s="38" t="s">
        <v>80</v>
      </c>
      <c r="D37" s="39" t="s">
        <v>132</v>
      </c>
      <c r="E37" s="40">
        <v>13.02</v>
      </c>
      <c r="F37" s="40">
        <v>23.36</v>
      </c>
      <c r="G37" s="40">
        <v>14.53</v>
      </c>
      <c r="H37" s="40">
        <v>19.71</v>
      </c>
      <c r="I37" s="40">
        <v>41.6</v>
      </c>
      <c r="J37" s="40"/>
      <c r="K37" s="40"/>
    </row>
    <row r="38" spans="1:11" x14ac:dyDescent="0.2">
      <c r="A38" s="20"/>
      <c r="B38" s="424" t="s">
        <v>114</v>
      </c>
      <c r="C38" s="38" t="s">
        <v>127</v>
      </c>
      <c r="D38" s="39" t="s">
        <v>132</v>
      </c>
      <c r="E38" s="40" t="s">
        <v>7837</v>
      </c>
      <c r="F38" s="40">
        <v>80.900000000000006</v>
      </c>
      <c r="G38" s="40">
        <v>58.1</v>
      </c>
      <c r="H38" s="40">
        <v>103.4</v>
      </c>
      <c r="I38" s="40">
        <v>105</v>
      </c>
      <c r="J38" s="40"/>
      <c r="K38" s="40"/>
    </row>
    <row r="39" spans="1:11" x14ac:dyDescent="0.2">
      <c r="A39" s="20"/>
      <c r="B39" s="424" t="s">
        <v>77</v>
      </c>
      <c r="C39" s="38" t="s">
        <v>76</v>
      </c>
      <c r="D39" s="39" t="s">
        <v>132</v>
      </c>
      <c r="E39" s="40" t="s">
        <v>285</v>
      </c>
      <c r="F39" s="40" t="s">
        <v>285</v>
      </c>
      <c r="G39" s="40" t="s">
        <v>285</v>
      </c>
      <c r="H39" s="40" t="s">
        <v>285</v>
      </c>
      <c r="I39" s="40" t="s">
        <v>285</v>
      </c>
      <c r="J39" s="40"/>
      <c r="K39" s="40"/>
    </row>
    <row r="40" spans="1:11" x14ac:dyDescent="0.2">
      <c r="A40" s="20"/>
      <c r="B40" s="424" t="s">
        <v>115</v>
      </c>
      <c r="C40" s="38" t="s">
        <v>128</v>
      </c>
      <c r="D40" s="39" t="s">
        <v>132</v>
      </c>
      <c r="E40" s="40" t="s">
        <v>7831</v>
      </c>
      <c r="F40" s="40" t="s">
        <v>7831</v>
      </c>
      <c r="G40" s="40" t="s">
        <v>7831</v>
      </c>
      <c r="H40" s="40">
        <v>149.30000000000001</v>
      </c>
      <c r="I40" s="40">
        <v>182.5</v>
      </c>
      <c r="J40" s="40"/>
      <c r="K40" s="40"/>
    </row>
    <row r="41" spans="1:11" x14ac:dyDescent="0.2">
      <c r="A41" s="20"/>
      <c r="B41" s="424" t="s">
        <v>116</v>
      </c>
      <c r="C41" s="38" t="s">
        <v>129</v>
      </c>
      <c r="D41" s="39" t="s">
        <v>132</v>
      </c>
      <c r="E41" s="40" t="s">
        <v>284</v>
      </c>
      <c r="F41" s="40" t="s">
        <v>284</v>
      </c>
      <c r="G41" s="40" t="s">
        <v>284</v>
      </c>
      <c r="H41" s="40" t="s">
        <v>284</v>
      </c>
      <c r="I41" s="40" t="s">
        <v>284</v>
      </c>
      <c r="J41" s="40"/>
      <c r="K41" s="40"/>
    </row>
    <row r="42" spans="1:11" x14ac:dyDescent="0.2">
      <c r="A42" s="20"/>
      <c r="B42" s="424" t="s">
        <v>75</v>
      </c>
      <c r="C42" s="38" t="s">
        <v>74</v>
      </c>
      <c r="D42" s="39" t="s">
        <v>132</v>
      </c>
      <c r="E42" s="40" t="s">
        <v>253</v>
      </c>
      <c r="F42" s="40" t="s">
        <v>253</v>
      </c>
      <c r="G42" s="40" t="s">
        <v>253</v>
      </c>
      <c r="H42" s="40" t="s">
        <v>253</v>
      </c>
      <c r="I42" s="40">
        <v>5.2999999999999999E-2</v>
      </c>
      <c r="J42" s="40"/>
      <c r="K42" s="40"/>
    </row>
    <row r="43" spans="1:11" x14ac:dyDescent="0.2">
      <c r="A43" s="20"/>
      <c r="B43" s="424" t="s">
        <v>117</v>
      </c>
      <c r="C43" s="38" t="s">
        <v>130</v>
      </c>
      <c r="D43" s="39" t="s">
        <v>132</v>
      </c>
      <c r="E43" s="40">
        <v>0.62</v>
      </c>
      <c r="F43" s="40">
        <v>1.31</v>
      </c>
      <c r="G43" s="40">
        <v>1.8</v>
      </c>
      <c r="H43" s="40">
        <v>3.25</v>
      </c>
      <c r="I43" s="40">
        <v>3.4</v>
      </c>
      <c r="J43" s="40"/>
      <c r="K43" s="40"/>
    </row>
    <row r="44" spans="1:11" x14ac:dyDescent="0.2">
      <c r="A44" s="20"/>
      <c r="B44" s="424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>
        <v>2.1899999999999999E-2</v>
      </c>
      <c r="I44" s="40">
        <v>3.1899999999999998E-2</v>
      </c>
      <c r="J44" s="40"/>
      <c r="K44" s="40"/>
    </row>
    <row r="45" spans="1:11" x14ac:dyDescent="0.2">
      <c r="A45" s="20"/>
      <c r="B45" s="424" t="s">
        <v>73</v>
      </c>
      <c r="C45" s="38" t="s">
        <v>72</v>
      </c>
      <c r="D45" s="39" t="s">
        <v>132</v>
      </c>
      <c r="E45" s="40" t="s">
        <v>291</v>
      </c>
      <c r="F45" s="40" t="s">
        <v>291</v>
      </c>
      <c r="G45" s="40" t="s">
        <v>291</v>
      </c>
      <c r="H45" s="40">
        <v>0.31</v>
      </c>
      <c r="I45" s="40">
        <v>0.34799999999999998</v>
      </c>
      <c r="J45" s="40"/>
      <c r="K45" s="40"/>
    </row>
    <row r="46" spans="1:11" x14ac:dyDescent="0.2">
      <c r="A46" s="20"/>
      <c r="B46" s="424" t="s">
        <v>71</v>
      </c>
      <c r="C46" s="38" t="s">
        <v>70</v>
      </c>
      <c r="D46" s="39" t="s">
        <v>132</v>
      </c>
      <c r="E46" s="40">
        <v>31.6</v>
      </c>
      <c r="F46" s="40">
        <v>63.75</v>
      </c>
      <c r="G46" s="40">
        <v>32.229999999999997</v>
      </c>
      <c r="H46" s="40">
        <v>46.11</v>
      </c>
      <c r="I46" s="40">
        <v>75.03</v>
      </c>
      <c r="J46" s="40"/>
      <c r="K46" s="40"/>
    </row>
    <row r="47" spans="1:11" ht="4.5" customHeight="1" x14ac:dyDescent="0.2">
      <c r="A47" s="20"/>
      <c r="B47" s="381"/>
      <c r="C47" s="382"/>
      <c r="D47" s="21"/>
      <c r="E47" s="381"/>
      <c r="F47" s="383"/>
      <c r="G47" s="381"/>
      <c r="H47" s="381"/>
      <c r="I47" s="381"/>
      <c r="J47" s="381"/>
      <c r="K47" s="381"/>
    </row>
    <row r="48" spans="1:11" ht="12" x14ac:dyDescent="0.2">
      <c r="A48" s="20"/>
      <c r="B48" s="404" t="s">
        <v>7836</v>
      </c>
      <c r="C48" s="20"/>
      <c r="D48" s="21"/>
      <c r="E48" s="45"/>
      <c r="F48" s="20"/>
      <c r="G48" s="20"/>
      <c r="H48" s="22"/>
      <c r="I48" s="20"/>
      <c r="J48" s="20"/>
      <c r="K48" s="20"/>
    </row>
    <row r="49" spans="1:12" x14ac:dyDescent="0.2">
      <c r="A49" s="20"/>
      <c r="B49" s="23" t="s">
        <v>7835</v>
      </c>
      <c r="C49" s="382"/>
      <c r="D49" s="21"/>
      <c r="E49" s="20"/>
      <c r="F49" s="23"/>
      <c r="G49" s="384"/>
      <c r="H49" s="22"/>
      <c r="I49" s="20"/>
      <c r="J49" s="20"/>
      <c r="K49" s="20"/>
    </row>
    <row r="50" spans="1:12" x14ac:dyDescent="0.2">
      <c r="A50" s="20"/>
      <c r="B50" s="23"/>
      <c r="C50" s="382"/>
      <c r="D50" s="21"/>
      <c r="E50" s="20"/>
      <c r="F50" s="23"/>
      <c r="G50" s="384"/>
      <c r="H50" s="22"/>
      <c r="I50" s="20"/>
      <c r="J50" s="20"/>
      <c r="K50" s="20"/>
    </row>
    <row r="51" spans="1:12" x14ac:dyDescent="0.2">
      <c r="A51" s="20"/>
      <c r="B51" s="381"/>
      <c r="C51" s="382"/>
      <c r="D51" s="21"/>
      <c r="E51" s="384"/>
      <c r="F51" s="23"/>
      <c r="G51" s="384"/>
      <c r="H51" s="22"/>
      <c r="I51" s="20"/>
      <c r="J51" s="20"/>
      <c r="K51" s="20"/>
    </row>
    <row r="52" spans="1:12" ht="12" x14ac:dyDescent="0.2">
      <c r="A52" s="20"/>
      <c r="B52" s="699" t="s">
        <v>196</v>
      </c>
      <c r="C52" s="700"/>
      <c r="D52" s="700"/>
      <c r="E52" s="700"/>
      <c r="F52" s="700"/>
      <c r="G52" s="700"/>
      <c r="H52" s="700"/>
      <c r="I52" s="701"/>
      <c r="J52" s="533"/>
      <c r="K52" s="533"/>
    </row>
    <row r="53" spans="1:12" s="16" customFormat="1" ht="10.5" customHeight="1" x14ac:dyDescent="0.25">
      <c r="A53" s="36"/>
      <c r="B53" s="688" t="s">
        <v>7829</v>
      </c>
      <c r="C53" s="688"/>
      <c r="D53" s="689" t="s">
        <v>104</v>
      </c>
      <c r="E53" s="703" t="str">
        <f>E12</f>
        <v>Fecha</v>
      </c>
      <c r="F53" s="703"/>
      <c r="G53" s="703"/>
      <c r="H53" s="703"/>
      <c r="I53" s="703"/>
      <c r="J53" s="534"/>
      <c r="K53" s="535"/>
      <c r="L53" s="36"/>
    </row>
    <row r="54" spans="1:12" ht="12.75" customHeight="1" x14ac:dyDescent="0.2">
      <c r="A54" s="20"/>
      <c r="B54" s="688"/>
      <c r="C54" s="688"/>
      <c r="D54" s="689"/>
      <c r="E54" s="453">
        <v>43874.394444444442</v>
      </c>
      <c r="F54" s="453">
        <v>43875.425694444442</v>
      </c>
      <c r="G54" s="453">
        <v>43881.466666666667</v>
      </c>
      <c r="H54" s="453">
        <v>43885.406944444447</v>
      </c>
      <c r="I54" s="453">
        <v>43886.430555555555</v>
      </c>
      <c r="J54" s="453" t="e">
        <f>#REF!</f>
        <v>#REF!</v>
      </c>
      <c r="K54" s="453" t="e">
        <f>#REF!</f>
        <v>#REF!</v>
      </c>
    </row>
    <row r="55" spans="1:12" s="16" customFormat="1" ht="13.8" x14ac:dyDescent="0.25">
      <c r="A55" s="36"/>
      <c r="B55" s="689" t="s">
        <v>187</v>
      </c>
      <c r="C55" s="689"/>
      <c r="D55" s="689"/>
      <c r="E55" s="47">
        <v>1582.5720000000001</v>
      </c>
      <c r="F55" s="47">
        <v>1580.1960000000001</v>
      </c>
      <c r="G55" s="47">
        <v>1566.4830666669229</v>
      </c>
      <c r="H55" s="47">
        <v>1584.1320000000001</v>
      </c>
      <c r="I55" s="47">
        <v>1564.0011499959144</v>
      </c>
      <c r="J55" s="47" t="e">
        <f>#REF!</f>
        <v>#REF!</v>
      </c>
      <c r="K55" s="47" t="e">
        <f>#REF!</f>
        <v>#REF!</v>
      </c>
      <c r="L55" s="36"/>
    </row>
    <row r="56" spans="1:12" ht="13.2" x14ac:dyDescent="0.2">
      <c r="A56" s="20"/>
      <c r="B56" s="424" t="s">
        <v>101</v>
      </c>
      <c r="C56" s="38" t="s">
        <v>100</v>
      </c>
      <c r="D56" s="39" t="s">
        <v>135</v>
      </c>
      <c r="E56" s="48">
        <f t="shared" ref="E56:I65" si="0">IF(ISNUMBER(FIND("&lt;",E14)),"&lt;LD",PRODUCT(E14,1/E$55))</f>
        <v>1.0065892736633782E-2</v>
      </c>
      <c r="F56" s="48">
        <f t="shared" si="0"/>
        <v>4.3456634493442586E-2</v>
      </c>
      <c r="G56" s="48">
        <f t="shared" si="0"/>
        <v>2.3836836027503326E-2</v>
      </c>
      <c r="H56" s="48">
        <f t="shared" si="0"/>
        <v>8.1621986046617329E-2</v>
      </c>
      <c r="I56" s="48">
        <f t="shared" si="0"/>
        <v>9.1943666409948402E-2</v>
      </c>
      <c r="J56" s="48" t="e">
        <f t="shared" ref="J56:K85" si="1">IF(ISNUMBER(FIND("&lt;",J14)),"N.D.",PRODUCT(J14,1/J$55))</f>
        <v>#REF!</v>
      </c>
      <c r="K56" s="48" t="e">
        <f t="shared" si="1"/>
        <v>#REF!</v>
      </c>
    </row>
    <row r="57" spans="1:12" ht="13.2" x14ac:dyDescent="0.2">
      <c r="A57" s="20"/>
      <c r="B57" s="424" t="s">
        <v>79</v>
      </c>
      <c r="C57" s="38" t="s">
        <v>78</v>
      </c>
      <c r="D57" s="39" t="s">
        <v>135</v>
      </c>
      <c r="E57" s="48">
        <f t="shared" si="0"/>
        <v>2.7802842461512018E-4</v>
      </c>
      <c r="F57" s="48">
        <f t="shared" si="0"/>
        <v>4.9424248637510793E-4</v>
      </c>
      <c r="G57" s="48">
        <f t="shared" si="0"/>
        <v>1.3890989607886245E-3</v>
      </c>
      <c r="H57" s="48">
        <f t="shared" si="0"/>
        <v>4.885956473324192E-4</v>
      </c>
      <c r="I57" s="48">
        <f t="shared" si="0"/>
        <v>9.4117577854968028E-4</v>
      </c>
      <c r="J57" s="48" t="e">
        <f t="shared" si="1"/>
        <v>#REF!</v>
      </c>
      <c r="K57" s="48" t="e">
        <f t="shared" si="1"/>
        <v>#REF!</v>
      </c>
    </row>
    <row r="58" spans="1:12" ht="13.2" x14ac:dyDescent="0.2">
      <c r="A58" s="20"/>
      <c r="B58" s="424" t="s">
        <v>147</v>
      </c>
      <c r="C58" s="38" t="s">
        <v>99</v>
      </c>
      <c r="D58" s="39" t="s">
        <v>135</v>
      </c>
      <c r="E58" s="48">
        <f t="shared" si="0"/>
        <v>6.7485081247488257E-4</v>
      </c>
      <c r="F58" s="48">
        <f t="shared" si="0"/>
        <v>1.2188361443770264E-3</v>
      </c>
      <c r="G58" s="48">
        <f t="shared" si="0"/>
        <v>1.6572154881467228E-3</v>
      </c>
      <c r="H58" s="48">
        <f t="shared" si="0"/>
        <v>1.7492229182921623E-3</v>
      </c>
      <c r="I58" s="48">
        <f t="shared" si="0"/>
        <v>3.6969282279716385E-3</v>
      </c>
      <c r="J58" s="48" t="e">
        <f t="shared" si="1"/>
        <v>#REF!</v>
      </c>
      <c r="K58" s="48" t="e">
        <f t="shared" si="1"/>
        <v>#REF!</v>
      </c>
    </row>
    <row r="59" spans="1:12" ht="13.2" x14ac:dyDescent="0.2">
      <c r="A59" s="20"/>
      <c r="B59" s="424" t="s">
        <v>98</v>
      </c>
      <c r="C59" s="38" t="s">
        <v>97</v>
      </c>
      <c r="D59" s="39" t="s">
        <v>135</v>
      </c>
      <c r="E59" s="48">
        <f t="shared" si="0"/>
        <v>1.2542873246841218E-3</v>
      </c>
      <c r="F59" s="48">
        <f t="shared" si="0"/>
        <v>2.8205361866502632E-3</v>
      </c>
      <c r="G59" s="48">
        <f t="shared" si="0"/>
        <v>1.317601220159798E-3</v>
      </c>
      <c r="H59" s="48">
        <f t="shared" si="0"/>
        <v>3.2017533892377652E-3</v>
      </c>
      <c r="I59" s="48">
        <f t="shared" si="0"/>
        <v>5.111249438672652E-3</v>
      </c>
      <c r="J59" s="48" t="e">
        <f t="shared" si="1"/>
        <v>#REF!</v>
      </c>
      <c r="K59" s="48" t="e">
        <f t="shared" si="1"/>
        <v>#REF!</v>
      </c>
    </row>
    <row r="60" spans="1:12" ht="13.2" x14ac:dyDescent="0.2">
      <c r="A60" s="20"/>
      <c r="B60" s="424" t="s">
        <v>96</v>
      </c>
      <c r="C60" s="38" t="s">
        <v>95</v>
      </c>
      <c r="D60" s="39" t="s">
        <v>135</v>
      </c>
      <c r="E60" s="48" t="str">
        <f t="shared" si="0"/>
        <v>&lt;LD</v>
      </c>
      <c r="F60" s="48" t="str">
        <f t="shared" si="0"/>
        <v>&lt;LD</v>
      </c>
      <c r="G60" s="48" t="str">
        <f t="shared" si="0"/>
        <v>&lt;LD</v>
      </c>
      <c r="H60" s="48" t="str">
        <f t="shared" si="0"/>
        <v>&lt;LD</v>
      </c>
      <c r="I60" s="48" t="str">
        <f t="shared" si="0"/>
        <v>&lt;LD</v>
      </c>
      <c r="J60" s="48" t="e">
        <f t="shared" si="1"/>
        <v>#REF!</v>
      </c>
      <c r="K60" s="48" t="e">
        <f t="shared" si="1"/>
        <v>#REF!</v>
      </c>
    </row>
    <row r="61" spans="1:12" ht="13.2" x14ac:dyDescent="0.2">
      <c r="A61" s="20"/>
      <c r="B61" s="424" t="s">
        <v>106</v>
      </c>
      <c r="C61" s="38" t="s">
        <v>118</v>
      </c>
      <c r="D61" s="39" t="s">
        <v>135</v>
      </c>
      <c r="E61" s="48">
        <f t="shared" si="0"/>
        <v>1.7402051849773657E-4</v>
      </c>
      <c r="F61" s="48">
        <f t="shared" si="0"/>
        <v>2.4990570789952635E-4</v>
      </c>
      <c r="G61" s="48">
        <f t="shared" si="0"/>
        <v>2.5222104752186834E-4</v>
      </c>
      <c r="H61" s="48">
        <f t="shared" si="0"/>
        <v>2.6531879919097648E-4</v>
      </c>
      <c r="I61" s="48">
        <f t="shared" si="0"/>
        <v>5.5741646993180119E-4</v>
      </c>
      <c r="J61" s="48" t="e">
        <f t="shared" si="1"/>
        <v>#REF!</v>
      </c>
      <c r="K61" s="48" t="e">
        <f t="shared" si="1"/>
        <v>#REF!</v>
      </c>
    </row>
    <row r="62" spans="1:12" ht="13.2" x14ac:dyDescent="0.2">
      <c r="A62" s="20"/>
      <c r="B62" s="424" t="s">
        <v>107</v>
      </c>
      <c r="C62" s="38" t="s">
        <v>119</v>
      </c>
      <c r="D62" s="39" t="s">
        <v>135</v>
      </c>
      <c r="E62" s="48" t="str">
        <f t="shared" si="0"/>
        <v>&lt;LD</v>
      </c>
      <c r="F62" s="48">
        <f t="shared" si="0"/>
        <v>1.4555156448946838E-3</v>
      </c>
      <c r="G62" s="48" t="str">
        <f t="shared" si="0"/>
        <v>&lt;LD</v>
      </c>
      <c r="H62" s="48" t="str">
        <f t="shared" si="0"/>
        <v>&lt;LD</v>
      </c>
      <c r="I62" s="48" t="str">
        <f t="shared" si="0"/>
        <v>&lt;LD</v>
      </c>
      <c r="J62" s="48" t="e">
        <f t="shared" si="1"/>
        <v>#REF!</v>
      </c>
      <c r="K62" s="48" t="e">
        <f t="shared" si="1"/>
        <v>#REF!</v>
      </c>
    </row>
    <row r="63" spans="1:12" ht="13.2" x14ac:dyDescent="0.2">
      <c r="A63" s="20"/>
      <c r="B63" s="424" t="s">
        <v>94</v>
      </c>
      <c r="C63" s="38" t="s">
        <v>93</v>
      </c>
      <c r="D63" s="39" t="s">
        <v>135</v>
      </c>
      <c r="E63" s="48">
        <f t="shared" si="0"/>
        <v>1.4343739179007337E-4</v>
      </c>
      <c r="F63" s="48">
        <f t="shared" si="0"/>
        <v>2.3224967029406477E-4</v>
      </c>
      <c r="G63" s="48">
        <f t="shared" si="0"/>
        <v>1.3341989099486328E-4</v>
      </c>
      <c r="H63" s="48">
        <f t="shared" si="0"/>
        <v>1.5718387104104959E-4</v>
      </c>
      <c r="I63" s="48">
        <f t="shared" si="0"/>
        <v>2.1355483018722368E-4</v>
      </c>
      <c r="J63" s="48" t="e">
        <f t="shared" si="1"/>
        <v>#REF!</v>
      </c>
      <c r="K63" s="48" t="e">
        <f t="shared" si="1"/>
        <v>#REF!</v>
      </c>
    </row>
    <row r="64" spans="1:12" ht="13.2" x14ac:dyDescent="0.2">
      <c r="A64" s="20"/>
      <c r="B64" s="424" t="s">
        <v>108</v>
      </c>
      <c r="C64" s="38" t="s">
        <v>121</v>
      </c>
      <c r="D64" s="39" t="s">
        <v>135</v>
      </c>
      <c r="E64" s="48">
        <f t="shared" si="0"/>
        <v>0.46102167863452653</v>
      </c>
      <c r="F64" s="48">
        <f t="shared" si="0"/>
        <v>0.61258223663393652</v>
      </c>
      <c r="G64" s="48">
        <f t="shared" si="0"/>
        <v>0.59617624976125749</v>
      </c>
      <c r="H64" s="48">
        <f t="shared" si="0"/>
        <v>0.91848406572179586</v>
      </c>
      <c r="I64" s="48">
        <f t="shared" si="0"/>
        <v>1.1630426230855084</v>
      </c>
      <c r="J64" s="48" t="e">
        <f t="shared" si="1"/>
        <v>#REF!</v>
      </c>
      <c r="K64" s="48" t="e">
        <f t="shared" si="1"/>
        <v>#REF!</v>
      </c>
    </row>
    <row r="65" spans="1:13" ht="13.2" x14ac:dyDescent="0.2">
      <c r="A65" s="20"/>
      <c r="B65" s="424" t="s">
        <v>92</v>
      </c>
      <c r="C65" s="38" t="s">
        <v>91</v>
      </c>
      <c r="D65" s="39" t="s">
        <v>135</v>
      </c>
      <c r="E65" s="48">
        <f t="shared" si="0"/>
        <v>5.8765098839104941E-5</v>
      </c>
      <c r="F65" s="48">
        <f t="shared" si="0"/>
        <v>1.1137858847889755E-4</v>
      </c>
      <c r="G65" s="48">
        <f t="shared" si="0"/>
        <v>6.5114013786966767E-5</v>
      </c>
      <c r="H65" s="48">
        <f t="shared" si="0"/>
        <v>1.3824605525297132E-4</v>
      </c>
      <c r="I65" s="48">
        <f t="shared" si="0"/>
        <v>1.086955722509821E-4</v>
      </c>
      <c r="J65" s="48" t="e">
        <f t="shared" si="1"/>
        <v>#REF!</v>
      </c>
      <c r="K65" s="48" t="e">
        <f t="shared" si="1"/>
        <v>#REF!</v>
      </c>
    </row>
    <row r="66" spans="1:13" ht="13.2" x14ac:dyDescent="0.2">
      <c r="A66" s="20"/>
      <c r="B66" s="424" t="s">
        <v>88</v>
      </c>
      <c r="C66" s="38" t="s">
        <v>87</v>
      </c>
      <c r="D66" s="39" t="s">
        <v>135</v>
      </c>
      <c r="E66" s="48">
        <f t="shared" ref="E66:I75" si="2">IF(ISNUMBER(FIND("&lt;",E24)),"&lt;LD",PRODUCT(E24,1/E$55))</f>
        <v>2.5862962317038336E-2</v>
      </c>
      <c r="F66" s="48">
        <f t="shared" si="2"/>
        <v>3.8463582998564734E-2</v>
      </c>
      <c r="G66" s="48">
        <f t="shared" si="2"/>
        <v>2.4277313179591628E-2</v>
      </c>
      <c r="H66" s="48">
        <f t="shared" si="2"/>
        <v>3.3027550734408495E-2</v>
      </c>
      <c r="I66" s="48">
        <f t="shared" si="2"/>
        <v>4.5453930772484226E-2</v>
      </c>
      <c r="J66" s="48" t="e">
        <f t="shared" si="1"/>
        <v>#REF!</v>
      </c>
      <c r="K66" s="48" t="e">
        <f t="shared" si="1"/>
        <v>#REF!</v>
      </c>
    </row>
    <row r="67" spans="1:13" ht="13.2" x14ac:dyDescent="0.2">
      <c r="A67" s="20"/>
      <c r="B67" s="424" t="s">
        <v>90</v>
      </c>
      <c r="C67" s="38" t="s">
        <v>89</v>
      </c>
      <c r="D67" s="39" t="s">
        <v>135</v>
      </c>
      <c r="E67" s="48" t="str">
        <f t="shared" si="2"/>
        <v>&lt;LD</v>
      </c>
      <c r="F67" s="48" t="str">
        <f t="shared" si="2"/>
        <v>&lt;LD</v>
      </c>
      <c r="G67" s="48" t="str">
        <f t="shared" si="2"/>
        <v>&lt;LD</v>
      </c>
      <c r="H67" s="48" t="str">
        <f t="shared" si="2"/>
        <v>&lt;LD</v>
      </c>
      <c r="I67" s="48" t="str">
        <f t="shared" si="2"/>
        <v>&lt;LD</v>
      </c>
      <c r="J67" s="48" t="e">
        <f t="shared" si="1"/>
        <v>#REF!</v>
      </c>
      <c r="K67" s="48" t="e">
        <f t="shared" si="1"/>
        <v>#REF!</v>
      </c>
    </row>
    <row r="68" spans="1:13" ht="13.2" x14ac:dyDescent="0.2">
      <c r="A68" s="20"/>
      <c r="B68" s="424" t="s">
        <v>109</v>
      </c>
      <c r="C68" s="38" t="s">
        <v>122</v>
      </c>
      <c r="D68" s="39" t="s">
        <v>135</v>
      </c>
      <c r="E68" s="48">
        <f t="shared" si="2"/>
        <v>1.1563454932856134E-4</v>
      </c>
      <c r="F68" s="48">
        <f t="shared" si="2"/>
        <v>1.6263805249475382E-4</v>
      </c>
      <c r="G68" s="48">
        <f t="shared" si="2"/>
        <v>2.476886014641481E-4</v>
      </c>
      <c r="H68" s="48">
        <f t="shared" si="2"/>
        <v>1.7107160261897367E-4</v>
      </c>
      <c r="I68" s="48">
        <f t="shared" si="2"/>
        <v>3.228897881573292E-4</v>
      </c>
      <c r="J68" s="48" t="e">
        <f t="shared" si="1"/>
        <v>#REF!</v>
      </c>
      <c r="K68" s="48" t="e">
        <f t="shared" si="1"/>
        <v>#REF!</v>
      </c>
    </row>
    <row r="69" spans="1:13" ht="13.2" x14ac:dyDescent="0.2">
      <c r="A69" s="20"/>
      <c r="B69" s="424" t="s">
        <v>110</v>
      </c>
      <c r="C69" s="38" t="s">
        <v>123</v>
      </c>
      <c r="D69" s="39" t="s">
        <v>135</v>
      </c>
      <c r="E69" s="48">
        <f t="shared" si="2"/>
        <v>9.2634016019492308E-4</v>
      </c>
      <c r="F69" s="48">
        <f t="shared" si="2"/>
        <v>1.1713736776956781E-3</v>
      </c>
      <c r="G69" s="48">
        <f t="shared" si="2"/>
        <v>1.7485027819853134E-3</v>
      </c>
      <c r="H69" s="48">
        <f t="shared" si="2"/>
        <v>1.7681607340802408E-3</v>
      </c>
      <c r="I69" s="48">
        <f t="shared" si="2"/>
        <v>2.3280034033283871E-3</v>
      </c>
      <c r="J69" s="48" t="e">
        <f t="shared" si="1"/>
        <v>#REF!</v>
      </c>
      <c r="K69" s="48" t="e">
        <f t="shared" si="1"/>
        <v>#REF!</v>
      </c>
    </row>
    <row r="70" spans="1:13" ht="13.2" x14ac:dyDescent="0.2">
      <c r="A70" s="20"/>
      <c r="B70" s="424" t="s">
        <v>148</v>
      </c>
      <c r="C70" s="38" t="s">
        <v>120</v>
      </c>
      <c r="D70" s="39" t="s">
        <v>135</v>
      </c>
      <c r="E70" s="48">
        <f t="shared" si="2"/>
        <v>9.7183572058648832E-2</v>
      </c>
      <c r="F70" s="48">
        <f t="shared" si="2"/>
        <v>9.5874182696323737E-2</v>
      </c>
      <c r="G70" s="48">
        <f t="shared" si="2"/>
        <v>9.4862180870031967E-2</v>
      </c>
      <c r="H70" s="48">
        <f t="shared" si="2"/>
        <v>0.11785634025447372</v>
      </c>
      <c r="I70" s="48">
        <f t="shared" si="2"/>
        <v>0.11374671943205715</v>
      </c>
      <c r="J70" s="48" t="e">
        <f t="shared" si="1"/>
        <v>#REF!</v>
      </c>
      <c r="K70" s="48" t="e">
        <f t="shared" si="1"/>
        <v>#REF!</v>
      </c>
    </row>
    <row r="71" spans="1:13" ht="13.2" x14ac:dyDescent="0.2">
      <c r="A71" s="20"/>
      <c r="B71" s="424" t="s">
        <v>111</v>
      </c>
      <c r="C71" s="38" t="s">
        <v>124</v>
      </c>
      <c r="D71" s="39" t="s">
        <v>135</v>
      </c>
      <c r="E71" s="48">
        <f t="shared" si="2"/>
        <v>8.6947070970546658E-2</v>
      </c>
      <c r="F71" s="48">
        <f t="shared" si="2"/>
        <v>0.25585433705692207</v>
      </c>
      <c r="G71" s="48">
        <f t="shared" si="2"/>
        <v>0.16252968539374252</v>
      </c>
      <c r="H71" s="48">
        <f t="shared" si="2"/>
        <v>0.28280471576863542</v>
      </c>
      <c r="I71" s="48">
        <f t="shared" si="2"/>
        <v>0.39111224438779857</v>
      </c>
      <c r="J71" s="48" t="e">
        <f t="shared" si="1"/>
        <v>#REF!</v>
      </c>
      <c r="K71" s="48" t="e">
        <f t="shared" si="1"/>
        <v>#REF!</v>
      </c>
    </row>
    <row r="72" spans="1:13" ht="13.2" x14ac:dyDescent="0.2">
      <c r="A72" s="20"/>
      <c r="B72" s="424" t="s">
        <v>112</v>
      </c>
      <c r="C72" s="38" t="s">
        <v>125</v>
      </c>
      <c r="D72" s="39" t="s">
        <v>135</v>
      </c>
      <c r="E72" s="48" t="str">
        <f t="shared" si="2"/>
        <v>&lt;LD</v>
      </c>
      <c r="F72" s="48" t="str">
        <f t="shared" si="2"/>
        <v>&lt;LD</v>
      </c>
      <c r="G72" s="48" t="str">
        <f t="shared" si="2"/>
        <v>&lt;LD</v>
      </c>
      <c r="H72" s="48" t="str">
        <f t="shared" si="2"/>
        <v>&lt;LD</v>
      </c>
      <c r="I72" s="48" t="str">
        <f t="shared" si="2"/>
        <v>&lt;LD</v>
      </c>
      <c r="J72" s="48" t="e">
        <f t="shared" si="1"/>
        <v>#REF!</v>
      </c>
      <c r="K72" s="48" t="e">
        <f t="shared" si="1"/>
        <v>#REF!</v>
      </c>
    </row>
    <row r="73" spans="1:13" ht="13.2" x14ac:dyDescent="0.2">
      <c r="A73" s="20"/>
      <c r="B73" s="424" t="s">
        <v>113</v>
      </c>
      <c r="C73" s="38" t="s">
        <v>126</v>
      </c>
      <c r="D73" s="39" t="s">
        <v>135</v>
      </c>
      <c r="E73" s="48">
        <f t="shared" si="2"/>
        <v>1.459649229229381E-2</v>
      </c>
      <c r="F73" s="48">
        <f t="shared" si="2"/>
        <v>5.0436781260046221E-2</v>
      </c>
      <c r="G73" s="48">
        <f t="shared" si="2"/>
        <v>2.9875841619902397E-2</v>
      </c>
      <c r="H73" s="48">
        <f t="shared" si="2"/>
        <v>9.0080877098625597E-2</v>
      </c>
      <c r="I73" s="48">
        <f t="shared" si="2"/>
        <v>0.1023656536316602</v>
      </c>
      <c r="J73" s="48" t="e">
        <f t="shared" si="1"/>
        <v>#REF!</v>
      </c>
      <c r="K73" s="48" t="e">
        <f t="shared" si="1"/>
        <v>#REF!</v>
      </c>
    </row>
    <row r="74" spans="1:13" ht="13.2" x14ac:dyDescent="0.2">
      <c r="A74" s="20"/>
      <c r="B74" s="424" t="s">
        <v>86</v>
      </c>
      <c r="C74" s="38" t="s">
        <v>85</v>
      </c>
      <c r="D74" s="39" t="s">
        <v>135</v>
      </c>
      <c r="E74" s="48">
        <f t="shared" si="2"/>
        <v>1.3503335077329814E-2</v>
      </c>
      <c r="F74" s="48">
        <f t="shared" si="2"/>
        <v>4.6791663818918659E-2</v>
      </c>
      <c r="G74" s="48">
        <f t="shared" si="2"/>
        <v>1.5991235738858016E-2</v>
      </c>
      <c r="H74" s="48">
        <f t="shared" si="2"/>
        <v>2.6487691682258799E-2</v>
      </c>
      <c r="I74" s="48">
        <f t="shared" si="2"/>
        <v>4.6125285777563814E-2</v>
      </c>
      <c r="J74" s="48" t="e">
        <f t="shared" si="1"/>
        <v>#REF!</v>
      </c>
      <c r="K74" s="48" t="e">
        <f t="shared" si="1"/>
        <v>#REF!</v>
      </c>
    </row>
    <row r="75" spans="1:13" ht="13.2" x14ac:dyDescent="0.2">
      <c r="A75" s="20"/>
      <c r="B75" s="424" t="s">
        <v>69</v>
      </c>
      <c r="C75" s="38" t="s">
        <v>68</v>
      </c>
      <c r="D75" s="39" t="s">
        <v>135</v>
      </c>
      <c r="E75" s="48">
        <f t="shared" si="2"/>
        <v>5.623756770624021E-5</v>
      </c>
      <c r="F75" s="48">
        <f t="shared" si="2"/>
        <v>5.1892296904940904E-5</v>
      </c>
      <c r="G75" s="48">
        <f t="shared" si="2"/>
        <v>4.3409342524644516E-5</v>
      </c>
      <c r="H75" s="48">
        <f t="shared" si="2"/>
        <v>4.1663194733772182E-5</v>
      </c>
      <c r="I75" s="48">
        <f t="shared" si="2"/>
        <v>5.0511471810750508E-5</v>
      </c>
      <c r="J75" s="48" t="e">
        <f t="shared" si="1"/>
        <v>#REF!</v>
      </c>
      <c r="K75" s="48" t="e">
        <f t="shared" si="1"/>
        <v>#REF!</v>
      </c>
    </row>
    <row r="76" spans="1:13" ht="13.2" x14ac:dyDescent="0.2">
      <c r="A76" s="20"/>
      <c r="B76" s="424" t="s">
        <v>84</v>
      </c>
      <c r="C76" s="38" t="s">
        <v>83</v>
      </c>
      <c r="D76" s="39" t="s">
        <v>135</v>
      </c>
      <c r="E76" s="48">
        <f t="shared" ref="E76:I85" si="3">IF(ISNUMBER(FIND("&lt;",E34)),"&lt;LD",PRODUCT(E34,1/E$55))</f>
        <v>1.1007398083625894E-3</v>
      </c>
      <c r="F76" s="48">
        <f t="shared" si="3"/>
        <v>1.1884601657009635E-3</v>
      </c>
      <c r="G76" s="48">
        <f t="shared" si="3"/>
        <v>8.3562984359940675E-4</v>
      </c>
      <c r="H76" s="48">
        <f t="shared" si="3"/>
        <v>9.6077852098183723E-4</v>
      </c>
      <c r="I76" s="48">
        <f t="shared" si="3"/>
        <v>1.2774926668086015E-3</v>
      </c>
      <c r="J76" s="48" t="e">
        <f t="shared" si="1"/>
        <v>#REF!</v>
      </c>
      <c r="K76" s="48" t="e">
        <f t="shared" si="1"/>
        <v>#REF!</v>
      </c>
    </row>
    <row r="77" spans="1:13" ht="13.2" x14ac:dyDescent="0.2">
      <c r="A77" s="20"/>
      <c r="B77" s="424" t="s">
        <v>150</v>
      </c>
      <c r="C77" s="38" t="s">
        <v>82</v>
      </c>
      <c r="D77" s="39" t="s">
        <v>135</v>
      </c>
      <c r="E77" s="48">
        <f t="shared" si="3"/>
        <v>6.9759859267066516E-4</v>
      </c>
      <c r="F77" s="48">
        <f t="shared" si="3"/>
        <v>1.0226579487607867E-3</v>
      </c>
      <c r="G77" s="48">
        <f t="shared" si="3"/>
        <v>6.2560523050222971E-4</v>
      </c>
      <c r="H77" s="48">
        <f t="shared" si="3"/>
        <v>1.1785634025447372E-3</v>
      </c>
      <c r="I77" s="48">
        <f t="shared" si="3"/>
        <v>9.3158499276282903E-4</v>
      </c>
      <c r="J77" s="48" t="e">
        <f t="shared" si="1"/>
        <v>#REF!</v>
      </c>
      <c r="K77" s="48" t="e">
        <f t="shared" si="1"/>
        <v>#REF!</v>
      </c>
    </row>
    <row r="78" spans="1:13" ht="13.2" x14ac:dyDescent="0.2">
      <c r="A78" s="20"/>
      <c r="B78" s="424" t="s">
        <v>103</v>
      </c>
      <c r="C78" s="38" t="s">
        <v>102</v>
      </c>
      <c r="D78" s="39" t="s">
        <v>135</v>
      </c>
      <c r="E78" s="48">
        <f t="shared" si="3"/>
        <v>2.0365582103057549E-4</v>
      </c>
      <c r="F78" s="48">
        <f t="shared" si="3"/>
        <v>1.6187865302785224E-4</v>
      </c>
      <c r="G78" s="48">
        <f t="shared" si="3"/>
        <v>1.5729502938341777E-4</v>
      </c>
      <c r="H78" s="48">
        <f t="shared" si="3"/>
        <v>2.9000108576810515E-4</v>
      </c>
      <c r="I78" s="48">
        <f t="shared" si="3"/>
        <v>2.9277472078661587E-4</v>
      </c>
      <c r="J78" s="48" t="e">
        <f t="shared" si="1"/>
        <v>#REF!</v>
      </c>
      <c r="K78" s="48" t="e">
        <f t="shared" si="1"/>
        <v>#REF!</v>
      </c>
    </row>
    <row r="79" spans="1:13" ht="13.2" x14ac:dyDescent="0.2">
      <c r="A79" s="20"/>
      <c r="B79" s="424" t="s">
        <v>81</v>
      </c>
      <c r="C79" s="38" t="s">
        <v>80</v>
      </c>
      <c r="D79" s="39" t="s">
        <v>135</v>
      </c>
      <c r="E79" s="48">
        <f t="shared" si="3"/>
        <v>8.2271138374746915E-3</v>
      </c>
      <c r="F79" s="48">
        <f t="shared" si="3"/>
        <v>1.478297628901731E-2</v>
      </c>
      <c r="G79" s="48">
        <f t="shared" si="3"/>
        <v>9.2755551012218343E-3</v>
      </c>
      <c r="H79" s="48">
        <f t="shared" si="3"/>
        <v>1.2442144972767421E-2</v>
      </c>
      <c r="I79" s="48">
        <f t="shared" si="3"/>
        <v>2.6598445915534445E-2</v>
      </c>
      <c r="J79" s="48" t="e">
        <f t="shared" si="1"/>
        <v>#REF!</v>
      </c>
      <c r="K79" s="48" t="e">
        <f t="shared" si="1"/>
        <v>#REF!</v>
      </c>
      <c r="M79" s="431"/>
    </row>
    <row r="80" spans="1:13" ht="13.2" x14ac:dyDescent="0.2">
      <c r="A80" s="20"/>
      <c r="B80" s="424" t="s">
        <v>114</v>
      </c>
      <c r="C80" s="38" t="s">
        <v>127</v>
      </c>
      <c r="D80" s="39" t="s">
        <v>135</v>
      </c>
      <c r="E80" s="48" t="str">
        <f t="shared" si="3"/>
        <v>&lt;LD</v>
      </c>
      <c r="F80" s="48">
        <f t="shared" si="3"/>
        <v>5.1196180726947794E-2</v>
      </c>
      <c r="G80" s="48">
        <f t="shared" si="3"/>
        <v>3.7089452951203618E-2</v>
      </c>
      <c r="H80" s="48">
        <f t="shared" si="3"/>
        <v>6.5272338416243081E-2</v>
      </c>
      <c r="I80" s="48">
        <f t="shared" si="3"/>
        <v>6.7135500507959536E-2</v>
      </c>
      <c r="J80" s="48" t="e">
        <f t="shared" si="1"/>
        <v>#REF!</v>
      </c>
      <c r="K80" s="48" t="e">
        <f t="shared" si="1"/>
        <v>#REF!</v>
      </c>
    </row>
    <row r="81" spans="1:11" ht="13.2" x14ac:dyDescent="0.2">
      <c r="A81" s="20"/>
      <c r="B81" s="424" t="s">
        <v>77</v>
      </c>
      <c r="C81" s="38" t="s">
        <v>76</v>
      </c>
      <c r="D81" s="39" t="s">
        <v>135</v>
      </c>
      <c r="E81" s="48" t="str">
        <f t="shared" si="3"/>
        <v>&lt;LD</v>
      </c>
      <c r="F81" s="48" t="str">
        <f t="shared" si="3"/>
        <v>&lt;LD</v>
      </c>
      <c r="G81" s="48" t="str">
        <f t="shared" si="3"/>
        <v>&lt;LD</v>
      </c>
      <c r="H81" s="48" t="str">
        <f t="shared" si="3"/>
        <v>&lt;LD</v>
      </c>
      <c r="I81" s="48" t="str">
        <f t="shared" si="3"/>
        <v>&lt;LD</v>
      </c>
      <c r="J81" s="48" t="e">
        <f t="shared" si="1"/>
        <v>#REF!</v>
      </c>
      <c r="K81" s="48" t="e">
        <f t="shared" si="1"/>
        <v>#REF!</v>
      </c>
    </row>
    <row r="82" spans="1:11" ht="13.2" x14ac:dyDescent="0.2">
      <c r="A82" s="20"/>
      <c r="B82" s="424" t="s">
        <v>115</v>
      </c>
      <c r="C82" s="38" t="s">
        <v>128</v>
      </c>
      <c r="D82" s="39" t="s">
        <v>135</v>
      </c>
      <c r="E82" s="48" t="str">
        <f t="shared" si="3"/>
        <v>&lt;LD</v>
      </c>
      <c r="F82" s="48" t="str">
        <f t="shared" si="3"/>
        <v>&lt;LD</v>
      </c>
      <c r="G82" s="48" t="str">
        <f t="shared" si="3"/>
        <v>&lt;LD</v>
      </c>
      <c r="H82" s="48">
        <f t="shared" si="3"/>
        <v>9.4247196572002839E-2</v>
      </c>
      <c r="I82" s="48">
        <f t="shared" si="3"/>
        <v>0.1166878937400249</v>
      </c>
      <c r="J82" s="48" t="e">
        <f t="shared" si="1"/>
        <v>#REF!</v>
      </c>
      <c r="K82" s="48" t="e">
        <f t="shared" si="1"/>
        <v>#REF!</v>
      </c>
    </row>
    <row r="83" spans="1:11" ht="13.2" x14ac:dyDescent="0.2">
      <c r="A83" s="20"/>
      <c r="B83" s="424" t="s">
        <v>116</v>
      </c>
      <c r="C83" s="38" t="s">
        <v>129</v>
      </c>
      <c r="D83" s="39" t="s">
        <v>135</v>
      </c>
      <c r="E83" s="48" t="str">
        <f t="shared" si="3"/>
        <v>&lt;LD</v>
      </c>
      <c r="F83" s="48" t="str">
        <f t="shared" si="3"/>
        <v>&lt;LD</v>
      </c>
      <c r="G83" s="48" t="str">
        <f t="shared" si="3"/>
        <v>&lt;LD</v>
      </c>
      <c r="H83" s="48" t="str">
        <f t="shared" si="3"/>
        <v>&lt;LD</v>
      </c>
      <c r="I83" s="48" t="str">
        <f t="shared" si="3"/>
        <v>&lt;LD</v>
      </c>
      <c r="J83" s="48" t="e">
        <f t="shared" si="1"/>
        <v>#REF!</v>
      </c>
      <c r="K83" s="48" t="e">
        <f t="shared" si="1"/>
        <v>#REF!</v>
      </c>
    </row>
    <row r="84" spans="1:11" ht="13.2" x14ac:dyDescent="0.2">
      <c r="A84" s="20"/>
      <c r="B84" s="424" t="s">
        <v>75</v>
      </c>
      <c r="C84" s="38" t="s">
        <v>74</v>
      </c>
      <c r="D84" s="39" t="s">
        <v>135</v>
      </c>
      <c r="E84" s="48" t="str">
        <f t="shared" si="3"/>
        <v>&lt;LD</v>
      </c>
      <c r="F84" s="48" t="str">
        <f t="shared" si="3"/>
        <v>&lt;LD</v>
      </c>
      <c r="G84" s="48" t="str">
        <f t="shared" si="3"/>
        <v>&lt;LD</v>
      </c>
      <c r="H84" s="48" t="str">
        <f t="shared" si="3"/>
        <v>&lt;LD</v>
      </c>
      <c r="I84" s="48">
        <f t="shared" si="3"/>
        <v>3.3887443113541481E-5</v>
      </c>
      <c r="J84" s="48" t="e">
        <f t="shared" si="1"/>
        <v>#REF!</v>
      </c>
      <c r="K84" s="48" t="e">
        <f t="shared" si="1"/>
        <v>#REF!</v>
      </c>
    </row>
    <row r="85" spans="1:11" ht="13.2" x14ac:dyDescent="0.2">
      <c r="A85" s="20"/>
      <c r="B85" s="424" t="s">
        <v>117</v>
      </c>
      <c r="C85" s="38" t="s">
        <v>130</v>
      </c>
      <c r="D85" s="39" t="s">
        <v>135</v>
      </c>
      <c r="E85" s="48">
        <f t="shared" si="3"/>
        <v>3.9176732559403297E-4</v>
      </c>
      <c r="F85" s="48">
        <f t="shared" si="3"/>
        <v>8.2901108470088514E-4</v>
      </c>
      <c r="G85" s="48">
        <f t="shared" si="3"/>
        <v>1.1490708315347077E-3</v>
      </c>
      <c r="H85" s="48">
        <f t="shared" si="3"/>
        <v>2.0515967103751451E-3</v>
      </c>
      <c r="I85" s="48">
        <f t="shared" si="3"/>
        <v>2.173911445019642E-3</v>
      </c>
      <c r="J85" s="48" t="e">
        <f t="shared" si="1"/>
        <v>#REF!</v>
      </c>
      <c r="K85" s="48" t="e">
        <f t="shared" si="1"/>
        <v>#REF!</v>
      </c>
    </row>
    <row r="86" spans="1:11" ht="13.2" x14ac:dyDescent="0.2">
      <c r="A86" s="20"/>
      <c r="B86" s="424" t="s">
        <v>194</v>
      </c>
      <c r="C86" s="38" t="s">
        <v>195</v>
      </c>
      <c r="D86" s="39" t="s">
        <v>135</v>
      </c>
      <c r="E86" s="48" t="str">
        <f t="shared" ref="E86:I88" si="4">IF(ISNUMBER(FIND("&lt;",E44)),"&lt;LD",PRODUCT(E44,1/E$55))</f>
        <v>&lt;LD</v>
      </c>
      <c r="F86" s="48" t="str">
        <f t="shared" si="4"/>
        <v>&lt;LD</v>
      </c>
      <c r="G86" s="48" t="str">
        <f t="shared" si="4"/>
        <v>&lt;LD</v>
      </c>
      <c r="H86" s="48">
        <f t="shared" si="4"/>
        <v>1.3824605525297132E-5</v>
      </c>
      <c r="I86" s="48">
        <f t="shared" si="4"/>
        <v>2.0396404440037229E-5</v>
      </c>
      <c r="J86" s="48"/>
      <c r="K86" s="48"/>
    </row>
    <row r="87" spans="1:11" ht="13.2" x14ac:dyDescent="0.2">
      <c r="A87" s="20"/>
      <c r="B87" s="424" t="s">
        <v>73</v>
      </c>
      <c r="C87" s="38" t="s">
        <v>72</v>
      </c>
      <c r="D87" s="39" t="s">
        <v>135</v>
      </c>
      <c r="E87" s="48" t="str">
        <f t="shared" si="4"/>
        <v>&lt;LD</v>
      </c>
      <c r="F87" s="48" t="str">
        <f t="shared" si="4"/>
        <v>&lt;LD</v>
      </c>
      <c r="G87" s="48" t="str">
        <f t="shared" si="4"/>
        <v>&lt;LD</v>
      </c>
      <c r="H87" s="48">
        <f t="shared" si="4"/>
        <v>1.9569076314347541E-4</v>
      </c>
      <c r="I87" s="48">
        <f t="shared" si="4"/>
        <v>2.2250623025495158E-4</v>
      </c>
      <c r="J87" s="48" t="e">
        <f>IF(ISNUMBER(FIND("&lt;",J45)),"N.D.",PRODUCT(J45,1/J$55))</f>
        <v>#REF!</v>
      </c>
      <c r="K87" s="48" t="e">
        <f>IF(ISNUMBER(FIND("&lt;",K45)),"N.D.",PRODUCT(K45,1/K$55))</f>
        <v>#REF!</v>
      </c>
    </row>
    <row r="88" spans="1:11" ht="13.2" x14ac:dyDescent="0.2">
      <c r="A88" s="20"/>
      <c r="B88" s="424" t="s">
        <v>71</v>
      </c>
      <c r="C88" s="38" t="s">
        <v>70</v>
      </c>
      <c r="D88" s="39" t="s">
        <v>135</v>
      </c>
      <c r="E88" s="48">
        <f t="shared" si="4"/>
        <v>1.9967495949631358E-2</v>
      </c>
      <c r="F88" s="48">
        <f t="shared" si="4"/>
        <v>4.034309667914613E-2</v>
      </c>
      <c r="G88" s="48">
        <f t="shared" si="4"/>
        <v>2.0574751611313124E-2</v>
      </c>
      <c r="H88" s="48">
        <f t="shared" si="4"/>
        <v>2.9107422866276291E-2</v>
      </c>
      <c r="I88" s="48">
        <f t="shared" si="4"/>
        <v>4.7973110505830516E-2</v>
      </c>
      <c r="J88" s="48" t="e">
        <f>IF(ISNUMBER(FIND("&lt;",J46)),"N.D.",PRODUCT(J46,1/J$55))</f>
        <v>#REF!</v>
      </c>
      <c r="K88" s="48" t="e">
        <f>IF(ISNUMBER(FIND("&lt;",K46)),"N.D.",PRODUCT(K46,1/K$55))</f>
        <v>#REF!</v>
      </c>
    </row>
    <row r="89" spans="1:11" ht="6.75" customHeight="1" x14ac:dyDescent="0.2">
      <c r="A89" s="20"/>
      <c r="B89" s="381"/>
      <c r="C89" s="382"/>
      <c r="D89" s="21"/>
      <c r="E89" s="386"/>
      <c r="F89" s="386"/>
      <c r="G89" s="386"/>
      <c r="H89" s="386"/>
      <c r="I89" s="386"/>
      <c r="J89" s="386"/>
      <c r="K89" s="386"/>
    </row>
    <row r="90" spans="1:11" x14ac:dyDescent="0.2">
      <c r="A90" s="20"/>
      <c r="B90" s="516" t="s">
        <v>7834</v>
      </c>
      <c r="C90" s="20"/>
      <c r="D90" s="21"/>
      <c r="E90" s="20"/>
      <c r="F90" s="20"/>
      <c r="G90" s="51"/>
      <c r="H90" s="51"/>
      <c r="I90" s="51"/>
      <c r="J90" s="51"/>
      <c r="K90" s="51"/>
    </row>
    <row r="91" spans="1:11" x14ac:dyDescent="0.2">
      <c r="A91" s="20"/>
      <c r="B91" s="21"/>
      <c r="C91" s="21"/>
      <c r="D91" s="21"/>
      <c r="E91" s="20"/>
      <c r="F91" s="20"/>
      <c r="G91" s="20"/>
      <c r="H91" s="22"/>
      <c r="I91" s="20"/>
      <c r="J91" s="20"/>
      <c r="K91" s="20"/>
    </row>
    <row r="92" spans="1:11" ht="17.399999999999999" customHeight="1" x14ac:dyDescent="0.2">
      <c r="B92" s="702" t="s">
        <v>335</v>
      </c>
      <c r="C92" s="702"/>
      <c r="D92" s="702"/>
      <c r="E92" s="702"/>
      <c r="F92" s="702"/>
      <c r="G92" s="702"/>
      <c r="H92" s="702"/>
      <c r="I92" s="702"/>
    </row>
    <row r="93" spans="1:11" ht="18.600000000000001" customHeight="1" x14ac:dyDescent="0.2">
      <c r="B93" s="696" t="s">
        <v>337</v>
      </c>
      <c r="C93" s="696"/>
      <c r="D93" s="400">
        <f>+E54</f>
        <v>43874.394444444442</v>
      </c>
      <c r="E93" s="400">
        <f t="shared" ref="E93:H93" si="5">+F54</f>
        <v>43875.425694444442</v>
      </c>
      <c r="F93" s="400">
        <f t="shared" si="5"/>
        <v>43881.466666666667</v>
      </c>
      <c r="G93" s="400">
        <f t="shared" si="5"/>
        <v>43885.406944444447</v>
      </c>
      <c r="H93" s="400">
        <f t="shared" si="5"/>
        <v>43886.430555555555</v>
      </c>
      <c r="I93" s="697" t="s">
        <v>336</v>
      </c>
    </row>
    <row r="94" spans="1:11" ht="26.4" customHeight="1" x14ac:dyDescent="0.2">
      <c r="B94" s="696" t="s">
        <v>7893</v>
      </c>
      <c r="C94" s="696"/>
      <c r="D94" s="422">
        <f>E55</f>
        <v>1582.5720000000001</v>
      </c>
      <c r="E94" s="422">
        <f t="shared" ref="E94:H94" si="6">F55</f>
        <v>1580.1960000000001</v>
      </c>
      <c r="F94" s="422">
        <f t="shared" si="6"/>
        <v>1566.4830666669229</v>
      </c>
      <c r="G94" s="422">
        <f t="shared" si="6"/>
        <v>1584.1320000000001</v>
      </c>
      <c r="H94" s="422">
        <f t="shared" si="6"/>
        <v>1564.0011499959144</v>
      </c>
      <c r="I94" s="697"/>
    </row>
    <row r="95" spans="1:11" ht="20.399999999999999" customHeight="1" x14ac:dyDescent="0.2">
      <c r="B95" s="698" t="s">
        <v>371</v>
      </c>
      <c r="C95" s="698"/>
      <c r="D95" s="423">
        <f>ROUND(+E79,4)</f>
        <v>8.2000000000000007E-3</v>
      </c>
      <c r="E95" s="423">
        <f t="shared" ref="E95:H95" si="7">ROUND(+F79,4)</f>
        <v>1.4800000000000001E-2</v>
      </c>
      <c r="F95" s="423">
        <f t="shared" si="7"/>
        <v>9.2999999999999992E-3</v>
      </c>
      <c r="G95" s="423">
        <f t="shared" si="7"/>
        <v>1.24E-2</v>
      </c>
      <c r="H95" s="423">
        <f t="shared" si="7"/>
        <v>2.6599999999999999E-2</v>
      </c>
      <c r="I95" s="401">
        <f>AVERAGE(D95:H95)</f>
        <v>1.426E-2</v>
      </c>
    </row>
  </sheetData>
  <mergeCells count="18">
    <mergeCell ref="B95:C95"/>
    <mergeCell ref="B52:I52"/>
    <mergeCell ref="E53:I53"/>
    <mergeCell ref="B11:I11"/>
    <mergeCell ref="E12:I12"/>
    <mergeCell ref="D53:D54"/>
    <mergeCell ref="B92:I92"/>
    <mergeCell ref="B93:C93"/>
    <mergeCell ref="I93:I94"/>
    <mergeCell ref="B94:C94"/>
    <mergeCell ref="B55:D55"/>
    <mergeCell ref="E2:K5"/>
    <mergeCell ref="B7:D7"/>
    <mergeCell ref="B53:C54"/>
    <mergeCell ref="E9:F9"/>
    <mergeCell ref="E7:K7"/>
    <mergeCell ref="B12:C13"/>
    <mergeCell ref="D12:D13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680D-4B7B-46BF-B5C2-144443CD8369}">
  <dimension ref="A1:W107"/>
  <sheetViews>
    <sheetView showGridLines="0" view="pageBreakPreview" zoomScale="80" zoomScaleNormal="85" zoomScaleSheetLayoutView="80" zoomScalePageLayoutView="60" workbookViewId="0">
      <selection activeCell="E6" sqref="E6"/>
    </sheetView>
  </sheetViews>
  <sheetFormatPr baseColWidth="10" defaultColWidth="11.44140625" defaultRowHeight="11.4" x14ac:dyDescent="0.2"/>
  <cols>
    <col min="1" max="1" width="2.109375" style="12" customWidth="1"/>
    <col min="2" max="2" width="10.44140625" style="13" customWidth="1"/>
    <col min="3" max="3" width="6.44140625" style="13" customWidth="1"/>
    <col min="4" max="4" width="12.77734375" style="13" customWidth="1"/>
    <col min="5" max="6" width="10.77734375" style="13" customWidth="1"/>
    <col min="7" max="9" width="10.77734375" style="12" customWidth="1"/>
    <col min="10" max="10" width="10.77734375" style="14" customWidth="1"/>
    <col min="11" max="16" width="10.77734375" style="12" customWidth="1"/>
    <col min="17" max="17" width="2.21875" style="20" customWidth="1"/>
    <col min="18" max="18" width="5.109375" style="12" customWidth="1"/>
    <col min="19" max="16384" width="11.44140625" style="12"/>
  </cols>
  <sheetData>
    <row r="1" spans="1:17" ht="12" thickBot="1" x14ac:dyDescent="0.25">
      <c r="A1" s="20"/>
      <c r="B1" s="21"/>
      <c r="C1" s="21"/>
      <c r="D1" s="21"/>
      <c r="E1" s="21"/>
      <c r="F1" s="21"/>
      <c r="G1" s="20"/>
      <c r="H1" s="20"/>
      <c r="I1" s="20"/>
      <c r="J1" s="22"/>
      <c r="K1" s="20"/>
      <c r="L1" s="20"/>
      <c r="M1" s="20"/>
      <c r="N1" s="20"/>
      <c r="O1" s="20"/>
      <c r="P1" s="20"/>
    </row>
    <row r="2" spans="1:17" s="15" customFormat="1" ht="12" customHeight="1" x14ac:dyDescent="0.2">
      <c r="A2" s="23"/>
      <c r="B2" s="24"/>
      <c r="C2" s="25"/>
      <c r="D2" s="25"/>
      <c r="E2" s="655" t="s">
        <v>7896</v>
      </c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23"/>
    </row>
    <row r="3" spans="1:17" s="15" customFormat="1" ht="12" customHeight="1" x14ac:dyDescent="0.2">
      <c r="A3" s="23"/>
      <c r="B3" s="26"/>
      <c r="C3" s="376"/>
      <c r="D3" s="376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23"/>
    </row>
    <row r="4" spans="1:17" s="15" customFormat="1" ht="12" customHeight="1" x14ac:dyDescent="0.2">
      <c r="A4" s="23"/>
      <c r="B4" s="26"/>
      <c r="C4" s="376"/>
      <c r="D4" s="376"/>
      <c r="E4" s="655"/>
      <c r="F4" s="655"/>
      <c r="G4" s="655"/>
      <c r="H4" s="655"/>
      <c r="I4" s="655"/>
      <c r="J4" s="655"/>
      <c r="K4" s="655"/>
      <c r="L4" s="655"/>
      <c r="M4" s="655"/>
      <c r="N4" s="655"/>
      <c r="O4" s="655"/>
      <c r="P4" s="655"/>
      <c r="Q4" s="23"/>
    </row>
    <row r="5" spans="1:17" s="15" customFormat="1" ht="12" customHeight="1" thickBot="1" x14ac:dyDescent="0.25">
      <c r="A5" s="23"/>
      <c r="B5" s="28"/>
      <c r="C5" s="29"/>
      <c r="D5" s="29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23"/>
    </row>
    <row r="6" spans="1:17" s="18" customFormat="1" ht="13.8" customHeight="1" x14ac:dyDescent="0.25">
      <c r="A6" s="30"/>
      <c r="B6" s="377"/>
      <c r="C6" s="377"/>
      <c r="D6" s="377"/>
      <c r="E6" s="377"/>
      <c r="F6" s="377"/>
      <c r="G6" s="378"/>
      <c r="H6" s="378"/>
      <c r="I6" s="378"/>
      <c r="J6" s="22"/>
      <c r="K6" s="22"/>
      <c r="L6" s="22"/>
      <c r="M6" s="30"/>
      <c r="N6" s="30"/>
      <c r="O6" s="30"/>
      <c r="P6" s="30"/>
      <c r="Q6" s="30"/>
    </row>
    <row r="7" spans="1:17" s="15" customFormat="1" ht="36" customHeight="1" x14ac:dyDescent="0.2">
      <c r="A7" s="35"/>
      <c r="B7" s="704" t="s">
        <v>188</v>
      </c>
      <c r="C7" s="704"/>
      <c r="D7" s="704"/>
      <c r="E7" s="705" t="s">
        <v>428</v>
      </c>
      <c r="F7" s="705"/>
      <c r="G7" s="705"/>
      <c r="H7" s="705"/>
      <c r="I7" s="705"/>
      <c r="J7" s="705"/>
      <c r="K7" s="705"/>
      <c r="L7" s="705"/>
      <c r="M7" s="705"/>
      <c r="N7" s="705"/>
      <c r="O7" s="705"/>
      <c r="P7" s="705"/>
      <c r="Q7" s="23"/>
    </row>
    <row r="8" spans="1:17" s="15" customFormat="1" ht="9.6" customHeight="1" x14ac:dyDescent="0.2">
      <c r="A8" s="35"/>
      <c r="B8" s="379"/>
      <c r="C8" s="379"/>
      <c r="D8" s="379"/>
      <c r="E8" s="379"/>
      <c r="F8" s="379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23"/>
    </row>
    <row r="9" spans="1:17" s="15" customFormat="1" ht="15.6" customHeight="1" x14ac:dyDescent="0.2">
      <c r="A9" s="35"/>
      <c r="B9" s="600" t="s">
        <v>236</v>
      </c>
      <c r="C9" s="600"/>
      <c r="D9" s="600"/>
      <c r="E9" s="706" t="s">
        <v>259</v>
      </c>
      <c r="F9" s="706"/>
      <c r="G9" s="706"/>
      <c r="H9" s="366"/>
      <c r="I9" s="600" t="s">
        <v>189</v>
      </c>
      <c r="J9" s="600"/>
      <c r="K9" s="324" t="s">
        <v>7794</v>
      </c>
      <c r="L9" s="324"/>
      <c r="M9" s="324"/>
      <c r="N9" s="324"/>
      <c r="O9" s="324"/>
      <c r="P9" s="324"/>
      <c r="Q9" s="23"/>
    </row>
    <row r="10" spans="1:17" ht="13.2" customHeight="1" x14ac:dyDescent="0.2">
      <c r="A10" s="20"/>
      <c r="B10" s="21"/>
      <c r="C10" s="21"/>
      <c r="D10" s="21"/>
      <c r="E10" s="21"/>
      <c r="F10" s="21"/>
      <c r="G10" s="20"/>
      <c r="H10" s="20"/>
      <c r="I10" s="20"/>
      <c r="J10" s="22"/>
      <c r="K10" s="20"/>
      <c r="L10" s="20"/>
      <c r="M10" s="20"/>
      <c r="N10" s="20"/>
      <c r="O10" s="20"/>
      <c r="P10" s="20"/>
    </row>
    <row r="11" spans="1:17" ht="12.75" customHeight="1" x14ac:dyDescent="0.25">
      <c r="A11" s="20"/>
      <c r="B11" s="707" t="s">
        <v>105</v>
      </c>
      <c r="C11" s="707"/>
      <c r="D11" s="707"/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387"/>
    </row>
    <row r="12" spans="1:17" s="16" customFormat="1" ht="12.6" customHeight="1" x14ac:dyDescent="0.25">
      <c r="A12" s="36"/>
      <c r="B12" s="703" t="s">
        <v>190</v>
      </c>
      <c r="C12" s="703"/>
      <c r="D12" s="689" t="s">
        <v>104</v>
      </c>
      <c r="E12" s="703" t="s">
        <v>151</v>
      </c>
      <c r="F12" s="703"/>
      <c r="G12" s="703"/>
      <c r="H12" s="703"/>
      <c r="I12" s="703"/>
      <c r="J12" s="703"/>
      <c r="K12" s="703"/>
      <c r="L12" s="703"/>
      <c r="M12" s="703"/>
      <c r="N12" s="703"/>
      <c r="O12" s="703"/>
      <c r="P12" s="703"/>
      <c r="Q12" s="388"/>
    </row>
    <row r="13" spans="1:17" ht="12.75" customHeight="1" x14ac:dyDescent="0.2">
      <c r="A13" s="20"/>
      <c r="B13" s="703"/>
      <c r="C13" s="703"/>
      <c r="D13" s="689"/>
      <c r="E13" s="453">
        <v>43901.644444444442</v>
      </c>
      <c r="F13" s="453">
        <v>43902.65347222222</v>
      </c>
      <c r="G13" s="453">
        <v>44049.527777777781</v>
      </c>
      <c r="H13" s="453">
        <v>44050.534722222219</v>
      </c>
      <c r="I13" s="453">
        <v>44051.541666666664</v>
      </c>
      <c r="J13" s="453">
        <v>44052.625</v>
      </c>
      <c r="K13" s="453">
        <v>44053.645833333336</v>
      </c>
      <c r="L13" s="453">
        <v>44054.659722222219</v>
      </c>
      <c r="M13" s="453">
        <v>44055.666666666664</v>
      </c>
      <c r="N13" s="453">
        <v>44056.677083333336</v>
      </c>
      <c r="O13" s="453">
        <v>44057.6875</v>
      </c>
      <c r="P13" s="453">
        <v>44058.697916666664</v>
      </c>
      <c r="Q13" s="387"/>
    </row>
    <row r="14" spans="1:17" x14ac:dyDescent="0.2">
      <c r="A14" s="20"/>
      <c r="B14" s="424" t="s">
        <v>101</v>
      </c>
      <c r="C14" s="38" t="s">
        <v>100</v>
      </c>
      <c r="D14" s="39" t="s">
        <v>132</v>
      </c>
      <c r="E14" s="39">
        <v>49.99</v>
      </c>
      <c r="F14" s="39">
        <v>64.599999999999994</v>
      </c>
      <c r="G14" s="40">
        <v>309.60000000000002</v>
      </c>
      <c r="H14" s="40">
        <v>357.2</v>
      </c>
      <c r="I14" s="40">
        <v>208.5</v>
      </c>
      <c r="J14" s="40">
        <v>150.4</v>
      </c>
      <c r="K14" s="40">
        <v>145.5</v>
      </c>
      <c r="L14" s="40">
        <v>176.4</v>
      </c>
      <c r="M14" s="40">
        <v>179.5</v>
      </c>
      <c r="N14" s="40">
        <v>177.8</v>
      </c>
      <c r="O14" s="40">
        <v>229.3</v>
      </c>
      <c r="P14" s="40">
        <v>72.09</v>
      </c>
      <c r="Q14" s="387"/>
    </row>
    <row r="15" spans="1:17" x14ac:dyDescent="0.2">
      <c r="A15" s="20"/>
      <c r="B15" s="424" t="s">
        <v>79</v>
      </c>
      <c r="C15" s="38" t="s">
        <v>78</v>
      </c>
      <c r="D15" s="39" t="s">
        <v>132</v>
      </c>
      <c r="E15" s="39">
        <v>2.1880000000000002</v>
      </c>
      <c r="F15" s="39">
        <v>0.81299999999999994</v>
      </c>
      <c r="G15" s="40">
        <v>3.6579999999999999</v>
      </c>
      <c r="H15" s="40">
        <v>3.2709999999999999</v>
      </c>
      <c r="I15" s="40">
        <v>0.71299999999999997</v>
      </c>
      <c r="J15" s="40">
        <v>1.046</v>
      </c>
      <c r="K15" s="40">
        <v>0.48399999999999999</v>
      </c>
      <c r="L15" s="40">
        <v>0.66400000000000003</v>
      </c>
      <c r="M15" s="40">
        <v>0.67300000000000004</v>
      </c>
      <c r="N15" s="40">
        <v>2.226</v>
      </c>
      <c r="O15" s="40">
        <v>0.84199999999999997</v>
      </c>
      <c r="P15" s="40">
        <v>0.30099999999999999</v>
      </c>
      <c r="Q15" s="387"/>
    </row>
    <row r="16" spans="1:17" x14ac:dyDescent="0.2">
      <c r="A16" s="20"/>
      <c r="B16" s="424" t="s">
        <v>147</v>
      </c>
      <c r="C16" s="38" t="s">
        <v>99</v>
      </c>
      <c r="D16" s="39" t="s">
        <v>132</v>
      </c>
      <c r="E16" s="39">
        <v>2.78</v>
      </c>
      <c r="F16" s="39">
        <v>2.5529999999999999</v>
      </c>
      <c r="G16" s="40">
        <v>11.06</v>
      </c>
      <c r="H16" s="40">
        <v>10.85</v>
      </c>
      <c r="I16" s="40">
        <v>3.101</v>
      </c>
      <c r="J16" s="40">
        <v>4.8159999999999998</v>
      </c>
      <c r="K16" s="40">
        <v>1.794</v>
      </c>
      <c r="L16" s="40">
        <v>2.2410000000000001</v>
      </c>
      <c r="M16" s="40">
        <v>2.5659999999999998</v>
      </c>
      <c r="N16" s="40">
        <v>2.0840000000000001</v>
      </c>
      <c r="O16" s="40">
        <v>2.9340000000000002</v>
      </c>
      <c r="P16" s="40">
        <v>1.042</v>
      </c>
      <c r="Q16" s="387"/>
    </row>
    <row r="17" spans="1:17" x14ac:dyDescent="0.2">
      <c r="A17" s="20"/>
      <c r="B17" s="424" t="s">
        <v>98</v>
      </c>
      <c r="C17" s="38" t="s">
        <v>97</v>
      </c>
      <c r="D17" s="39" t="s">
        <v>132</v>
      </c>
      <c r="E17" s="39">
        <v>2.81</v>
      </c>
      <c r="F17" s="39">
        <v>5.1349999999999998</v>
      </c>
      <c r="G17" s="40">
        <v>12.74</v>
      </c>
      <c r="H17" s="40">
        <v>12.37</v>
      </c>
      <c r="I17" s="40">
        <v>5.4210000000000003</v>
      </c>
      <c r="J17" s="40">
        <v>6.1020000000000003</v>
      </c>
      <c r="K17" s="40">
        <v>5.1020000000000003</v>
      </c>
      <c r="L17" s="40">
        <v>4.5990000000000002</v>
      </c>
      <c r="M17" s="40">
        <v>5.5369999999999999</v>
      </c>
      <c r="N17" s="40">
        <v>4.5650000000000004</v>
      </c>
      <c r="O17" s="40">
        <v>4.3</v>
      </c>
      <c r="P17" s="40">
        <v>1.66</v>
      </c>
      <c r="Q17" s="387"/>
    </row>
    <row r="18" spans="1:17" x14ac:dyDescent="0.2">
      <c r="A18" s="20"/>
      <c r="B18" s="424" t="s">
        <v>96</v>
      </c>
      <c r="C18" s="38" t="s">
        <v>95</v>
      </c>
      <c r="D18" s="39" t="s">
        <v>132</v>
      </c>
      <c r="E18" s="39" t="s">
        <v>213</v>
      </c>
      <c r="F18" s="39" t="s">
        <v>213</v>
      </c>
      <c r="G18" s="40" t="s">
        <v>213</v>
      </c>
      <c r="H18" s="40" t="s">
        <v>213</v>
      </c>
      <c r="I18" s="40" t="s">
        <v>213</v>
      </c>
      <c r="J18" s="40" t="s">
        <v>213</v>
      </c>
      <c r="K18" s="40" t="s">
        <v>213</v>
      </c>
      <c r="L18" s="40" t="s">
        <v>213</v>
      </c>
      <c r="M18" s="40" t="s">
        <v>213</v>
      </c>
      <c r="N18" s="40" t="s">
        <v>213</v>
      </c>
      <c r="O18" s="40">
        <v>2.5000000000000001E-2</v>
      </c>
      <c r="P18" s="40" t="s">
        <v>213</v>
      </c>
      <c r="Q18" s="387"/>
    </row>
    <row r="19" spans="1:17" x14ac:dyDescent="0.2">
      <c r="A19" s="20"/>
      <c r="B19" s="424" t="s">
        <v>106</v>
      </c>
      <c r="C19" s="38" t="s">
        <v>118</v>
      </c>
      <c r="D19" s="39" t="s">
        <v>132</v>
      </c>
      <c r="E19" s="39">
        <v>0.57740000000000002</v>
      </c>
      <c r="F19" s="39">
        <v>0.58140000000000003</v>
      </c>
      <c r="G19" s="40">
        <v>2.9279999999999999</v>
      </c>
      <c r="H19" s="40">
        <v>2.6619999999999999</v>
      </c>
      <c r="I19" s="40">
        <v>0.62980000000000003</v>
      </c>
      <c r="J19" s="40">
        <v>0.93179999999999996</v>
      </c>
      <c r="K19" s="40">
        <v>0.43669999999999998</v>
      </c>
      <c r="L19" s="40">
        <v>0.4773</v>
      </c>
      <c r="M19" s="40">
        <v>0.59760000000000002</v>
      </c>
      <c r="N19" s="40">
        <v>0.38369999999999999</v>
      </c>
      <c r="O19" s="40">
        <v>0.6522</v>
      </c>
      <c r="P19" s="40">
        <v>0.24740000000000001</v>
      </c>
      <c r="Q19" s="387"/>
    </row>
    <row r="20" spans="1:17" x14ac:dyDescent="0.2">
      <c r="A20" s="20"/>
      <c r="B20" s="424" t="s">
        <v>107</v>
      </c>
      <c r="C20" s="38" t="s">
        <v>119</v>
      </c>
      <c r="D20" s="39" t="s">
        <v>132</v>
      </c>
      <c r="E20" s="39">
        <v>2.21</v>
      </c>
      <c r="F20" s="39">
        <v>1.96</v>
      </c>
      <c r="G20" s="40">
        <v>10.53</v>
      </c>
      <c r="H20" s="40">
        <v>9.8800000000000008</v>
      </c>
      <c r="I20" s="40">
        <v>8.8000000000000007</v>
      </c>
      <c r="J20" s="40">
        <v>8.48</v>
      </c>
      <c r="K20" s="40" t="s">
        <v>282</v>
      </c>
      <c r="L20" s="40">
        <v>2.69</v>
      </c>
      <c r="M20" s="40">
        <v>3.2</v>
      </c>
      <c r="N20" s="40">
        <v>3.69</v>
      </c>
      <c r="O20" s="40">
        <v>4.41</v>
      </c>
      <c r="P20" s="40" t="s">
        <v>282</v>
      </c>
      <c r="Q20" s="387"/>
    </row>
    <row r="21" spans="1:17" x14ac:dyDescent="0.2">
      <c r="A21" s="20"/>
      <c r="B21" s="424" t="s">
        <v>94</v>
      </c>
      <c r="C21" s="38" t="s">
        <v>93</v>
      </c>
      <c r="D21" s="39" t="s">
        <v>132</v>
      </c>
      <c r="E21" s="39">
        <v>0.60299999999999998</v>
      </c>
      <c r="F21" s="39">
        <v>0.38200000000000001</v>
      </c>
      <c r="G21" s="40">
        <v>1.2190000000000001</v>
      </c>
      <c r="H21" s="40">
        <v>0.80900000000000005</v>
      </c>
      <c r="I21" s="40">
        <v>0.316</v>
      </c>
      <c r="J21" s="40">
        <v>1.0089999999999999</v>
      </c>
      <c r="K21" s="40">
        <v>0.23599999999999999</v>
      </c>
      <c r="L21" s="40">
        <v>0.32600000000000001</v>
      </c>
      <c r="M21" s="40">
        <v>0.30599999999999999</v>
      </c>
      <c r="N21" s="40">
        <v>0.71199999999999997</v>
      </c>
      <c r="O21" s="40">
        <v>0.441</v>
      </c>
      <c r="P21" s="40">
        <v>0.309</v>
      </c>
      <c r="Q21" s="387"/>
    </row>
    <row r="22" spans="1:17" x14ac:dyDescent="0.2">
      <c r="A22" s="20"/>
      <c r="B22" s="424" t="s">
        <v>108</v>
      </c>
      <c r="C22" s="38" t="s">
        <v>121</v>
      </c>
      <c r="D22" s="39" t="s">
        <v>132</v>
      </c>
      <c r="E22" s="39">
        <v>930.1</v>
      </c>
      <c r="F22" s="39">
        <v>1150</v>
      </c>
      <c r="G22" s="40">
        <v>3465</v>
      </c>
      <c r="H22" s="40">
        <v>2972</v>
      </c>
      <c r="I22" s="40">
        <v>1213</v>
      </c>
      <c r="J22" s="40">
        <v>1639</v>
      </c>
      <c r="K22" s="40">
        <v>647.70000000000005</v>
      </c>
      <c r="L22" s="40">
        <v>712.1</v>
      </c>
      <c r="M22" s="40">
        <v>750</v>
      </c>
      <c r="N22" s="40">
        <v>746.4</v>
      </c>
      <c r="O22" s="40">
        <v>994.4</v>
      </c>
      <c r="P22" s="40">
        <v>308.3</v>
      </c>
      <c r="Q22" s="387"/>
    </row>
    <row r="23" spans="1:17" x14ac:dyDescent="0.2">
      <c r="A23" s="20"/>
      <c r="B23" s="424" t="s">
        <v>92</v>
      </c>
      <c r="C23" s="38" t="s">
        <v>91</v>
      </c>
      <c r="D23" s="39" t="s">
        <v>132</v>
      </c>
      <c r="E23" s="39">
        <v>1.0009999999999999</v>
      </c>
      <c r="F23" s="39">
        <v>1.4450000000000001</v>
      </c>
      <c r="G23" s="40">
        <v>0.54500000000000004</v>
      </c>
      <c r="H23" s="40">
        <v>0.71499999999999997</v>
      </c>
      <c r="I23" s="40">
        <v>0.48699999999999999</v>
      </c>
      <c r="J23" s="40">
        <v>0.56599999999999995</v>
      </c>
      <c r="K23" s="40">
        <v>0.13300000000000001</v>
      </c>
      <c r="L23" s="40">
        <v>0.14499999999999999</v>
      </c>
      <c r="M23" s="40">
        <v>0.30399999999999999</v>
      </c>
      <c r="N23" s="40">
        <v>0.16400000000000001</v>
      </c>
      <c r="O23" s="40">
        <v>0.246</v>
      </c>
      <c r="P23" s="40">
        <v>0.159</v>
      </c>
      <c r="Q23" s="387"/>
    </row>
    <row r="24" spans="1:17" x14ac:dyDescent="0.2">
      <c r="A24" s="20"/>
      <c r="B24" s="424" t="s">
        <v>88</v>
      </c>
      <c r="C24" s="38" t="s">
        <v>87</v>
      </c>
      <c r="D24" s="39" t="s">
        <v>132</v>
      </c>
      <c r="E24" s="39">
        <v>24.17</v>
      </c>
      <c r="F24" s="39">
        <v>32.340000000000003</v>
      </c>
      <c r="G24" s="40">
        <v>32.44</v>
      </c>
      <c r="H24" s="40">
        <v>32.700000000000003</v>
      </c>
      <c r="I24" s="40">
        <v>14.87</v>
      </c>
      <c r="J24" s="40">
        <v>22.56</v>
      </c>
      <c r="K24" s="40">
        <v>12.05</v>
      </c>
      <c r="L24" s="40">
        <v>7.984</v>
      </c>
      <c r="M24" s="40">
        <v>13.32</v>
      </c>
      <c r="N24" s="40">
        <v>31.38</v>
      </c>
      <c r="O24" s="40">
        <v>49.02</v>
      </c>
      <c r="P24" s="40">
        <v>39.729999999999997</v>
      </c>
      <c r="Q24" s="387"/>
    </row>
    <row r="25" spans="1:17" x14ac:dyDescent="0.2">
      <c r="A25" s="20"/>
      <c r="B25" s="424" t="s">
        <v>90</v>
      </c>
      <c r="C25" s="38" t="s">
        <v>89</v>
      </c>
      <c r="D25" s="39" t="s">
        <v>132</v>
      </c>
      <c r="E25" s="39" t="s">
        <v>214</v>
      </c>
      <c r="F25" s="39" t="s">
        <v>214</v>
      </c>
      <c r="G25" s="40">
        <v>7.6529999999999996</v>
      </c>
      <c r="H25" s="40">
        <v>19.649999999999999</v>
      </c>
      <c r="I25" s="40" t="s">
        <v>214</v>
      </c>
      <c r="J25" s="40">
        <v>35.72</v>
      </c>
      <c r="K25" s="40" t="s">
        <v>214</v>
      </c>
      <c r="L25" s="40" t="s">
        <v>214</v>
      </c>
      <c r="M25" s="40" t="s">
        <v>214</v>
      </c>
      <c r="N25" s="40" t="s">
        <v>214</v>
      </c>
      <c r="O25" s="40" t="s">
        <v>214</v>
      </c>
      <c r="P25" s="40" t="s">
        <v>214</v>
      </c>
      <c r="Q25" s="387"/>
    </row>
    <row r="26" spans="1:17" x14ac:dyDescent="0.2">
      <c r="A26" s="20"/>
      <c r="B26" s="424" t="s">
        <v>109</v>
      </c>
      <c r="C26" s="38" t="s">
        <v>122</v>
      </c>
      <c r="D26" s="39" t="s">
        <v>132</v>
      </c>
      <c r="E26" s="39">
        <v>0.125</v>
      </c>
      <c r="F26" s="39" t="s">
        <v>286</v>
      </c>
      <c r="G26" s="40" t="s">
        <v>286</v>
      </c>
      <c r="H26" s="40" t="s">
        <v>286</v>
      </c>
      <c r="I26" s="40" t="s">
        <v>286</v>
      </c>
      <c r="J26" s="40" t="s">
        <v>286</v>
      </c>
      <c r="K26" s="40" t="s">
        <v>286</v>
      </c>
      <c r="L26" s="40">
        <v>3.9449999999999998</v>
      </c>
      <c r="M26" s="40" t="s">
        <v>286</v>
      </c>
      <c r="N26" s="40" t="s">
        <v>286</v>
      </c>
      <c r="O26" s="40" t="s">
        <v>286</v>
      </c>
      <c r="P26" s="40" t="s">
        <v>286</v>
      </c>
      <c r="Q26" s="387"/>
    </row>
    <row r="27" spans="1:17" x14ac:dyDescent="0.2">
      <c r="A27" s="20"/>
      <c r="B27" s="424" t="s">
        <v>110</v>
      </c>
      <c r="C27" s="38" t="s">
        <v>123</v>
      </c>
      <c r="D27" s="39" t="s">
        <v>132</v>
      </c>
      <c r="E27" s="39">
        <v>2.4289999999999998</v>
      </c>
      <c r="F27" s="39">
        <v>2.633</v>
      </c>
      <c r="G27" s="40">
        <v>6.133</v>
      </c>
      <c r="H27" s="40">
        <v>5.8860000000000001</v>
      </c>
      <c r="I27" s="40">
        <v>3.21</v>
      </c>
      <c r="J27" s="40">
        <v>2.5150000000000001</v>
      </c>
      <c r="K27" s="40">
        <v>0.83099999999999996</v>
      </c>
      <c r="L27" s="40">
        <v>0.95099999999999996</v>
      </c>
      <c r="M27" s="40">
        <v>1.3839999999999999</v>
      </c>
      <c r="N27" s="40">
        <v>1.228</v>
      </c>
      <c r="O27" s="40">
        <v>1.452</v>
      </c>
      <c r="P27" s="40">
        <v>0.26800000000000002</v>
      </c>
      <c r="Q27" s="387"/>
    </row>
    <row r="28" spans="1:17" x14ac:dyDescent="0.2">
      <c r="A28" s="20"/>
      <c r="B28" s="424" t="s">
        <v>148</v>
      </c>
      <c r="C28" s="38" t="s">
        <v>120</v>
      </c>
      <c r="D28" s="39" t="s">
        <v>132</v>
      </c>
      <c r="E28" s="39">
        <v>242.1</v>
      </c>
      <c r="F28" s="39">
        <v>215.6</v>
      </c>
      <c r="G28" s="40">
        <v>339.7</v>
      </c>
      <c r="H28" s="40">
        <v>360.6</v>
      </c>
      <c r="I28" s="40">
        <v>285.5</v>
      </c>
      <c r="J28" s="40">
        <v>322.10000000000002</v>
      </c>
      <c r="K28" s="40" t="s">
        <v>289</v>
      </c>
      <c r="L28" s="40" t="s">
        <v>289</v>
      </c>
      <c r="M28" s="40" t="s">
        <v>289</v>
      </c>
      <c r="N28" s="40" t="s">
        <v>289</v>
      </c>
      <c r="O28" s="40" t="s">
        <v>289</v>
      </c>
      <c r="P28" s="40" t="s">
        <v>289</v>
      </c>
      <c r="Q28" s="387"/>
    </row>
    <row r="29" spans="1:17" x14ac:dyDescent="0.2">
      <c r="A29" s="20"/>
      <c r="B29" s="424" t="s">
        <v>111</v>
      </c>
      <c r="C29" s="38" t="s">
        <v>124</v>
      </c>
      <c r="D29" s="39" t="s">
        <v>132</v>
      </c>
      <c r="E29" s="39">
        <v>405.8</v>
      </c>
      <c r="F29" s="39">
        <v>666.9</v>
      </c>
      <c r="G29" s="40">
        <v>2806</v>
      </c>
      <c r="H29" s="40">
        <v>2269</v>
      </c>
      <c r="I29" s="40">
        <v>683.3</v>
      </c>
      <c r="J29" s="40">
        <v>1504</v>
      </c>
      <c r="K29" s="40">
        <v>369.1</v>
      </c>
      <c r="L29" s="40">
        <v>384.3</v>
      </c>
      <c r="M29" s="40">
        <v>490.3</v>
      </c>
      <c r="N29" s="40">
        <v>402.5</v>
      </c>
      <c r="O29" s="40">
        <v>734.8</v>
      </c>
      <c r="P29" s="40">
        <v>159.19999999999999</v>
      </c>
      <c r="Q29" s="387"/>
    </row>
    <row r="30" spans="1:17" x14ac:dyDescent="0.2">
      <c r="A30" s="20"/>
      <c r="B30" s="424" t="s">
        <v>112</v>
      </c>
      <c r="C30" s="38" t="s">
        <v>125</v>
      </c>
      <c r="D30" s="39" t="s">
        <v>132</v>
      </c>
      <c r="E30" s="39" t="s">
        <v>287</v>
      </c>
      <c r="F30" s="39" t="s">
        <v>287</v>
      </c>
      <c r="G30" s="40">
        <v>0.37</v>
      </c>
      <c r="H30" s="40">
        <v>0.4</v>
      </c>
      <c r="I30" s="40" t="s">
        <v>287</v>
      </c>
      <c r="J30" s="40" t="s">
        <v>287</v>
      </c>
      <c r="K30" s="40" t="s">
        <v>287</v>
      </c>
      <c r="L30" s="40" t="s">
        <v>287</v>
      </c>
      <c r="M30" s="40" t="s">
        <v>287</v>
      </c>
      <c r="N30" s="40" t="s">
        <v>287</v>
      </c>
      <c r="O30" s="40" t="s">
        <v>287</v>
      </c>
      <c r="P30" s="40" t="s">
        <v>287</v>
      </c>
      <c r="Q30" s="387"/>
    </row>
    <row r="31" spans="1:17" x14ac:dyDescent="0.2">
      <c r="A31" s="20"/>
      <c r="B31" s="424" t="s">
        <v>113</v>
      </c>
      <c r="C31" s="38" t="s">
        <v>126</v>
      </c>
      <c r="D31" s="39" t="s">
        <v>132</v>
      </c>
      <c r="E31" s="39">
        <v>111.5</v>
      </c>
      <c r="F31" s="39">
        <v>150.6</v>
      </c>
      <c r="G31" s="40">
        <v>633.79999999999995</v>
      </c>
      <c r="H31" s="40">
        <v>459</v>
      </c>
      <c r="I31" s="40">
        <v>155.6</v>
      </c>
      <c r="J31" s="40">
        <v>199.5</v>
      </c>
      <c r="K31" s="40">
        <v>103</v>
      </c>
      <c r="L31" s="40">
        <v>145.69999999999999</v>
      </c>
      <c r="M31" s="40">
        <v>137.4</v>
      </c>
      <c r="N31" s="40">
        <v>129</v>
      </c>
      <c r="O31" s="40">
        <v>176.5</v>
      </c>
      <c r="P31" s="40">
        <v>46.7</v>
      </c>
      <c r="Q31" s="387"/>
    </row>
    <row r="32" spans="1:17" x14ac:dyDescent="0.2">
      <c r="A32" s="20"/>
      <c r="B32" s="424" t="s">
        <v>86</v>
      </c>
      <c r="C32" s="38" t="s">
        <v>85</v>
      </c>
      <c r="D32" s="39" t="s">
        <v>132</v>
      </c>
      <c r="E32" s="39">
        <v>64.930000000000007</v>
      </c>
      <c r="F32" s="39">
        <v>123.5</v>
      </c>
      <c r="G32" s="40">
        <v>395.5</v>
      </c>
      <c r="H32" s="40">
        <v>214.7</v>
      </c>
      <c r="I32" s="40">
        <v>55.16</v>
      </c>
      <c r="J32" s="40">
        <v>155</v>
      </c>
      <c r="K32" s="40">
        <v>46.28</v>
      </c>
      <c r="L32" s="40">
        <v>41.44</v>
      </c>
      <c r="M32" s="40">
        <v>51.18</v>
      </c>
      <c r="N32" s="40">
        <v>34.340000000000003</v>
      </c>
      <c r="O32" s="40">
        <v>52.35</v>
      </c>
      <c r="P32" s="40">
        <v>15.15</v>
      </c>
      <c r="Q32" s="387"/>
    </row>
    <row r="33" spans="1:17" x14ac:dyDescent="0.2">
      <c r="A33" s="20"/>
      <c r="B33" s="424" t="s">
        <v>69</v>
      </c>
      <c r="C33" s="38" t="s">
        <v>68</v>
      </c>
      <c r="D33" s="39" t="s">
        <v>132</v>
      </c>
      <c r="E33" s="39" t="s">
        <v>252</v>
      </c>
      <c r="F33" s="39" t="s">
        <v>252</v>
      </c>
      <c r="G33" s="40">
        <v>0.17599999999999999</v>
      </c>
      <c r="H33" s="40">
        <v>0.18</v>
      </c>
      <c r="I33" s="40" t="s">
        <v>252</v>
      </c>
      <c r="J33" s="40" t="s">
        <v>252</v>
      </c>
      <c r="K33" s="40" t="s">
        <v>252</v>
      </c>
      <c r="L33" s="40">
        <v>6.5000000000000002E-2</v>
      </c>
      <c r="M33" s="40">
        <v>5.3999999999999999E-2</v>
      </c>
      <c r="N33" s="40">
        <v>0.04</v>
      </c>
      <c r="O33" s="40">
        <v>5.6000000000000001E-2</v>
      </c>
      <c r="P33" s="40" t="s">
        <v>252</v>
      </c>
      <c r="Q33" s="387"/>
    </row>
    <row r="34" spans="1:17" x14ac:dyDescent="0.2">
      <c r="A34" s="20"/>
      <c r="B34" s="424" t="s">
        <v>84</v>
      </c>
      <c r="C34" s="38" t="s">
        <v>83</v>
      </c>
      <c r="D34" s="39" t="s">
        <v>132</v>
      </c>
      <c r="E34" s="39">
        <v>1.2490000000000001</v>
      </c>
      <c r="F34" s="39">
        <v>1.3520000000000001</v>
      </c>
      <c r="G34" s="40" t="s">
        <v>283</v>
      </c>
      <c r="H34" s="40" t="s">
        <v>283</v>
      </c>
      <c r="I34" s="40" t="s">
        <v>283</v>
      </c>
      <c r="J34" s="40" t="s">
        <v>283</v>
      </c>
      <c r="K34" s="40" t="s">
        <v>283</v>
      </c>
      <c r="L34" s="40" t="s">
        <v>283</v>
      </c>
      <c r="M34" s="40" t="s">
        <v>283</v>
      </c>
      <c r="N34" s="40">
        <v>0.90300000000000002</v>
      </c>
      <c r="O34" s="40">
        <v>1.224</v>
      </c>
      <c r="P34" s="40">
        <v>1.181</v>
      </c>
      <c r="Q34" s="387"/>
    </row>
    <row r="35" spans="1:17" x14ac:dyDescent="0.2">
      <c r="A35" s="20"/>
      <c r="B35" s="424" t="s">
        <v>150</v>
      </c>
      <c r="C35" s="38" t="s">
        <v>82</v>
      </c>
      <c r="D35" s="39" t="s">
        <v>132</v>
      </c>
      <c r="E35" s="39">
        <v>2.6440000000000001</v>
      </c>
      <c r="F35" s="39">
        <v>2.621</v>
      </c>
      <c r="G35" s="40">
        <v>2.0619999999999998</v>
      </c>
      <c r="H35" s="40">
        <v>2.4510000000000001</v>
      </c>
      <c r="I35" s="40">
        <v>1.5169999999999999</v>
      </c>
      <c r="J35" s="40">
        <v>3.226</v>
      </c>
      <c r="K35" s="40" t="s">
        <v>288</v>
      </c>
      <c r="L35" s="40" t="s">
        <v>288</v>
      </c>
      <c r="M35" s="40" t="s">
        <v>288</v>
      </c>
      <c r="N35" s="40" t="s">
        <v>288</v>
      </c>
      <c r="O35" s="40" t="s">
        <v>288</v>
      </c>
      <c r="P35" s="40" t="s">
        <v>288</v>
      </c>
      <c r="Q35" s="387"/>
    </row>
    <row r="36" spans="1:17" x14ac:dyDescent="0.2">
      <c r="A36" s="20"/>
      <c r="B36" s="424" t="s">
        <v>103</v>
      </c>
      <c r="C36" s="38" t="s">
        <v>102</v>
      </c>
      <c r="D36" s="39" t="s">
        <v>132</v>
      </c>
      <c r="E36" s="39">
        <v>0.79239999999999999</v>
      </c>
      <c r="F36" s="39">
        <v>0.28689999999999999</v>
      </c>
      <c r="G36" s="40">
        <v>1.4650000000000001</v>
      </c>
      <c r="H36" s="40">
        <v>1.391</v>
      </c>
      <c r="I36" s="40">
        <v>0.24829999999999999</v>
      </c>
      <c r="J36" s="40">
        <v>1.7330000000000001</v>
      </c>
      <c r="K36" s="40">
        <v>0.22040000000000001</v>
      </c>
      <c r="L36" s="40">
        <v>0.20749999999999999</v>
      </c>
      <c r="M36" s="40">
        <v>0.36399999999999999</v>
      </c>
      <c r="N36" s="40">
        <v>0.13270000000000001</v>
      </c>
      <c r="O36" s="40">
        <v>0.2349</v>
      </c>
      <c r="P36" s="40" t="s">
        <v>290</v>
      </c>
      <c r="Q36" s="387"/>
    </row>
    <row r="37" spans="1:17" x14ac:dyDescent="0.2">
      <c r="A37" s="20"/>
      <c r="B37" s="424" t="s">
        <v>81</v>
      </c>
      <c r="C37" s="38" t="s">
        <v>80</v>
      </c>
      <c r="D37" s="39" t="s">
        <v>132</v>
      </c>
      <c r="E37" s="39">
        <v>38.44</v>
      </c>
      <c r="F37" s="39">
        <v>42.71</v>
      </c>
      <c r="G37" s="40">
        <v>149.9</v>
      </c>
      <c r="H37" s="40">
        <v>110.9</v>
      </c>
      <c r="I37" s="40">
        <v>25.68</v>
      </c>
      <c r="J37" s="40">
        <v>46.65</v>
      </c>
      <c r="K37" s="40">
        <v>17.09</v>
      </c>
      <c r="L37" s="40">
        <v>20.25</v>
      </c>
      <c r="M37" s="40">
        <v>25.32</v>
      </c>
      <c r="N37" s="40">
        <v>18.600000000000001</v>
      </c>
      <c r="O37" s="40">
        <v>25.23</v>
      </c>
      <c r="P37" s="40">
        <v>9.1999999999999993</v>
      </c>
      <c r="Q37" s="387"/>
    </row>
    <row r="38" spans="1:17" x14ac:dyDescent="0.2">
      <c r="A38" s="20"/>
      <c r="B38" s="424" t="s">
        <v>114</v>
      </c>
      <c r="C38" s="38" t="s">
        <v>127</v>
      </c>
      <c r="D38" s="39" t="s">
        <v>132</v>
      </c>
      <c r="E38" s="39">
        <v>44.6</v>
      </c>
      <c r="F38" s="39">
        <v>50.6</v>
      </c>
      <c r="G38" s="40">
        <v>688.3</v>
      </c>
      <c r="H38" s="40">
        <v>627.79999999999995</v>
      </c>
      <c r="I38" s="40">
        <v>397.2</v>
      </c>
      <c r="J38" s="40">
        <v>213.3</v>
      </c>
      <c r="K38" s="40">
        <v>222.6</v>
      </c>
      <c r="L38" s="40">
        <v>306.10000000000002</v>
      </c>
      <c r="M38" s="40">
        <v>307.5</v>
      </c>
      <c r="N38" s="40">
        <v>375.1</v>
      </c>
      <c r="O38" s="40">
        <v>403.6</v>
      </c>
      <c r="P38" s="40">
        <v>105</v>
      </c>
      <c r="Q38" s="387"/>
    </row>
    <row r="39" spans="1:17" x14ac:dyDescent="0.2">
      <c r="A39" s="20"/>
      <c r="B39" s="424" t="s">
        <v>77</v>
      </c>
      <c r="C39" s="38" t="s">
        <v>76</v>
      </c>
      <c r="D39" s="39" t="s">
        <v>132</v>
      </c>
      <c r="E39" s="39" t="s">
        <v>285</v>
      </c>
      <c r="F39" s="39" t="s">
        <v>285</v>
      </c>
      <c r="G39" s="40" t="s">
        <v>285</v>
      </c>
      <c r="H39" s="40" t="s">
        <v>285</v>
      </c>
      <c r="I39" s="40" t="s">
        <v>285</v>
      </c>
      <c r="J39" s="40" t="s">
        <v>285</v>
      </c>
      <c r="K39" s="40" t="s">
        <v>285</v>
      </c>
      <c r="L39" s="40" t="s">
        <v>285</v>
      </c>
      <c r="M39" s="40" t="s">
        <v>285</v>
      </c>
      <c r="N39" s="40" t="s">
        <v>285</v>
      </c>
      <c r="O39" s="40" t="s">
        <v>285</v>
      </c>
      <c r="P39" s="40" t="s">
        <v>285</v>
      </c>
      <c r="Q39" s="387"/>
    </row>
    <row r="40" spans="1:17" x14ac:dyDescent="0.2">
      <c r="A40" s="20"/>
      <c r="B40" s="424" t="s">
        <v>115</v>
      </c>
      <c r="C40" s="38" t="s">
        <v>128</v>
      </c>
      <c r="D40" s="39" t="s">
        <v>132</v>
      </c>
      <c r="E40" s="39">
        <v>94.2</v>
      </c>
      <c r="F40" s="39">
        <v>71.7</v>
      </c>
      <c r="G40" s="40">
        <v>357.5</v>
      </c>
      <c r="H40" s="40">
        <v>419.3</v>
      </c>
      <c r="I40" s="40">
        <v>199.3</v>
      </c>
      <c r="J40" s="40">
        <v>161.19999999999999</v>
      </c>
      <c r="K40" s="40">
        <v>172.9</v>
      </c>
      <c r="L40" s="40">
        <v>155.80000000000001</v>
      </c>
      <c r="M40" s="40">
        <v>232</v>
      </c>
      <c r="N40" s="40">
        <v>199.4</v>
      </c>
      <c r="O40" s="40">
        <v>265.60000000000002</v>
      </c>
      <c r="P40" s="40">
        <v>118</v>
      </c>
      <c r="Q40" s="387"/>
    </row>
    <row r="41" spans="1:17" x14ac:dyDescent="0.2">
      <c r="A41" s="20"/>
      <c r="B41" s="424" t="s">
        <v>116</v>
      </c>
      <c r="C41" s="38" t="s">
        <v>129</v>
      </c>
      <c r="D41" s="39" t="s">
        <v>132</v>
      </c>
      <c r="E41" s="39">
        <v>329.9</v>
      </c>
      <c r="F41" s="39" t="s">
        <v>284</v>
      </c>
      <c r="G41" s="40" t="s">
        <v>284</v>
      </c>
      <c r="H41" s="40" t="s">
        <v>284</v>
      </c>
      <c r="I41" s="40" t="s">
        <v>284</v>
      </c>
      <c r="J41" s="40" t="s">
        <v>284</v>
      </c>
      <c r="K41" s="40" t="s">
        <v>284</v>
      </c>
      <c r="L41" s="40" t="s">
        <v>284</v>
      </c>
      <c r="M41" s="40" t="s">
        <v>284</v>
      </c>
      <c r="N41" s="40" t="s">
        <v>284</v>
      </c>
      <c r="O41" s="40" t="s">
        <v>284</v>
      </c>
      <c r="P41" s="40" t="s">
        <v>284</v>
      </c>
      <c r="Q41" s="387"/>
    </row>
    <row r="42" spans="1:17" x14ac:dyDescent="0.2">
      <c r="A42" s="20"/>
      <c r="B42" s="424" t="s">
        <v>75</v>
      </c>
      <c r="C42" s="38" t="s">
        <v>74</v>
      </c>
      <c r="D42" s="39" t="s">
        <v>132</v>
      </c>
      <c r="E42" s="39" t="s">
        <v>253</v>
      </c>
      <c r="F42" s="39" t="s">
        <v>253</v>
      </c>
      <c r="G42" s="40">
        <v>0.193</v>
      </c>
      <c r="H42" s="40">
        <v>0.14899999999999999</v>
      </c>
      <c r="I42" s="40" t="s">
        <v>253</v>
      </c>
      <c r="J42" s="40">
        <v>0.10100000000000001</v>
      </c>
      <c r="K42" s="40" t="s">
        <v>253</v>
      </c>
      <c r="L42" s="40" t="s">
        <v>253</v>
      </c>
      <c r="M42" s="40">
        <v>3.9E-2</v>
      </c>
      <c r="N42" s="40" t="s">
        <v>253</v>
      </c>
      <c r="O42" s="40">
        <v>0.182</v>
      </c>
      <c r="P42" s="40" t="s">
        <v>253</v>
      </c>
      <c r="Q42" s="387"/>
    </row>
    <row r="43" spans="1:17" x14ac:dyDescent="0.2">
      <c r="A43" s="20"/>
      <c r="B43" s="424" t="s">
        <v>117</v>
      </c>
      <c r="C43" s="38" t="s">
        <v>130</v>
      </c>
      <c r="D43" s="39" t="s">
        <v>132</v>
      </c>
      <c r="E43" s="39">
        <v>1.22</v>
      </c>
      <c r="F43" s="39">
        <v>0.77</v>
      </c>
      <c r="G43" s="40">
        <v>7.36</v>
      </c>
      <c r="H43" s="40">
        <v>8.44</v>
      </c>
      <c r="I43" s="40">
        <v>5.54</v>
      </c>
      <c r="J43" s="40">
        <v>3.73</v>
      </c>
      <c r="K43" s="40">
        <v>4.7300000000000004</v>
      </c>
      <c r="L43" s="40">
        <v>4.22</v>
      </c>
      <c r="M43" s="40">
        <v>5.7</v>
      </c>
      <c r="N43" s="40">
        <v>4.78</v>
      </c>
      <c r="O43" s="40">
        <v>5.54</v>
      </c>
      <c r="P43" s="40">
        <v>1.25</v>
      </c>
      <c r="Q43" s="387"/>
    </row>
    <row r="44" spans="1:17" x14ac:dyDescent="0.2">
      <c r="A44" s="20"/>
      <c r="B44" s="424" t="s">
        <v>194</v>
      </c>
      <c r="C44" s="38" t="s">
        <v>195</v>
      </c>
      <c r="D44" s="39" t="s">
        <v>132</v>
      </c>
      <c r="E44" s="39" t="s">
        <v>254</v>
      </c>
      <c r="F44" s="39" t="s">
        <v>254</v>
      </c>
      <c r="G44" s="40" t="s">
        <v>254</v>
      </c>
      <c r="H44" s="40" t="s">
        <v>254</v>
      </c>
      <c r="I44" s="40" t="s">
        <v>254</v>
      </c>
      <c r="J44" s="40" t="s">
        <v>254</v>
      </c>
      <c r="K44" s="40" t="s">
        <v>254</v>
      </c>
      <c r="L44" s="40" t="s">
        <v>254</v>
      </c>
      <c r="M44" s="40" t="s">
        <v>254</v>
      </c>
      <c r="N44" s="40" t="s">
        <v>254</v>
      </c>
      <c r="O44" s="40">
        <v>3.0200000000000001E-2</v>
      </c>
      <c r="P44" s="40" t="s">
        <v>254</v>
      </c>
      <c r="Q44" s="387"/>
    </row>
    <row r="45" spans="1:17" x14ac:dyDescent="0.2">
      <c r="A45" s="20"/>
      <c r="B45" s="424" t="s">
        <v>73</v>
      </c>
      <c r="C45" s="38" t="s">
        <v>72</v>
      </c>
      <c r="D45" s="39" t="s">
        <v>132</v>
      </c>
      <c r="E45" s="39" t="s">
        <v>291</v>
      </c>
      <c r="F45" s="39" t="s">
        <v>291</v>
      </c>
      <c r="G45" s="40">
        <v>0.81499999999999995</v>
      </c>
      <c r="H45" s="40">
        <v>0.96899999999999997</v>
      </c>
      <c r="I45" s="40">
        <v>0.47899999999999998</v>
      </c>
      <c r="J45" s="40">
        <v>0.49399999999999999</v>
      </c>
      <c r="K45" s="40">
        <v>0.315</v>
      </c>
      <c r="L45" s="40">
        <v>0.34799999999999998</v>
      </c>
      <c r="M45" s="40">
        <v>0.36699999999999999</v>
      </c>
      <c r="N45" s="40">
        <v>0.436</v>
      </c>
      <c r="O45" s="40">
        <v>0.59499999999999997</v>
      </c>
      <c r="P45" s="40" t="s">
        <v>291</v>
      </c>
      <c r="Q45" s="387"/>
    </row>
    <row r="46" spans="1:17" x14ac:dyDescent="0.2">
      <c r="A46" s="20"/>
      <c r="B46" s="424" t="s">
        <v>71</v>
      </c>
      <c r="C46" s="38" t="s">
        <v>70</v>
      </c>
      <c r="D46" s="39" t="s">
        <v>132</v>
      </c>
      <c r="E46" s="39">
        <v>106.1</v>
      </c>
      <c r="F46" s="39">
        <v>92.06</v>
      </c>
      <c r="G46" s="40">
        <v>314.7</v>
      </c>
      <c r="H46" s="40">
        <v>178.4</v>
      </c>
      <c r="I46" s="40">
        <v>48.29</v>
      </c>
      <c r="J46" s="40">
        <v>91.47</v>
      </c>
      <c r="K46" s="40">
        <v>35</v>
      </c>
      <c r="L46" s="40">
        <v>36.35</v>
      </c>
      <c r="M46" s="40">
        <v>44.21</v>
      </c>
      <c r="N46" s="40">
        <v>30.86</v>
      </c>
      <c r="O46" s="40">
        <v>44.88</v>
      </c>
      <c r="P46" s="40">
        <v>15.08</v>
      </c>
      <c r="Q46" s="387"/>
    </row>
    <row r="47" spans="1:17" ht="4.5" customHeight="1" x14ac:dyDescent="0.2">
      <c r="A47" s="20"/>
      <c r="B47" s="381"/>
      <c r="C47" s="382"/>
      <c r="D47" s="21"/>
      <c r="E47" s="21"/>
      <c r="F47" s="21"/>
      <c r="G47" s="381"/>
      <c r="H47" s="383"/>
      <c r="I47" s="381"/>
      <c r="J47" s="381"/>
      <c r="K47" s="381"/>
      <c r="L47" s="381"/>
      <c r="M47" s="381"/>
      <c r="N47" s="381"/>
      <c r="O47" s="381"/>
      <c r="P47" s="381"/>
    </row>
    <row r="48" spans="1:17" ht="12" x14ac:dyDescent="0.2">
      <c r="A48" s="20"/>
      <c r="B48" s="404" t="s">
        <v>339</v>
      </c>
      <c r="C48" s="20"/>
      <c r="D48" s="21"/>
      <c r="E48" s="21"/>
      <c r="F48" s="21"/>
      <c r="G48" s="45"/>
      <c r="H48" s="20"/>
      <c r="I48" s="20"/>
      <c r="J48" s="22"/>
      <c r="K48" s="20"/>
      <c r="L48" s="20"/>
      <c r="M48" s="20"/>
      <c r="N48" s="20"/>
      <c r="O48" s="20"/>
      <c r="P48" s="20"/>
    </row>
    <row r="49" spans="1:23" x14ac:dyDescent="0.2">
      <c r="A49" s="20"/>
      <c r="B49" s="23" t="s">
        <v>7838</v>
      </c>
      <c r="C49" s="382"/>
      <c r="D49" s="21"/>
      <c r="E49" s="21"/>
      <c r="F49" s="21"/>
      <c r="G49" s="20"/>
      <c r="H49" s="23"/>
      <c r="I49" s="384"/>
      <c r="J49" s="22"/>
      <c r="K49" s="20"/>
      <c r="L49" s="20"/>
      <c r="M49" s="20"/>
      <c r="N49" s="20"/>
      <c r="O49" s="20"/>
      <c r="P49" s="20"/>
    </row>
    <row r="50" spans="1:23" x14ac:dyDescent="0.2">
      <c r="A50" s="20"/>
      <c r="B50" s="381"/>
      <c r="C50" s="382"/>
      <c r="D50" s="21"/>
      <c r="E50" s="21"/>
      <c r="F50" s="21"/>
      <c r="G50" s="384"/>
      <c r="H50" s="23"/>
      <c r="I50" s="384"/>
      <c r="J50" s="22"/>
      <c r="K50" s="20"/>
      <c r="L50" s="20"/>
      <c r="M50" s="20"/>
      <c r="N50" s="20"/>
      <c r="O50" s="20"/>
      <c r="P50" s="20"/>
    </row>
    <row r="51" spans="1:23" ht="12.6" customHeight="1" x14ac:dyDescent="0.2">
      <c r="A51" s="20"/>
      <c r="B51" s="689" t="s">
        <v>196</v>
      </c>
      <c r="C51" s="689"/>
      <c r="D51" s="689"/>
      <c r="E51" s="689"/>
      <c r="F51" s="689"/>
      <c r="G51" s="689"/>
      <c r="H51" s="689"/>
      <c r="I51" s="689"/>
      <c r="J51" s="689"/>
      <c r="K51" s="689"/>
      <c r="L51" s="689"/>
      <c r="M51" s="689"/>
      <c r="N51" s="689"/>
      <c r="O51" s="689"/>
      <c r="P51" s="689"/>
    </row>
    <row r="52" spans="1:23" s="16" customFormat="1" ht="12.6" customHeight="1" x14ac:dyDescent="0.25">
      <c r="A52" s="36"/>
      <c r="B52" s="703" t="s">
        <v>190</v>
      </c>
      <c r="C52" s="703"/>
      <c r="D52" s="689" t="s">
        <v>104</v>
      </c>
      <c r="E52" s="703" t="str">
        <f>E12</f>
        <v>Fecha</v>
      </c>
      <c r="F52" s="703"/>
      <c r="G52" s="703"/>
      <c r="H52" s="703"/>
      <c r="I52" s="703"/>
      <c r="J52" s="703"/>
      <c r="K52" s="703"/>
      <c r="L52" s="703"/>
      <c r="M52" s="703"/>
      <c r="N52" s="703"/>
      <c r="O52" s="703"/>
      <c r="P52" s="703"/>
      <c r="Q52" s="36"/>
    </row>
    <row r="53" spans="1:23" ht="12.75" customHeight="1" x14ac:dyDescent="0.2">
      <c r="A53" s="20"/>
      <c r="B53" s="703"/>
      <c r="C53" s="703"/>
      <c r="D53" s="689"/>
      <c r="E53" s="453">
        <f>E13</f>
        <v>43901.644444444442</v>
      </c>
      <c r="F53" s="453">
        <f>F13</f>
        <v>43902.65347222222</v>
      </c>
      <c r="G53" s="453">
        <f>G13</f>
        <v>44049.527777777781</v>
      </c>
      <c r="H53" s="453">
        <f t="shared" ref="H53:P53" si="0">H13</f>
        <v>44050.534722222219</v>
      </c>
      <c r="I53" s="453">
        <f t="shared" si="0"/>
        <v>44051.541666666664</v>
      </c>
      <c r="J53" s="453">
        <f t="shared" si="0"/>
        <v>44052.625</v>
      </c>
      <c r="K53" s="453">
        <f t="shared" si="0"/>
        <v>44053.645833333336</v>
      </c>
      <c r="L53" s="453">
        <f t="shared" si="0"/>
        <v>44054.659722222219</v>
      </c>
      <c r="M53" s="453">
        <f t="shared" si="0"/>
        <v>44055.666666666664</v>
      </c>
      <c r="N53" s="453">
        <f t="shared" si="0"/>
        <v>44056.677083333336</v>
      </c>
      <c r="O53" s="453">
        <f t="shared" si="0"/>
        <v>44057.6875</v>
      </c>
      <c r="P53" s="453">
        <f t="shared" si="0"/>
        <v>44058.697916666664</v>
      </c>
    </row>
    <row r="54" spans="1:23" s="16" customFormat="1" ht="13.8" x14ac:dyDescent="0.25">
      <c r="A54" s="36"/>
      <c r="B54" s="689" t="s">
        <v>187</v>
      </c>
      <c r="C54" s="689"/>
      <c r="D54" s="689"/>
      <c r="E54" s="47">
        <v>1583.6094833376924</v>
      </c>
      <c r="F54" s="47">
        <v>1586.8187712000004</v>
      </c>
      <c r="G54" s="47">
        <v>1583.604</v>
      </c>
      <c r="H54" s="47">
        <v>1580.328</v>
      </c>
      <c r="I54" s="47">
        <v>1588.6200000000001</v>
      </c>
      <c r="J54" s="47">
        <v>1581.876</v>
      </c>
      <c r="K54" s="47">
        <v>1587.9839999999999</v>
      </c>
      <c r="L54" s="47">
        <v>1590.3720000000001</v>
      </c>
      <c r="M54" s="47">
        <v>1590.3119999999999</v>
      </c>
      <c r="N54" s="47">
        <v>1585.4939999999999</v>
      </c>
      <c r="O54" s="47">
        <v>1588.9860000000001</v>
      </c>
      <c r="P54" s="47">
        <v>1592.595</v>
      </c>
      <c r="Q54" s="36"/>
      <c r="S54" s="216"/>
      <c r="T54" s="391" t="s">
        <v>293</v>
      </c>
      <c r="U54" s="392" t="s">
        <v>294</v>
      </c>
      <c r="V54" s="392" t="s">
        <v>7839</v>
      </c>
    </row>
    <row r="55" spans="1:23" ht="13.8" x14ac:dyDescent="0.25">
      <c r="A55" s="20"/>
      <c r="B55" s="424" t="s">
        <v>101</v>
      </c>
      <c r="C55" s="38" t="s">
        <v>100</v>
      </c>
      <c r="D55" s="39" t="s">
        <v>135</v>
      </c>
      <c r="E55" s="48">
        <f t="shared" ref="E55:P70" si="1">IF(ISNUMBER(FIND("&lt;",E14)),"&lt;L.C.",PRODUCT(E14,1/E$54))</f>
        <v>3.1567125939811022E-2</v>
      </c>
      <c r="F55" s="48">
        <f t="shared" si="1"/>
        <v>4.0710383045914886E-2</v>
      </c>
      <c r="G55" s="48">
        <f t="shared" si="1"/>
        <v>0.19550342130987294</v>
      </c>
      <c r="H55" s="48">
        <f t="shared" si="1"/>
        <v>0.22602902688555793</v>
      </c>
      <c r="I55" s="48">
        <f t="shared" si="1"/>
        <v>0.13124598708312873</v>
      </c>
      <c r="J55" s="48">
        <f t="shared" si="1"/>
        <v>9.5076984542404083E-2</v>
      </c>
      <c r="K55" s="48">
        <f t="shared" si="1"/>
        <v>9.1625608318471732E-2</v>
      </c>
      <c r="L55" s="48">
        <f t="shared" si="1"/>
        <v>0.11091744572967834</v>
      </c>
      <c r="M55" s="48">
        <f t="shared" si="1"/>
        <v>0.11287093350235677</v>
      </c>
      <c r="N55" s="48">
        <f t="shared" si="1"/>
        <v>0.11214170473051303</v>
      </c>
      <c r="O55" s="48">
        <f t="shared" si="1"/>
        <v>0.14430586550164695</v>
      </c>
      <c r="P55" s="48">
        <f t="shared" si="1"/>
        <v>4.52657455285242E-2</v>
      </c>
      <c r="S55" s="233"/>
      <c r="T55" s="393">
        <v>0</v>
      </c>
      <c r="U55" s="394">
        <v>0.5</v>
      </c>
      <c r="V55" s="394">
        <v>1.5</v>
      </c>
    </row>
    <row r="56" spans="1:23" ht="13.8" x14ac:dyDescent="0.25">
      <c r="A56" s="20"/>
      <c r="B56" s="424" t="s">
        <v>79</v>
      </c>
      <c r="C56" s="38" t="s">
        <v>78</v>
      </c>
      <c r="D56" s="39" t="s">
        <v>135</v>
      </c>
      <c r="E56" s="48">
        <f t="shared" si="1"/>
        <v>1.3816537618785061E-3</v>
      </c>
      <c r="F56" s="48">
        <f t="shared" si="1"/>
        <v>5.1234584235803108E-4</v>
      </c>
      <c r="G56" s="48">
        <f t="shared" si="1"/>
        <v>2.3099209145720774E-3</v>
      </c>
      <c r="H56" s="48">
        <f t="shared" si="1"/>
        <v>2.0698234796826987E-3</v>
      </c>
      <c r="I56" s="48">
        <f t="shared" si="1"/>
        <v>4.4881721242336108E-4</v>
      </c>
      <c r="J56" s="48">
        <f t="shared" si="1"/>
        <v>6.6124019834677315E-4</v>
      </c>
      <c r="K56" s="48">
        <f t="shared" si="1"/>
        <v>3.0478896512811215E-4</v>
      </c>
      <c r="L56" s="48">
        <f t="shared" si="1"/>
        <v>4.1751238075117016E-4</v>
      </c>
      <c r="M56" s="48">
        <f t="shared" si="1"/>
        <v>4.2318739970521511E-4</v>
      </c>
      <c r="N56" s="48">
        <f t="shared" si="1"/>
        <v>1.4039788230040607E-3</v>
      </c>
      <c r="O56" s="48">
        <f t="shared" si="1"/>
        <v>5.2989768317656663E-4</v>
      </c>
      <c r="P56" s="48">
        <f t="shared" si="1"/>
        <v>1.8899971430275743E-4</v>
      </c>
      <c r="S56" s="233"/>
      <c r="T56" s="393">
        <v>1</v>
      </c>
      <c r="U56" s="394">
        <v>0.5</v>
      </c>
      <c r="V56" s="394">
        <v>1.5</v>
      </c>
    </row>
    <row r="57" spans="1:23" ht="13.2" x14ac:dyDescent="0.2">
      <c r="A57" s="20"/>
      <c r="B57" s="424" t="s">
        <v>147</v>
      </c>
      <c r="C57" s="38" t="s">
        <v>99</v>
      </c>
      <c r="D57" s="39" t="s">
        <v>135</v>
      </c>
      <c r="E57" s="48">
        <f t="shared" si="1"/>
        <v>1.7554832989132752E-3</v>
      </c>
      <c r="F57" s="48">
        <f t="shared" si="1"/>
        <v>1.6088793795080607E-3</v>
      </c>
      <c r="G57" s="48">
        <f t="shared" si="1"/>
        <v>6.9840692496356419E-3</v>
      </c>
      <c r="H57" s="48">
        <f t="shared" si="1"/>
        <v>6.8656633306503458E-3</v>
      </c>
      <c r="I57" s="48">
        <f t="shared" si="1"/>
        <v>1.9520086616056701E-3</v>
      </c>
      <c r="J57" s="48">
        <f t="shared" si="1"/>
        <v>3.0444864199216624E-3</v>
      </c>
      <c r="K57" s="48">
        <f t="shared" si="1"/>
        <v>1.1297343046277545E-3</v>
      </c>
      <c r="L57" s="48">
        <f t="shared" si="1"/>
        <v>1.4091042850351992E-3</v>
      </c>
      <c r="M57" s="48">
        <f t="shared" si="1"/>
        <v>1.6135198627690666E-3</v>
      </c>
      <c r="N57" s="48">
        <f t="shared" si="1"/>
        <v>1.314416831599489E-3</v>
      </c>
      <c r="O57" s="48">
        <f t="shared" si="1"/>
        <v>1.8464605729691763E-3</v>
      </c>
      <c r="P57" s="48">
        <f t="shared" si="1"/>
        <v>6.5427808074243607E-4</v>
      </c>
      <c r="S57" s="233"/>
      <c r="T57" s="233"/>
      <c r="U57" s="233"/>
    </row>
    <row r="58" spans="1:23" ht="13.2" x14ac:dyDescent="0.2">
      <c r="A58" s="20"/>
      <c r="B58" s="424" t="s">
        <v>98</v>
      </c>
      <c r="C58" s="38" t="s">
        <v>97</v>
      </c>
      <c r="D58" s="39" t="s">
        <v>135</v>
      </c>
      <c r="E58" s="48">
        <f t="shared" si="1"/>
        <v>1.7744273632900375E-3</v>
      </c>
      <c r="F58" s="48">
        <f t="shared" si="1"/>
        <v>3.2360343179686215E-3</v>
      </c>
      <c r="G58" s="48">
        <f t="shared" si="1"/>
        <v>8.0449405280613086E-3</v>
      </c>
      <c r="H58" s="48">
        <f t="shared" si="1"/>
        <v>7.8274889769718685E-3</v>
      </c>
      <c r="I58" s="48">
        <f t="shared" si="1"/>
        <v>3.4123956641613474E-3</v>
      </c>
      <c r="J58" s="48">
        <f t="shared" si="1"/>
        <v>3.8574452106233362E-3</v>
      </c>
      <c r="K58" s="48">
        <f t="shared" si="1"/>
        <v>3.2128787191810504E-3</v>
      </c>
      <c r="L58" s="48">
        <f t="shared" si="1"/>
        <v>2.8917762636666137E-3</v>
      </c>
      <c r="M58" s="48">
        <f t="shared" si="1"/>
        <v>3.4817067342760412E-3</v>
      </c>
      <c r="N58" s="48">
        <f t="shared" si="1"/>
        <v>2.8792288081821824E-3</v>
      </c>
      <c r="O58" s="48">
        <f t="shared" si="1"/>
        <v>2.7061283107591883E-3</v>
      </c>
      <c r="P58" s="48">
        <f t="shared" si="1"/>
        <v>1.0423240057892934E-3</v>
      </c>
      <c r="S58" s="233"/>
      <c r="T58" s="233"/>
      <c r="U58" s="233"/>
    </row>
    <row r="59" spans="1:23" ht="13.2" x14ac:dyDescent="0.2">
      <c r="A59" s="20"/>
      <c r="B59" s="424" t="s">
        <v>96</v>
      </c>
      <c r="C59" s="38" t="s">
        <v>95</v>
      </c>
      <c r="D59" s="39" t="s">
        <v>135</v>
      </c>
      <c r="E59" s="223" t="str">
        <f t="shared" si="1"/>
        <v>&lt;L.C.</v>
      </c>
      <c r="F59" s="223" t="str">
        <f t="shared" si="1"/>
        <v>&lt;L.C.</v>
      </c>
      <c r="G59" s="223" t="str">
        <f t="shared" si="1"/>
        <v>&lt;L.C.</v>
      </c>
      <c r="H59" s="48" t="str">
        <f t="shared" si="1"/>
        <v>&lt;L.C.</v>
      </c>
      <c r="I59" s="223" t="str">
        <f t="shared" si="1"/>
        <v>&lt;L.C.</v>
      </c>
      <c r="J59" s="223" t="str">
        <f t="shared" si="1"/>
        <v>&lt;L.C.</v>
      </c>
      <c r="K59" s="223" t="str">
        <f t="shared" si="1"/>
        <v>&lt;L.C.</v>
      </c>
      <c r="L59" s="48" t="str">
        <f t="shared" si="1"/>
        <v>&lt;L.C.</v>
      </c>
      <c r="M59" s="48" t="str">
        <f t="shared" si="1"/>
        <v>&lt;L.C.</v>
      </c>
      <c r="N59" s="48" t="str">
        <f t="shared" si="1"/>
        <v>&lt;L.C.</v>
      </c>
      <c r="O59" s="48">
        <f t="shared" si="1"/>
        <v>1.5733304132320863E-5</v>
      </c>
      <c r="P59" s="48" t="str">
        <f t="shared" si="1"/>
        <v>&lt;L.C.</v>
      </c>
      <c r="S59" s="233"/>
      <c r="T59" s="233"/>
      <c r="U59" s="233"/>
    </row>
    <row r="60" spans="1:23" ht="13.2" x14ac:dyDescent="0.2">
      <c r="A60" s="20"/>
      <c r="B60" s="424" t="s">
        <v>106</v>
      </c>
      <c r="C60" s="38" t="s">
        <v>118</v>
      </c>
      <c r="D60" s="39" t="s">
        <v>135</v>
      </c>
      <c r="E60" s="48">
        <f t="shared" si="1"/>
        <v>3.6461009237141197E-4</v>
      </c>
      <c r="F60" s="48">
        <f t="shared" si="1"/>
        <v>3.6639344741323403E-4</v>
      </c>
      <c r="G60" s="48">
        <f t="shared" si="1"/>
        <v>1.8489470852561625E-3</v>
      </c>
      <c r="H60" s="48">
        <f t="shared" si="1"/>
        <v>1.6844604411236147E-3</v>
      </c>
      <c r="I60" s="48">
        <f t="shared" si="1"/>
        <v>3.9644471302136442E-4</v>
      </c>
      <c r="J60" s="48">
        <f t="shared" si="1"/>
        <v>5.8904743481789977E-4</v>
      </c>
      <c r="K60" s="48">
        <f t="shared" si="1"/>
        <v>2.750027708087739E-4</v>
      </c>
      <c r="L60" s="48">
        <f t="shared" si="1"/>
        <v>3.0011846285020103E-4</v>
      </c>
      <c r="M60" s="48">
        <f t="shared" si="1"/>
        <v>3.7577531955993544E-4</v>
      </c>
      <c r="N60" s="48">
        <f t="shared" si="1"/>
        <v>2.42006592267142E-4</v>
      </c>
      <c r="O60" s="48">
        <f t="shared" si="1"/>
        <v>4.1045043820398664E-4</v>
      </c>
      <c r="P60" s="48">
        <f t="shared" si="1"/>
        <v>1.5534395122425977E-4</v>
      </c>
      <c r="S60" s="233"/>
      <c r="T60" s="233"/>
      <c r="U60" s="233"/>
    </row>
    <row r="61" spans="1:23" ht="13.2" x14ac:dyDescent="0.2">
      <c r="A61" s="20"/>
      <c r="B61" s="424" t="s">
        <v>107</v>
      </c>
      <c r="C61" s="38" t="s">
        <v>119</v>
      </c>
      <c r="D61" s="39" t="s">
        <v>135</v>
      </c>
      <c r="E61" s="48">
        <f t="shared" si="1"/>
        <v>1.3955460757547979E-3</v>
      </c>
      <c r="F61" s="48">
        <f t="shared" si="1"/>
        <v>1.2351757085138264E-3</v>
      </c>
      <c r="G61" s="48">
        <f t="shared" si="1"/>
        <v>6.6493896201323052E-3</v>
      </c>
      <c r="H61" s="48">
        <f t="shared" si="1"/>
        <v>6.2518667010899006E-3</v>
      </c>
      <c r="I61" s="48">
        <f t="shared" si="1"/>
        <v>5.5393989752111896E-3</v>
      </c>
      <c r="J61" s="48">
        <f t="shared" si="1"/>
        <v>5.3607235965398049E-3</v>
      </c>
      <c r="K61" s="48" t="str">
        <f t="shared" si="1"/>
        <v>&lt;L.C.</v>
      </c>
      <c r="L61" s="48">
        <f t="shared" si="1"/>
        <v>1.6914281690069994E-3</v>
      </c>
      <c r="M61" s="48">
        <f t="shared" si="1"/>
        <v>2.0121837727439646E-3</v>
      </c>
      <c r="N61" s="48">
        <f t="shared" si="1"/>
        <v>2.3273503400202083E-3</v>
      </c>
      <c r="O61" s="48">
        <f t="shared" si="1"/>
        <v>2.7753548489414001E-3</v>
      </c>
      <c r="P61" s="48" t="str">
        <f t="shared" si="1"/>
        <v>&lt;L.C.</v>
      </c>
      <c r="S61" s="233"/>
      <c r="T61" s="233"/>
      <c r="U61" s="233"/>
    </row>
    <row r="62" spans="1:23" ht="13.2" x14ac:dyDescent="0.2">
      <c r="A62" s="20"/>
      <c r="B62" s="424" t="s">
        <v>94</v>
      </c>
      <c r="C62" s="38" t="s">
        <v>93</v>
      </c>
      <c r="D62" s="39" t="s">
        <v>135</v>
      </c>
      <c r="E62" s="48">
        <f t="shared" si="1"/>
        <v>3.8077569397291545E-4</v>
      </c>
      <c r="F62" s="48">
        <f t="shared" si="1"/>
        <v>2.407332248225927E-4</v>
      </c>
      <c r="G62" s="48">
        <f t="shared" si="1"/>
        <v>7.6976314785767155E-4</v>
      </c>
      <c r="H62" s="48">
        <f t="shared" si="1"/>
        <v>5.1191904465402126E-4</v>
      </c>
      <c r="I62" s="48">
        <f t="shared" si="1"/>
        <v>1.9891478138258362E-4</v>
      </c>
      <c r="J62" s="48">
        <f t="shared" si="1"/>
        <v>6.3785024869205927E-4</v>
      </c>
      <c r="K62" s="48">
        <f t="shared" si="1"/>
        <v>1.4861610696329436E-4</v>
      </c>
      <c r="L62" s="48">
        <f t="shared" si="1"/>
        <v>2.0498348813988173E-4</v>
      </c>
      <c r="M62" s="48">
        <f t="shared" si="1"/>
        <v>1.9241507326864162E-4</v>
      </c>
      <c r="N62" s="48">
        <f t="shared" si="1"/>
        <v>4.4907139352151447E-4</v>
      </c>
      <c r="O62" s="48">
        <f t="shared" si="1"/>
        <v>2.7753548489414001E-4</v>
      </c>
      <c r="P62" s="48">
        <f t="shared" si="1"/>
        <v>1.9402296252342871E-4</v>
      </c>
      <c r="S62" s="233"/>
      <c r="T62" s="234"/>
      <c r="V62" s="14"/>
      <c r="W62" s="385"/>
    </row>
    <row r="63" spans="1:23" ht="13.2" x14ac:dyDescent="0.2">
      <c r="A63" s="20"/>
      <c r="B63" s="424" t="s">
        <v>108</v>
      </c>
      <c r="C63" s="38" t="s">
        <v>121</v>
      </c>
      <c r="D63" s="39" t="s">
        <v>135</v>
      </c>
      <c r="E63" s="48">
        <f t="shared" si="1"/>
        <v>0.58732914256087676</v>
      </c>
      <c r="F63" s="48">
        <f t="shared" si="1"/>
        <v>0.72472044121984713</v>
      </c>
      <c r="G63" s="48">
        <f t="shared" si="1"/>
        <v>2.1880470117529383</v>
      </c>
      <c r="H63" s="48">
        <f t="shared" si="1"/>
        <v>1.8806222505707675</v>
      </c>
      <c r="I63" s="48">
        <f t="shared" si="1"/>
        <v>0.76355579056036049</v>
      </c>
      <c r="J63" s="48">
        <f t="shared" si="1"/>
        <v>1.0361115536236722</v>
      </c>
      <c r="K63" s="48">
        <f t="shared" si="1"/>
        <v>0.40787564610222782</v>
      </c>
      <c r="L63" s="48">
        <f t="shared" si="1"/>
        <v>0.44775687700739192</v>
      </c>
      <c r="M63" s="48">
        <f t="shared" si="1"/>
        <v>0.47160557173686674</v>
      </c>
      <c r="N63" s="48">
        <f t="shared" si="1"/>
        <v>0.47076810129839664</v>
      </c>
      <c r="O63" s="48">
        <f t="shared" si="1"/>
        <v>0.62580790516719453</v>
      </c>
      <c r="P63" s="48">
        <f t="shared" si="1"/>
        <v>0.19358342830411998</v>
      </c>
      <c r="S63" s="233"/>
      <c r="T63" s="234"/>
      <c r="U63" s="233"/>
    </row>
    <row r="64" spans="1:23" ht="13.2" x14ac:dyDescent="0.2">
      <c r="A64" s="20"/>
      <c r="B64" s="424" t="s">
        <v>92</v>
      </c>
      <c r="C64" s="38" t="s">
        <v>91</v>
      </c>
      <c r="D64" s="39" t="s">
        <v>135</v>
      </c>
      <c r="E64" s="48">
        <f t="shared" si="1"/>
        <v>6.3210028137129076E-4</v>
      </c>
      <c r="F64" s="48">
        <f t="shared" si="1"/>
        <v>9.1062698918493838E-4</v>
      </c>
      <c r="G64" s="48">
        <f t="shared" si="1"/>
        <v>3.4415169448927892E-4</v>
      </c>
      <c r="H64" s="48">
        <f t="shared" si="1"/>
        <v>4.5243772178940063E-4</v>
      </c>
      <c r="I64" s="48">
        <f t="shared" si="1"/>
        <v>3.065553751054374E-4</v>
      </c>
      <c r="J64" s="48">
        <f t="shared" si="1"/>
        <v>3.5780301363697275E-4</v>
      </c>
      <c r="K64" s="48">
        <f t="shared" si="1"/>
        <v>8.3753992483551488E-5</v>
      </c>
      <c r="L64" s="48">
        <f t="shared" si="1"/>
        <v>9.117363736283081E-5</v>
      </c>
      <c r="M64" s="48">
        <f t="shared" si="1"/>
        <v>1.9115745841067665E-4</v>
      </c>
      <c r="N64" s="48">
        <f t="shared" si="1"/>
        <v>1.0343779288978705E-4</v>
      </c>
      <c r="O64" s="48">
        <f t="shared" si="1"/>
        <v>1.5481571266203728E-4</v>
      </c>
      <c r="P64" s="48">
        <f t="shared" si="1"/>
        <v>9.9837058385841964E-5</v>
      </c>
      <c r="S64" s="233"/>
      <c r="T64" s="233"/>
      <c r="U64" s="233"/>
    </row>
    <row r="65" spans="1:23" ht="13.2" x14ac:dyDescent="0.2">
      <c r="A65" s="20"/>
      <c r="B65" s="424" t="s">
        <v>88</v>
      </c>
      <c r="C65" s="38" t="s">
        <v>87</v>
      </c>
      <c r="D65" s="39" t="s">
        <v>135</v>
      </c>
      <c r="E65" s="48">
        <f t="shared" si="1"/>
        <v>1.5262601199544557E-2</v>
      </c>
      <c r="F65" s="48">
        <f t="shared" si="1"/>
        <v>2.0380399190478137E-2</v>
      </c>
      <c r="G65" s="48">
        <f t="shared" si="1"/>
        <v>2.0484919209600379E-2</v>
      </c>
      <c r="H65" s="48">
        <f t="shared" si="1"/>
        <v>2.0691906996522243E-2</v>
      </c>
      <c r="I65" s="48">
        <f t="shared" si="1"/>
        <v>9.3603253137943612E-3</v>
      </c>
      <c r="J65" s="48">
        <f t="shared" si="1"/>
        <v>1.4261547681360611E-2</v>
      </c>
      <c r="K65" s="48">
        <f t="shared" si="1"/>
        <v>7.5882376648631232E-3</v>
      </c>
      <c r="L65" s="48">
        <f t="shared" si="1"/>
        <v>5.0202091083092499E-3</v>
      </c>
      <c r="M65" s="48">
        <f t="shared" si="1"/>
        <v>8.3757149540467524E-3</v>
      </c>
      <c r="N65" s="48">
        <f t="shared" si="1"/>
        <v>1.9791938663911691E-2</v>
      </c>
      <c r="O65" s="48">
        <f t="shared" si="1"/>
        <v>3.0849862742654745E-2</v>
      </c>
      <c r="P65" s="48">
        <f t="shared" si="1"/>
        <v>2.4946706475908811E-2</v>
      </c>
      <c r="S65" s="233"/>
      <c r="T65" s="233"/>
      <c r="U65" s="233"/>
    </row>
    <row r="66" spans="1:23" ht="13.2" x14ac:dyDescent="0.2">
      <c r="A66" s="20"/>
      <c r="B66" s="424" t="s">
        <v>90</v>
      </c>
      <c r="C66" s="38" t="s">
        <v>89</v>
      </c>
      <c r="D66" s="39" t="s">
        <v>135</v>
      </c>
      <c r="E66" s="48" t="str">
        <f t="shared" si="1"/>
        <v>&lt;L.C.</v>
      </c>
      <c r="F66" s="48" t="str">
        <f t="shared" si="1"/>
        <v>&lt;L.C.</v>
      </c>
      <c r="G66" s="48">
        <f t="shared" si="1"/>
        <v>4.832647555828351E-3</v>
      </c>
      <c r="H66" s="48">
        <f t="shared" si="1"/>
        <v>1.2434127598827584E-2</v>
      </c>
      <c r="I66" s="48" t="str">
        <f t="shared" si="1"/>
        <v>&lt;L.C.</v>
      </c>
      <c r="J66" s="48">
        <f t="shared" si="1"/>
        <v>2.258078382882097E-2</v>
      </c>
      <c r="K66" s="48" t="str">
        <f t="shared" si="1"/>
        <v>&lt;L.C.</v>
      </c>
      <c r="L66" s="48" t="str">
        <f t="shared" si="1"/>
        <v>&lt;L.C.</v>
      </c>
      <c r="M66" s="48" t="str">
        <f t="shared" si="1"/>
        <v>&lt;L.C.</v>
      </c>
      <c r="N66" s="48" t="str">
        <f t="shared" si="1"/>
        <v>&lt;L.C.</v>
      </c>
      <c r="O66" s="48" t="str">
        <f t="shared" si="1"/>
        <v>&lt;L.C.</v>
      </c>
      <c r="P66" s="48" t="str">
        <f t="shared" si="1"/>
        <v>&lt;L.C.</v>
      </c>
      <c r="S66" s="233"/>
      <c r="T66" s="233"/>
      <c r="U66" s="233"/>
    </row>
    <row r="67" spans="1:23" ht="13.2" x14ac:dyDescent="0.2">
      <c r="A67" s="20"/>
      <c r="B67" s="424" t="s">
        <v>109</v>
      </c>
      <c r="C67" s="38" t="s">
        <v>122</v>
      </c>
      <c r="D67" s="39" t="s">
        <v>135</v>
      </c>
      <c r="E67" s="48">
        <f t="shared" si="1"/>
        <v>7.8933601569841519E-5</v>
      </c>
      <c r="F67" s="48" t="str">
        <f t="shared" si="1"/>
        <v>&lt;L.C.</v>
      </c>
      <c r="G67" s="48" t="str">
        <f t="shared" si="1"/>
        <v>&lt;L.C.</v>
      </c>
      <c r="H67" s="48" t="str">
        <f t="shared" si="1"/>
        <v>&lt;L.C.</v>
      </c>
      <c r="I67" s="48" t="str">
        <f t="shared" si="1"/>
        <v>&lt;L.C.</v>
      </c>
      <c r="J67" s="48" t="str">
        <f t="shared" si="1"/>
        <v>&lt;L.C.</v>
      </c>
      <c r="K67" s="48" t="str">
        <f t="shared" si="1"/>
        <v>&lt;L.C.</v>
      </c>
      <c r="L67" s="48">
        <f t="shared" si="1"/>
        <v>2.4805517199749487E-3</v>
      </c>
      <c r="M67" s="48" t="str">
        <f t="shared" si="1"/>
        <v>&lt;L.C.</v>
      </c>
      <c r="N67" s="48" t="str">
        <f t="shared" si="1"/>
        <v>&lt;L.C.</v>
      </c>
      <c r="O67" s="48" t="str">
        <f t="shared" si="1"/>
        <v>&lt;L.C.</v>
      </c>
      <c r="P67" s="48" t="str">
        <f t="shared" si="1"/>
        <v>&lt;L.C.</v>
      </c>
      <c r="S67" s="233"/>
      <c r="T67" s="233"/>
      <c r="U67" s="233"/>
    </row>
    <row r="68" spans="1:23" ht="13.2" x14ac:dyDescent="0.2">
      <c r="A68" s="20"/>
      <c r="B68" s="424" t="s">
        <v>110</v>
      </c>
      <c r="C68" s="38" t="s">
        <v>123</v>
      </c>
      <c r="D68" s="39" t="s">
        <v>135</v>
      </c>
      <c r="E68" s="48">
        <f t="shared" si="1"/>
        <v>1.5338377457051603E-3</v>
      </c>
      <c r="F68" s="48">
        <f t="shared" si="1"/>
        <v>1.6592947145494413E-3</v>
      </c>
      <c r="G68" s="48">
        <f t="shared" si="1"/>
        <v>3.8728116372527474E-3</v>
      </c>
      <c r="H68" s="48">
        <f t="shared" si="1"/>
        <v>3.7245432593740035E-3</v>
      </c>
      <c r="I68" s="48">
        <f t="shared" si="1"/>
        <v>2.0206216716395359E-3</v>
      </c>
      <c r="J68" s="48">
        <f t="shared" si="1"/>
        <v>1.5898844157190577E-3</v>
      </c>
      <c r="K68" s="48">
        <f t="shared" si="1"/>
        <v>5.2330502070549836E-4</v>
      </c>
      <c r="L68" s="48">
        <f t="shared" si="1"/>
        <v>5.9797330435898009E-4</v>
      </c>
      <c r="M68" s="48">
        <f t="shared" si="1"/>
        <v>8.7026948171176467E-4</v>
      </c>
      <c r="N68" s="48">
        <f t="shared" si="1"/>
        <v>7.7452201017474693E-4</v>
      </c>
      <c r="O68" s="48">
        <f t="shared" si="1"/>
        <v>9.1379030400519563E-4</v>
      </c>
      <c r="P68" s="48">
        <f t="shared" si="1"/>
        <v>1.6827881539248834E-4</v>
      </c>
      <c r="S68" s="233"/>
      <c r="T68" s="233"/>
      <c r="U68" s="233"/>
    </row>
    <row r="69" spans="1:23" ht="13.2" x14ac:dyDescent="0.2">
      <c r="A69" s="20"/>
      <c r="B69" s="424" t="s">
        <v>148</v>
      </c>
      <c r="C69" s="38" t="s">
        <v>120</v>
      </c>
      <c r="D69" s="39" t="s">
        <v>135</v>
      </c>
      <c r="E69" s="48">
        <f t="shared" si="1"/>
        <v>0.15287859952046906</v>
      </c>
      <c r="F69" s="48">
        <f t="shared" si="1"/>
        <v>0.1358693279365209</v>
      </c>
      <c r="G69" s="48">
        <f t="shared" si="1"/>
        <v>0.21451069838166612</v>
      </c>
      <c r="H69" s="48">
        <f t="shared" si="1"/>
        <v>0.22818047898917188</v>
      </c>
      <c r="I69" s="48">
        <f t="shared" si="1"/>
        <v>0.17971572811622666</v>
      </c>
      <c r="J69" s="48">
        <f t="shared" si="1"/>
        <v>0.20361899415630558</v>
      </c>
      <c r="K69" s="48" t="str">
        <f t="shared" si="1"/>
        <v>&lt;L.C.</v>
      </c>
      <c r="L69" s="48" t="str">
        <f t="shared" si="1"/>
        <v>&lt;L.C.</v>
      </c>
      <c r="M69" s="48" t="str">
        <f t="shared" si="1"/>
        <v>&lt;L.C.</v>
      </c>
      <c r="N69" s="48" t="str">
        <f t="shared" si="1"/>
        <v>&lt;L.C.</v>
      </c>
      <c r="O69" s="48" t="str">
        <f t="shared" si="1"/>
        <v>&lt;L.C.</v>
      </c>
      <c r="P69" s="48" t="str">
        <f t="shared" si="1"/>
        <v>&lt;L.C.</v>
      </c>
      <c r="S69" s="233"/>
      <c r="T69" s="233"/>
      <c r="U69" s="233"/>
    </row>
    <row r="70" spans="1:23" ht="13.2" x14ac:dyDescent="0.2">
      <c r="A70" s="20"/>
      <c r="B70" s="424" t="s">
        <v>111</v>
      </c>
      <c r="C70" s="38" t="s">
        <v>124</v>
      </c>
      <c r="D70" s="39" t="s">
        <v>135</v>
      </c>
      <c r="E70" s="48">
        <f t="shared" si="1"/>
        <v>0.25625004413633351</v>
      </c>
      <c r="F70" s="48">
        <f t="shared" si="1"/>
        <v>0.42027483673870963</v>
      </c>
      <c r="G70" s="48">
        <f t="shared" si="1"/>
        <v>1.7719076233704891</v>
      </c>
      <c r="H70" s="48">
        <f t="shared" si="1"/>
        <v>1.4357778891470632</v>
      </c>
      <c r="I70" s="48">
        <f t="shared" si="1"/>
        <v>0.43012174088202332</v>
      </c>
      <c r="J70" s="48">
        <f t="shared" si="1"/>
        <v>0.95076984542404086</v>
      </c>
      <c r="K70" s="48">
        <f t="shared" si="1"/>
        <v>0.23243307237352523</v>
      </c>
      <c r="L70" s="48">
        <f t="shared" si="1"/>
        <v>0.24164157819679921</v>
      </c>
      <c r="M70" s="48">
        <f t="shared" si="1"/>
        <v>0.30830428243011432</v>
      </c>
      <c r="N70" s="48">
        <f t="shared" si="1"/>
        <v>0.25386409535450782</v>
      </c>
      <c r="O70" s="48">
        <f t="shared" si="1"/>
        <v>0.46243327505717474</v>
      </c>
      <c r="P70" s="48">
        <f t="shared" si="1"/>
        <v>9.9962639591358746E-2</v>
      </c>
      <c r="S70" s="233"/>
      <c r="T70" s="233"/>
      <c r="U70" s="233"/>
    </row>
    <row r="71" spans="1:23" ht="13.2" x14ac:dyDescent="0.2">
      <c r="A71" s="20"/>
      <c r="B71" s="424" t="s">
        <v>112</v>
      </c>
      <c r="C71" s="38" t="s">
        <v>125</v>
      </c>
      <c r="D71" s="39" t="s">
        <v>135</v>
      </c>
      <c r="E71" s="48" t="str">
        <f t="shared" ref="E71:P86" si="2">IF(ISNUMBER(FIND("&lt;",E30)),"&lt;L.C.",PRODUCT(E30,1/E$54))</f>
        <v>&lt;L.C.</v>
      </c>
      <c r="F71" s="48" t="str">
        <f t="shared" si="2"/>
        <v>&lt;L.C.</v>
      </c>
      <c r="G71" s="48">
        <f t="shared" si="2"/>
        <v>2.3364426965327191E-4</v>
      </c>
      <c r="H71" s="48">
        <f t="shared" si="2"/>
        <v>2.5311201218987449E-4</v>
      </c>
      <c r="I71" s="48" t="str">
        <f t="shared" si="2"/>
        <v>&lt;L.C.</v>
      </c>
      <c r="J71" s="48" t="str">
        <f t="shared" si="2"/>
        <v>&lt;L.C.</v>
      </c>
      <c r="K71" s="48" t="str">
        <f t="shared" si="2"/>
        <v>&lt;L.C.</v>
      </c>
      <c r="L71" s="48" t="str">
        <f t="shared" si="2"/>
        <v>&lt;L.C.</v>
      </c>
      <c r="M71" s="48" t="str">
        <f t="shared" si="2"/>
        <v>&lt;L.C.</v>
      </c>
      <c r="N71" s="48" t="str">
        <f t="shared" si="2"/>
        <v>&lt;L.C.</v>
      </c>
      <c r="O71" s="48" t="str">
        <f t="shared" si="2"/>
        <v>&lt;L.C.</v>
      </c>
      <c r="P71" s="48" t="str">
        <f t="shared" si="2"/>
        <v>&lt;L.C.</v>
      </c>
      <c r="S71" s="233"/>
      <c r="T71" s="233"/>
      <c r="U71" s="233"/>
    </row>
    <row r="72" spans="1:23" ht="13.2" x14ac:dyDescent="0.2">
      <c r="A72" s="20"/>
      <c r="B72" s="424" t="s">
        <v>113</v>
      </c>
      <c r="C72" s="38" t="s">
        <v>126</v>
      </c>
      <c r="D72" s="39" t="s">
        <v>135</v>
      </c>
      <c r="E72" s="48">
        <f t="shared" si="2"/>
        <v>7.0408772600298639E-2</v>
      </c>
      <c r="F72" s="48">
        <f t="shared" si="2"/>
        <v>9.4906868215399107E-2</v>
      </c>
      <c r="G72" s="48">
        <f t="shared" si="2"/>
        <v>0.40022631920606411</v>
      </c>
      <c r="H72" s="48">
        <f t="shared" si="2"/>
        <v>0.29044603398788099</v>
      </c>
      <c r="I72" s="48">
        <f t="shared" si="2"/>
        <v>9.7946645516234207E-2</v>
      </c>
      <c r="J72" s="48">
        <f t="shared" si="2"/>
        <v>0.12611607989501072</v>
      </c>
      <c r="K72" s="48">
        <f t="shared" si="2"/>
        <v>6.4862114479742883E-2</v>
      </c>
      <c r="L72" s="48">
        <f t="shared" si="2"/>
        <v>9.1613785956996208E-2</v>
      </c>
      <c r="M72" s="48">
        <f t="shared" si="2"/>
        <v>8.6398140742193985E-2</v>
      </c>
      <c r="N72" s="48">
        <f t="shared" si="2"/>
        <v>8.1362654163308096E-2</v>
      </c>
      <c r="O72" s="48">
        <f t="shared" si="2"/>
        <v>0.11107712717418528</v>
      </c>
      <c r="P72" s="48">
        <f t="shared" si="2"/>
        <v>2.9323211488168681E-2</v>
      </c>
      <c r="S72" s="233"/>
      <c r="T72" s="233"/>
      <c r="U72" s="233"/>
    </row>
    <row r="73" spans="1:23" ht="13.2" x14ac:dyDescent="0.2">
      <c r="A73" s="20"/>
      <c r="B73" s="424" t="s">
        <v>86</v>
      </c>
      <c r="C73" s="38" t="s">
        <v>85</v>
      </c>
      <c r="D73" s="39" t="s">
        <v>135</v>
      </c>
      <c r="E73" s="48">
        <f t="shared" si="2"/>
        <v>4.1001269999438483E-2</v>
      </c>
      <c r="F73" s="48">
        <f t="shared" si="2"/>
        <v>7.7828673470131407E-2</v>
      </c>
      <c r="G73" s="48">
        <f t="shared" si="2"/>
        <v>0.24974678012937579</v>
      </c>
      <c r="H73" s="48">
        <f t="shared" si="2"/>
        <v>0.13585787254291512</v>
      </c>
      <c r="I73" s="48">
        <f t="shared" si="2"/>
        <v>3.4721959940073772E-2</v>
      </c>
      <c r="J73" s="48">
        <f t="shared" si="2"/>
        <v>9.7984924229206335E-2</v>
      </c>
      <c r="K73" s="48">
        <f t="shared" si="2"/>
        <v>2.9143870467208743E-2</v>
      </c>
      <c r="L73" s="48">
        <f t="shared" si="2"/>
        <v>2.6056796774591096E-2</v>
      </c>
      <c r="M73" s="48">
        <f t="shared" si="2"/>
        <v>3.2182364215323785E-2</v>
      </c>
      <c r="N73" s="48">
        <f t="shared" si="2"/>
        <v>2.1658864681922484E-2</v>
      </c>
      <c r="O73" s="48">
        <f t="shared" si="2"/>
        <v>3.2945538853079888E-2</v>
      </c>
      <c r="P73" s="48">
        <f t="shared" si="2"/>
        <v>9.5127763178962637E-3</v>
      </c>
      <c r="S73" s="233"/>
      <c r="T73" s="233"/>
      <c r="U73" s="233"/>
    </row>
    <row r="74" spans="1:23" ht="13.2" x14ac:dyDescent="0.2">
      <c r="A74" s="20"/>
      <c r="B74" s="424" t="s">
        <v>69</v>
      </c>
      <c r="C74" s="38" t="s">
        <v>68</v>
      </c>
      <c r="D74" s="39" t="s">
        <v>135</v>
      </c>
      <c r="E74" s="223" t="str">
        <f t="shared" si="2"/>
        <v>&lt;L.C.</v>
      </c>
      <c r="F74" s="223" t="str">
        <f t="shared" si="2"/>
        <v>&lt;L.C.</v>
      </c>
      <c r="G74" s="223">
        <f t="shared" si="2"/>
        <v>1.1113889583506988E-4</v>
      </c>
      <c r="H74" s="223">
        <f t="shared" si="2"/>
        <v>1.1390040548544353E-4</v>
      </c>
      <c r="I74" s="223" t="str">
        <f t="shared" si="2"/>
        <v>&lt;L.C.</v>
      </c>
      <c r="J74" s="223" t="str">
        <f t="shared" si="2"/>
        <v>&lt;L.C.</v>
      </c>
      <c r="K74" s="223" t="str">
        <f t="shared" si="2"/>
        <v>&lt;L.C.</v>
      </c>
      <c r="L74" s="223">
        <f t="shared" si="2"/>
        <v>4.0870940886786234E-5</v>
      </c>
      <c r="M74" s="223">
        <f t="shared" si="2"/>
        <v>3.3955601165054405E-5</v>
      </c>
      <c r="N74" s="223">
        <f t="shared" si="2"/>
        <v>2.5228729973118793E-5</v>
      </c>
      <c r="O74" s="223">
        <f t="shared" si="2"/>
        <v>3.5242601256398733E-5</v>
      </c>
      <c r="P74" s="223" t="str">
        <f t="shared" si="2"/>
        <v>&lt;L.C.</v>
      </c>
      <c r="S74" s="233"/>
      <c r="T74" s="233"/>
      <c r="U74" s="233"/>
    </row>
    <row r="75" spans="1:23" ht="13.2" x14ac:dyDescent="0.2">
      <c r="A75" s="20"/>
      <c r="B75" s="424" t="s">
        <v>84</v>
      </c>
      <c r="C75" s="38" t="s">
        <v>83</v>
      </c>
      <c r="D75" s="39" t="s">
        <v>135</v>
      </c>
      <c r="E75" s="48">
        <f t="shared" si="2"/>
        <v>7.8870454688585658E-4</v>
      </c>
      <c r="F75" s="48">
        <f t="shared" si="2"/>
        <v>8.5201916219933337E-4</v>
      </c>
      <c r="G75" s="48" t="str">
        <f t="shared" si="2"/>
        <v>&lt;L.C.</v>
      </c>
      <c r="H75" s="48" t="str">
        <f t="shared" si="2"/>
        <v>&lt;L.C.</v>
      </c>
      <c r="I75" s="48" t="str">
        <f t="shared" si="2"/>
        <v>&lt;L.C.</v>
      </c>
      <c r="J75" s="48" t="str">
        <f t="shared" si="2"/>
        <v>&lt;L.C.</v>
      </c>
      <c r="K75" s="48" t="str">
        <f t="shared" si="2"/>
        <v>&lt;L.C.</v>
      </c>
      <c r="L75" s="48" t="str">
        <f t="shared" si="2"/>
        <v>&lt;L.C.</v>
      </c>
      <c r="M75" s="48" t="str">
        <f t="shared" si="2"/>
        <v>&lt;L.C.</v>
      </c>
      <c r="N75" s="48">
        <f t="shared" si="2"/>
        <v>5.6953857914315668E-4</v>
      </c>
      <c r="O75" s="48">
        <f t="shared" si="2"/>
        <v>7.7030257031842936E-4</v>
      </c>
      <c r="P75" s="48">
        <f t="shared" si="2"/>
        <v>7.4155701857659979E-4</v>
      </c>
      <c r="S75" s="233"/>
      <c r="T75" s="233"/>
      <c r="U75" s="233"/>
    </row>
    <row r="76" spans="1:23" ht="13.2" x14ac:dyDescent="0.2">
      <c r="A76" s="20"/>
      <c r="B76" s="424" t="s">
        <v>150</v>
      </c>
      <c r="C76" s="38" t="s">
        <v>82</v>
      </c>
      <c r="D76" s="39" t="s">
        <v>135</v>
      </c>
      <c r="E76" s="48">
        <f t="shared" si="2"/>
        <v>1.669603540405288E-3</v>
      </c>
      <c r="F76" s="48">
        <f t="shared" si="2"/>
        <v>1.6517324142932342E-3</v>
      </c>
      <c r="G76" s="48">
        <f t="shared" si="2"/>
        <v>1.3020932000676936E-3</v>
      </c>
      <c r="H76" s="48">
        <f t="shared" si="2"/>
        <v>1.5509438546934561E-3</v>
      </c>
      <c r="I76" s="48">
        <f t="shared" si="2"/>
        <v>9.5491684606765603E-4</v>
      </c>
      <c r="J76" s="48">
        <f t="shared" si="2"/>
        <v>2.0393507455704492E-3</v>
      </c>
      <c r="K76" s="48" t="str">
        <f t="shared" si="2"/>
        <v>&lt;L.C.</v>
      </c>
      <c r="L76" s="48" t="str">
        <f t="shared" si="2"/>
        <v>&lt;L.C.</v>
      </c>
      <c r="M76" s="48" t="str">
        <f t="shared" si="2"/>
        <v>&lt;L.C.</v>
      </c>
      <c r="N76" s="48" t="str">
        <f t="shared" si="2"/>
        <v>&lt;L.C.</v>
      </c>
      <c r="O76" s="48" t="str">
        <f t="shared" si="2"/>
        <v>&lt;L.C.</v>
      </c>
      <c r="P76" s="48" t="str">
        <f t="shared" si="2"/>
        <v>&lt;L.C.</v>
      </c>
      <c r="S76" s="233"/>
      <c r="T76" s="233" t="s">
        <v>7840</v>
      </c>
      <c r="U76" s="233"/>
    </row>
    <row r="77" spans="1:23" ht="13.2" x14ac:dyDescent="0.2">
      <c r="A77" s="20"/>
      <c r="B77" s="424" t="s">
        <v>103</v>
      </c>
      <c r="C77" s="38" t="s">
        <v>102</v>
      </c>
      <c r="D77" s="39" t="s">
        <v>135</v>
      </c>
      <c r="E77" s="48">
        <f t="shared" si="2"/>
        <v>5.0037588707153933E-4</v>
      </c>
      <c r="F77" s="48">
        <f t="shared" si="2"/>
        <v>1.8080199529215142E-4</v>
      </c>
      <c r="G77" s="48">
        <f t="shared" si="2"/>
        <v>9.2510501362714419E-4</v>
      </c>
      <c r="H77" s="48">
        <f t="shared" si="2"/>
        <v>8.8019702239028861E-4</v>
      </c>
      <c r="I77" s="48">
        <f t="shared" si="2"/>
        <v>1.5629917790283389E-4</v>
      </c>
      <c r="J77" s="48">
        <f t="shared" si="2"/>
        <v>1.0955346689626748E-3</v>
      </c>
      <c r="K77" s="48">
        <f t="shared" si="2"/>
        <v>1.3879233040131389E-4</v>
      </c>
      <c r="L77" s="48">
        <f t="shared" si="2"/>
        <v>1.3047261898474065E-4</v>
      </c>
      <c r="M77" s="48">
        <f t="shared" si="2"/>
        <v>2.2888590414962598E-4</v>
      </c>
      <c r="N77" s="48">
        <f t="shared" si="2"/>
        <v>8.3696311685821595E-5</v>
      </c>
      <c r="O77" s="48">
        <f t="shared" si="2"/>
        <v>1.4783012562728681E-4</v>
      </c>
      <c r="P77" s="48" t="str">
        <f t="shared" si="2"/>
        <v>&lt;L.C.</v>
      </c>
      <c r="S77" s="233"/>
      <c r="T77" s="233" t="s">
        <v>7841</v>
      </c>
      <c r="U77" s="233"/>
    </row>
    <row r="78" spans="1:23" ht="13.2" x14ac:dyDescent="0.2">
      <c r="A78" s="20"/>
      <c r="B78" s="424" t="s">
        <v>81</v>
      </c>
      <c r="C78" s="38" t="s">
        <v>80</v>
      </c>
      <c r="D78" s="39" t="s">
        <v>135</v>
      </c>
      <c r="E78" s="48">
        <f t="shared" si="2"/>
        <v>2.4273661154757663E-2</v>
      </c>
      <c r="F78" s="48">
        <f t="shared" si="2"/>
        <v>2.6915486995217106E-2</v>
      </c>
      <c r="G78" s="48">
        <f t="shared" si="2"/>
        <v>9.4657502759528278E-2</v>
      </c>
      <c r="H78" s="48">
        <f t="shared" si="2"/>
        <v>7.0175305379642713E-2</v>
      </c>
      <c r="I78" s="48">
        <f t="shared" si="2"/>
        <v>1.6164973373116287E-2</v>
      </c>
      <c r="J78" s="48">
        <f t="shared" si="2"/>
        <v>2.9490301388983713E-2</v>
      </c>
      <c r="K78" s="48">
        <f t="shared" si="2"/>
        <v>1.0762073169502969E-2</v>
      </c>
      <c r="L78" s="48">
        <f t="shared" si="2"/>
        <v>1.2732870045498787E-2</v>
      </c>
      <c r="M78" s="48">
        <f t="shared" si="2"/>
        <v>1.5921404101836619E-2</v>
      </c>
      <c r="N78" s="48">
        <f t="shared" si="2"/>
        <v>1.1731359437500239E-2</v>
      </c>
      <c r="O78" s="48">
        <f t="shared" si="2"/>
        <v>1.5878050530338212E-2</v>
      </c>
      <c r="P78" s="48">
        <f t="shared" si="2"/>
        <v>5.7767354537719877E-3</v>
      </c>
      <c r="S78" s="233"/>
      <c r="T78" s="233" t="s">
        <v>7842</v>
      </c>
      <c r="V78" s="14"/>
      <c r="W78" s="385"/>
    </row>
    <row r="79" spans="1:23" ht="13.2" x14ac:dyDescent="0.2">
      <c r="A79" s="20"/>
      <c r="B79" s="424" t="s">
        <v>114</v>
      </c>
      <c r="C79" s="38" t="s">
        <v>127</v>
      </c>
      <c r="D79" s="39" t="s">
        <v>135</v>
      </c>
      <c r="E79" s="48">
        <f t="shared" si="2"/>
        <v>2.8163509040119456E-2</v>
      </c>
      <c r="F79" s="48">
        <f t="shared" si="2"/>
        <v>3.1887699413673275E-2</v>
      </c>
      <c r="G79" s="48">
        <f t="shared" si="2"/>
        <v>0.43464148865499203</v>
      </c>
      <c r="H79" s="48">
        <f t="shared" si="2"/>
        <v>0.39725930313200802</v>
      </c>
      <c r="I79" s="48">
        <f t="shared" si="2"/>
        <v>0.25002832647203233</v>
      </c>
      <c r="J79" s="48">
        <f t="shared" si="2"/>
        <v>0.13483989895541751</v>
      </c>
      <c r="K79" s="48">
        <f t="shared" si="2"/>
        <v>0.14017773478825984</v>
      </c>
      <c r="L79" s="48">
        <f t="shared" si="2"/>
        <v>0.19247069239146564</v>
      </c>
      <c r="M79" s="48">
        <f t="shared" si="2"/>
        <v>0.19335828441211536</v>
      </c>
      <c r="N79" s="48">
        <f t="shared" si="2"/>
        <v>0.23658241532292149</v>
      </c>
      <c r="O79" s="48">
        <f t="shared" si="2"/>
        <v>0.253998461912188</v>
      </c>
      <c r="P79" s="48">
        <f t="shared" si="2"/>
        <v>6.5930132896310736E-2</v>
      </c>
      <c r="T79" s="233" t="s">
        <v>7843</v>
      </c>
    </row>
    <row r="80" spans="1:23" ht="13.2" x14ac:dyDescent="0.2">
      <c r="A80" s="20"/>
      <c r="B80" s="424" t="s">
        <v>77</v>
      </c>
      <c r="C80" s="38" t="s">
        <v>76</v>
      </c>
      <c r="D80" s="39" t="s">
        <v>135</v>
      </c>
      <c r="E80" s="48" t="str">
        <f t="shared" si="2"/>
        <v>&lt;L.C.</v>
      </c>
      <c r="F80" s="48" t="str">
        <f t="shared" si="2"/>
        <v>&lt;L.C.</v>
      </c>
      <c r="G80" s="48" t="str">
        <f t="shared" si="2"/>
        <v>&lt;L.C.</v>
      </c>
      <c r="H80" s="48" t="str">
        <f t="shared" si="2"/>
        <v>&lt;L.C.</v>
      </c>
      <c r="I80" s="48" t="str">
        <f t="shared" si="2"/>
        <v>&lt;L.C.</v>
      </c>
      <c r="J80" s="48" t="str">
        <f t="shared" si="2"/>
        <v>&lt;L.C.</v>
      </c>
      <c r="K80" s="48" t="str">
        <f t="shared" si="2"/>
        <v>&lt;L.C.</v>
      </c>
      <c r="L80" s="48" t="str">
        <f t="shared" si="2"/>
        <v>&lt;L.C.</v>
      </c>
      <c r="M80" s="48" t="str">
        <f t="shared" si="2"/>
        <v>&lt;L.C.</v>
      </c>
      <c r="N80" s="48" t="str">
        <f t="shared" si="2"/>
        <v>&lt;L.C.</v>
      </c>
      <c r="O80" s="48" t="str">
        <f t="shared" si="2"/>
        <v>&lt;L.C.</v>
      </c>
      <c r="P80" s="48" t="str">
        <f t="shared" si="2"/>
        <v>&lt;L.C.</v>
      </c>
      <c r="T80" s="233" t="s">
        <v>7844</v>
      </c>
    </row>
    <row r="81" spans="1:20" ht="13.2" x14ac:dyDescent="0.2">
      <c r="A81" s="20"/>
      <c r="B81" s="424" t="s">
        <v>115</v>
      </c>
      <c r="C81" s="38" t="s">
        <v>128</v>
      </c>
      <c r="D81" s="39" t="s">
        <v>135</v>
      </c>
      <c r="E81" s="48">
        <f t="shared" si="2"/>
        <v>5.9484362143032571E-2</v>
      </c>
      <c r="F81" s="48">
        <f t="shared" si="2"/>
        <v>4.5184744030837429E-2</v>
      </c>
      <c r="G81" s="48">
        <f t="shared" si="2"/>
        <v>0.22575088216498571</v>
      </c>
      <c r="H81" s="48">
        <f t="shared" si="2"/>
        <v>0.26532466677803596</v>
      </c>
      <c r="I81" s="48">
        <f t="shared" si="2"/>
        <v>0.12545479724540795</v>
      </c>
      <c r="J81" s="48">
        <f t="shared" si="2"/>
        <v>0.10190432119837459</v>
      </c>
      <c r="K81" s="48">
        <f t="shared" si="2"/>
        <v>0.10888019022861693</v>
      </c>
      <c r="L81" s="48">
        <f t="shared" si="2"/>
        <v>9.796450138709685E-2</v>
      </c>
      <c r="M81" s="48">
        <f t="shared" si="2"/>
        <v>0.14588332352393743</v>
      </c>
      <c r="N81" s="48">
        <f t="shared" si="2"/>
        <v>0.12576521891599718</v>
      </c>
      <c r="O81" s="48">
        <f t="shared" si="2"/>
        <v>0.16715062310177684</v>
      </c>
      <c r="P81" s="48">
        <f t="shared" si="2"/>
        <v>7.4092911254901583E-2</v>
      </c>
      <c r="T81" s="233" t="s">
        <v>7845</v>
      </c>
    </row>
    <row r="82" spans="1:20" ht="13.2" x14ac:dyDescent="0.2">
      <c r="A82" s="20"/>
      <c r="B82" s="424" t="s">
        <v>116</v>
      </c>
      <c r="C82" s="38" t="s">
        <v>129</v>
      </c>
      <c r="D82" s="39" t="s">
        <v>135</v>
      </c>
      <c r="E82" s="48">
        <f t="shared" si="2"/>
        <v>0.20832156126312573</v>
      </c>
      <c r="F82" s="48" t="str">
        <f t="shared" si="2"/>
        <v>&lt;L.C.</v>
      </c>
      <c r="G82" s="48" t="str">
        <f t="shared" si="2"/>
        <v>&lt;L.C.</v>
      </c>
      <c r="H82" s="48" t="str">
        <f t="shared" si="2"/>
        <v>&lt;L.C.</v>
      </c>
      <c r="I82" s="48" t="str">
        <f t="shared" si="2"/>
        <v>&lt;L.C.</v>
      </c>
      <c r="J82" s="48" t="str">
        <f t="shared" si="2"/>
        <v>&lt;L.C.</v>
      </c>
      <c r="K82" s="48" t="str">
        <f t="shared" si="2"/>
        <v>&lt;L.C.</v>
      </c>
      <c r="L82" s="48" t="str">
        <f t="shared" si="2"/>
        <v>&lt;L.C.</v>
      </c>
      <c r="M82" s="48" t="str">
        <f t="shared" si="2"/>
        <v>&lt;L.C.</v>
      </c>
      <c r="N82" s="48" t="str">
        <f t="shared" si="2"/>
        <v>&lt;L.C.</v>
      </c>
      <c r="O82" s="48" t="str">
        <f t="shared" si="2"/>
        <v>&lt;L.C.</v>
      </c>
      <c r="P82" s="48" t="str">
        <f t="shared" si="2"/>
        <v>&lt;L.C.</v>
      </c>
      <c r="T82" s="233" t="s">
        <v>7846</v>
      </c>
    </row>
    <row r="83" spans="1:20" ht="13.2" x14ac:dyDescent="0.2">
      <c r="A83" s="20"/>
      <c r="B83" s="424" t="s">
        <v>75</v>
      </c>
      <c r="C83" s="38" t="s">
        <v>74</v>
      </c>
      <c r="D83" s="39" t="s">
        <v>135</v>
      </c>
      <c r="E83" s="48" t="str">
        <f t="shared" si="2"/>
        <v>&lt;L.C.</v>
      </c>
      <c r="F83" s="48" t="str">
        <f t="shared" si="2"/>
        <v>&lt;L.C.</v>
      </c>
      <c r="G83" s="48">
        <f t="shared" si="2"/>
        <v>1.2187390281913914E-4</v>
      </c>
      <c r="H83" s="48">
        <f t="shared" si="2"/>
        <v>9.4284224540728249E-5</v>
      </c>
      <c r="I83" s="48" t="str">
        <f t="shared" si="2"/>
        <v>&lt;L.C.</v>
      </c>
      <c r="J83" s="48">
        <f t="shared" si="2"/>
        <v>6.3848240949353815E-5</v>
      </c>
      <c r="K83" s="48" t="str">
        <f t="shared" si="2"/>
        <v>&lt;L.C.</v>
      </c>
      <c r="L83" s="48" t="str">
        <f t="shared" si="2"/>
        <v>&lt;L.C.</v>
      </c>
      <c r="M83" s="48">
        <f t="shared" si="2"/>
        <v>2.4523489730317069E-5</v>
      </c>
      <c r="N83" s="48" t="str">
        <f t="shared" si="2"/>
        <v>&lt;L.C.</v>
      </c>
      <c r="O83" s="48">
        <f t="shared" si="2"/>
        <v>1.1453845408329587E-4</v>
      </c>
      <c r="P83" s="48" t="str">
        <f t="shared" si="2"/>
        <v>&lt;L.C.</v>
      </c>
      <c r="T83" s="233" t="s">
        <v>7847</v>
      </c>
    </row>
    <row r="84" spans="1:20" ht="13.2" x14ac:dyDescent="0.2">
      <c r="A84" s="20"/>
      <c r="B84" s="424" t="s">
        <v>117</v>
      </c>
      <c r="C84" s="38" t="s">
        <v>130</v>
      </c>
      <c r="D84" s="39" t="s">
        <v>135</v>
      </c>
      <c r="E84" s="48">
        <f t="shared" si="2"/>
        <v>7.7039195132165323E-4</v>
      </c>
      <c r="F84" s="48">
        <f t="shared" si="2"/>
        <v>4.8524759977328899E-4</v>
      </c>
      <c r="G84" s="48">
        <f t="shared" si="2"/>
        <v>4.6476265531029222E-3</v>
      </c>
      <c r="H84" s="48">
        <f t="shared" si="2"/>
        <v>5.3406634572063516E-3</v>
      </c>
      <c r="I84" s="48">
        <f t="shared" si="2"/>
        <v>3.4873034457579533E-3</v>
      </c>
      <c r="J84" s="48">
        <f t="shared" si="2"/>
        <v>2.3579597895157394E-3</v>
      </c>
      <c r="K84" s="48">
        <f t="shared" si="2"/>
        <v>2.9786194319338238E-3</v>
      </c>
      <c r="L84" s="48">
        <f t="shared" si="2"/>
        <v>2.6534672391113519E-3</v>
      </c>
      <c r="M84" s="48">
        <f t="shared" si="2"/>
        <v>3.5842023452001873E-3</v>
      </c>
      <c r="N84" s="48">
        <f t="shared" si="2"/>
        <v>3.0148332317876956E-3</v>
      </c>
      <c r="O84" s="48">
        <f t="shared" si="2"/>
        <v>3.486500195722303E-3</v>
      </c>
      <c r="P84" s="48">
        <f t="shared" si="2"/>
        <v>7.8488253447988969E-4</v>
      </c>
      <c r="T84" s="233" t="s">
        <v>7848</v>
      </c>
    </row>
    <row r="85" spans="1:20" ht="13.2" x14ac:dyDescent="0.2">
      <c r="A85" s="20"/>
      <c r="B85" s="424" t="s">
        <v>194</v>
      </c>
      <c r="C85" s="38" t="s">
        <v>195</v>
      </c>
      <c r="D85" s="39" t="s">
        <v>135</v>
      </c>
      <c r="E85" s="223" t="str">
        <f t="shared" si="2"/>
        <v>&lt;L.C.</v>
      </c>
      <c r="F85" s="223" t="str">
        <f t="shared" si="2"/>
        <v>&lt;L.C.</v>
      </c>
      <c r="G85" s="223" t="str">
        <f t="shared" si="2"/>
        <v>&lt;L.C.</v>
      </c>
      <c r="H85" s="223" t="str">
        <f t="shared" si="2"/>
        <v>&lt;L.C.</v>
      </c>
      <c r="I85" s="223" t="str">
        <f t="shared" si="2"/>
        <v>&lt;L.C.</v>
      </c>
      <c r="J85" s="223" t="str">
        <f t="shared" si="2"/>
        <v>&lt;L.C.</v>
      </c>
      <c r="K85" s="223" t="str">
        <f t="shared" si="2"/>
        <v>&lt;L.C.</v>
      </c>
      <c r="L85" s="223" t="str">
        <f t="shared" si="2"/>
        <v>&lt;L.C.</v>
      </c>
      <c r="M85" s="223" t="str">
        <f t="shared" si="2"/>
        <v>&lt;L.C.</v>
      </c>
      <c r="N85" s="223" t="str">
        <f t="shared" si="2"/>
        <v>&lt;L.C.</v>
      </c>
      <c r="O85" s="223">
        <f t="shared" si="2"/>
        <v>1.9005831391843603E-5</v>
      </c>
      <c r="P85" s="223" t="str">
        <f t="shared" si="2"/>
        <v>&lt;L.C.</v>
      </c>
      <c r="T85" s="233" t="s">
        <v>7849</v>
      </c>
    </row>
    <row r="86" spans="1:20" ht="13.2" x14ac:dyDescent="0.2">
      <c r="A86" s="20"/>
      <c r="B86" s="424" t="s">
        <v>73</v>
      </c>
      <c r="C86" s="38" t="s">
        <v>72</v>
      </c>
      <c r="D86" s="39" t="s">
        <v>135</v>
      </c>
      <c r="E86" s="48" t="str">
        <f t="shared" si="2"/>
        <v>&lt;L.C.</v>
      </c>
      <c r="F86" s="48" t="str">
        <f t="shared" si="2"/>
        <v>&lt;L.C.</v>
      </c>
      <c r="G86" s="48">
        <f t="shared" si="2"/>
        <v>5.1464886423626104E-4</v>
      </c>
      <c r="H86" s="48">
        <f t="shared" si="2"/>
        <v>6.131638495299709E-4</v>
      </c>
      <c r="I86" s="48">
        <f t="shared" si="2"/>
        <v>3.0151955785524538E-4</v>
      </c>
      <c r="J86" s="48">
        <f t="shared" si="2"/>
        <v>3.1228743593050276E-4</v>
      </c>
      <c r="K86" s="48">
        <f t="shared" si="2"/>
        <v>1.9836471903999036E-4</v>
      </c>
      <c r="L86" s="48">
        <f t="shared" si="2"/>
        <v>2.1881672967079396E-4</v>
      </c>
      <c r="M86" s="48">
        <f t="shared" si="2"/>
        <v>2.3077232643657346E-4</v>
      </c>
      <c r="N86" s="48">
        <f t="shared" si="2"/>
        <v>2.7499315670699483E-4</v>
      </c>
      <c r="O86" s="48">
        <f t="shared" si="2"/>
        <v>3.7445263834923648E-4</v>
      </c>
      <c r="P86" s="48" t="str">
        <f t="shared" si="2"/>
        <v>&lt;L.C.</v>
      </c>
      <c r="T86" s="233" t="s">
        <v>7850</v>
      </c>
    </row>
    <row r="87" spans="1:20" ht="13.2" x14ac:dyDescent="0.2">
      <c r="A87" s="20"/>
      <c r="B87" s="424" t="s">
        <v>71</v>
      </c>
      <c r="C87" s="38" t="s">
        <v>70</v>
      </c>
      <c r="D87" s="39" t="s">
        <v>135</v>
      </c>
      <c r="E87" s="48">
        <f t="shared" ref="E87:P87" si="3">IF(ISNUMBER(FIND("&lt;",E46)),"&lt;L.C.",PRODUCT(E46,1/E$54))</f>
        <v>6.6998841012481478E-2</v>
      </c>
      <c r="F87" s="48">
        <f t="shared" si="3"/>
        <v>5.801544679886881E-2</v>
      </c>
      <c r="G87" s="48">
        <f t="shared" si="3"/>
        <v>0.19872392340509371</v>
      </c>
      <c r="H87" s="48">
        <f t="shared" si="3"/>
        <v>0.11288795743668403</v>
      </c>
      <c r="I87" s="48">
        <f t="shared" si="3"/>
        <v>3.0397451876471401E-2</v>
      </c>
      <c r="J87" s="48">
        <f t="shared" si="3"/>
        <v>5.7823748511261312E-2</v>
      </c>
      <c r="K87" s="48">
        <f t="shared" si="3"/>
        <v>2.2040524337776705E-2</v>
      </c>
      <c r="L87" s="48">
        <f t="shared" si="3"/>
        <v>2.2856287711302763E-2</v>
      </c>
      <c r="M87" s="48">
        <f t="shared" si="3"/>
        <v>2.7799576435315838E-2</v>
      </c>
      <c r="N87" s="48">
        <f t="shared" si="3"/>
        <v>1.9463965174261147E-2</v>
      </c>
      <c r="O87" s="48">
        <f t="shared" si="3"/>
        <v>2.8244427578342411E-2</v>
      </c>
      <c r="P87" s="48">
        <f t="shared" si="3"/>
        <v>9.4688228959653887E-3</v>
      </c>
      <c r="T87" s="233" t="s">
        <v>7851</v>
      </c>
    </row>
    <row r="88" spans="1:20" ht="6.75" customHeight="1" x14ac:dyDescent="0.2">
      <c r="A88" s="20"/>
      <c r="B88" s="381"/>
      <c r="C88" s="382"/>
      <c r="D88" s="21"/>
      <c r="E88" s="21"/>
      <c r="F88" s="21"/>
      <c r="G88" s="386"/>
      <c r="H88" s="386"/>
      <c r="I88" s="386"/>
      <c r="J88" s="386"/>
      <c r="K88" s="386"/>
      <c r="L88" s="386"/>
      <c r="M88" s="386"/>
      <c r="N88" s="386"/>
      <c r="O88" s="386"/>
      <c r="P88" s="386"/>
    </row>
    <row r="89" spans="1:20" ht="12" x14ac:dyDescent="0.2">
      <c r="A89" s="20"/>
      <c r="B89" s="50" t="s">
        <v>341</v>
      </c>
      <c r="C89" s="20" t="s">
        <v>342</v>
      </c>
      <c r="D89" s="21"/>
      <c r="E89" s="21"/>
      <c r="F89" s="21"/>
      <c r="G89" s="20"/>
      <c r="H89" s="20"/>
      <c r="I89" s="51"/>
      <c r="J89" s="51"/>
      <c r="K89" s="51"/>
      <c r="L89" s="51"/>
      <c r="M89" s="51"/>
      <c r="N89" s="51"/>
      <c r="O89" s="51"/>
      <c r="P89" s="51"/>
    </row>
    <row r="90" spans="1:20" x14ac:dyDescent="0.2">
      <c r="A90" s="20"/>
      <c r="B90" s="21"/>
      <c r="C90" s="21"/>
      <c r="D90" s="21"/>
      <c r="E90" s="21"/>
      <c r="F90" s="21"/>
      <c r="G90" s="20"/>
      <c r="H90" s="20"/>
      <c r="I90" s="20"/>
      <c r="J90" s="22"/>
      <c r="K90" s="20"/>
      <c r="L90" s="20"/>
      <c r="M90" s="20"/>
      <c r="N90" s="20"/>
      <c r="O90" s="20"/>
    </row>
    <row r="91" spans="1:20" ht="22.2" customHeight="1" x14ac:dyDescent="0.2">
      <c r="B91" s="702" t="s">
        <v>335</v>
      </c>
      <c r="C91" s="702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697" t="s">
        <v>336</v>
      </c>
    </row>
    <row r="92" spans="1:20" ht="17.399999999999999" customHeight="1" x14ac:dyDescent="0.2">
      <c r="B92" s="696" t="s">
        <v>337</v>
      </c>
      <c r="C92" s="696"/>
      <c r="D92" s="696"/>
      <c r="E92" s="696"/>
      <c r="F92" s="400">
        <f t="shared" ref="F92:O92" si="4">+G53</f>
        <v>44049.527777777781</v>
      </c>
      <c r="G92" s="400">
        <f t="shared" si="4"/>
        <v>44050.534722222219</v>
      </c>
      <c r="H92" s="400">
        <f t="shared" si="4"/>
        <v>44051.541666666664</v>
      </c>
      <c r="I92" s="400">
        <f t="shared" si="4"/>
        <v>44052.625</v>
      </c>
      <c r="J92" s="400">
        <f t="shared" si="4"/>
        <v>44053.645833333336</v>
      </c>
      <c r="K92" s="400">
        <f t="shared" si="4"/>
        <v>44054.659722222219</v>
      </c>
      <c r="L92" s="400">
        <f t="shared" si="4"/>
        <v>44055.666666666664</v>
      </c>
      <c r="M92" s="400">
        <f t="shared" si="4"/>
        <v>44056.677083333336</v>
      </c>
      <c r="N92" s="400">
        <f t="shared" si="4"/>
        <v>44057.6875</v>
      </c>
      <c r="O92" s="400">
        <f t="shared" si="4"/>
        <v>44058.697916666664</v>
      </c>
      <c r="P92" s="697"/>
    </row>
    <row r="93" spans="1:20" ht="17.399999999999999" customHeight="1" x14ac:dyDescent="0.2">
      <c r="B93" s="696" t="s">
        <v>338</v>
      </c>
      <c r="C93" s="696"/>
      <c r="D93" s="696"/>
      <c r="E93" s="696"/>
      <c r="F93" s="403">
        <v>1583.604</v>
      </c>
      <c r="G93" s="403">
        <v>1580.328</v>
      </c>
      <c r="H93" s="403">
        <v>1588.6200000000001</v>
      </c>
      <c r="I93" s="403">
        <v>1581.876</v>
      </c>
      <c r="J93" s="403">
        <v>1587.9839999999999</v>
      </c>
      <c r="K93" s="403">
        <v>1590.3720000000001</v>
      </c>
      <c r="L93" s="403">
        <v>1590.3119999999999</v>
      </c>
      <c r="M93" s="403">
        <v>1585.4939999999999</v>
      </c>
      <c r="N93" s="403">
        <v>1588.9860000000001</v>
      </c>
      <c r="O93" s="403">
        <v>1592.595</v>
      </c>
      <c r="P93" s="697"/>
    </row>
    <row r="94" spans="1:20" ht="17.399999999999999" customHeight="1" x14ac:dyDescent="0.2">
      <c r="B94" s="698" t="s">
        <v>372</v>
      </c>
      <c r="C94" s="698"/>
      <c r="D94" s="698"/>
      <c r="E94" s="698"/>
      <c r="F94" s="401">
        <f>+G78</f>
        <v>9.4657502759528278E-2</v>
      </c>
      <c r="G94" s="401">
        <f t="shared" ref="G94:O94" si="5">+H78</f>
        <v>7.0175305379642713E-2</v>
      </c>
      <c r="H94" s="401">
        <f t="shared" si="5"/>
        <v>1.6164973373116287E-2</v>
      </c>
      <c r="I94" s="401">
        <f t="shared" si="5"/>
        <v>2.9490301388983713E-2</v>
      </c>
      <c r="J94" s="401">
        <f t="shared" si="5"/>
        <v>1.0762073169502969E-2</v>
      </c>
      <c r="K94" s="401">
        <f t="shared" si="5"/>
        <v>1.2732870045498787E-2</v>
      </c>
      <c r="L94" s="401">
        <f t="shared" si="5"/>
        <v>1.5921404101836619E-2</v>
      </c>
      <c r="M94" s="401">
        <f t="shared" si="5"/>
        <v>1.1731359437500239E-2</v>
      </c>
      <c r="N94" s="401">
        <f t="shared" si="5"/>
        <v>1.5878050530338212E-2</v>
      </c>
      <c r="O94" s="401">
        <f t="shared" si="5"/>
        <v>5.7767354537719877E-3</v>
      </c>
      <c r="P94" s="401">
        <f>+AVERAGE(F94:O94)</f>
        <v>2.8329057563971981E-2</v>
      </c>
    </row>
    <row r="107" spans="20:20" x14ac:dyDescent="0.2">
      <c r="T107" s="405">
        <v>44044</v>
      </c>
    </row>
  </sheetData>
  <mergeCells count="20">
    <mergeCell ref="B94:E94"/>
    <mergeCell ref="B11:P11"/>
    <mergeCell ref="B12:C13"/>
    <mergeCell ref="D12:D13"/>
    <mergeCell ref="E12:P12"/>
    <mergeCell ref="B51:P51"/>
    <mergeCell ref="B52:C53"/>
    <mergeCell ref="D52:D53"/>
    <mergeCell ref="E52:P52"/>
    <mergeCell ref="B54:D54"/>
    <mergeCell ref="B91:O91"/>
    <mergeCell ref="P91:P93"/>
    <mergeCell ref="B92:E92"/>
    <mergeCell ref="B93:E93"/>
    <mergeCell ref="E2:P5"/>
    <mergeCell ref="B7:D7"/>
    <mergeCell ref="E7:P7"/>
    <mergeCell ref="B9:D9"/>
    <mergeCell ref="E9:G9"/>
    <mergeCell ref="I9:J9"/>
  </mergeCells>
  <printOptions horizontalCentered="1"/>
  <pageMargins left="0" right="0.19685039370078741" top="0.39370078740157483" bottom="0.39370078740157483" header="0.31496062992125984" footer="0.31496062992125984"/>
  <pageSetup paperSize="9" scale="64" fitToHeight="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3582F-1B3E-4D3D-88B0-48E4494AFD84}">
  <dimension ref="A1:AG107"/>
  <sheetViews>
    <sheetView showGridLines="0" view="pageBreakPreview" zoomScale="80" zoomScaleNormal="85" zoomScaleSheetLayoutView="80" workbookViewId="0">
      <selection activeCell="E6" sqref="E6"/>
    </sheetView>
  </sheetViews>
  <sheetFormatPr baseColWidth="10" defaultColWidth="11.44140625" defaultRowHeight="11.4" x14ac:dyDescent="0.2"/>
  <cols>
    <col min="1" max="1" width="2.109375" style="12" customWidth="1"/>
    <col min="2" max="2" width="10.44140625" style="13" customWidth="1"/>
    <col min="3" max="3" width="6.44140625" style="13" customWidth="1"/>
    <col min="4" max="4" width="12.77734375" style="13" customWidth="1"/>
    <col min="5" max="6" width="10.77734375" style="13" customWidth="1"/>
    <col min="7" max="8" width="10.77734375" style="12" customWidth="1"/>
    <col min="9" max="9" width="12.77734375" style="12" customWidth="1"/>
    <col min="10" max="10" width="10.77734375" style="14" hidden="1" customWidth="1"/>
    <col min="11" max="16" width="10.77734375" style="12" hidden="1" customWidth="1"/>
    <col min="17" max="17" width="2.21875" style="20" hidden="1" customWidth="1"/>
    <col min="18" max="18" width="5.109375" style="12" customWidth="1"/>
    <col min="19" max="21" width="11.44140625" style="12"/>
    <col min="22" max="22" width="13.5546875" style="12" customWidth="1"/>
    <col min="23" max="25" width="11.44140625" style="12"/>
    <col min="26" max="26" width="12.6640625" style="12" customWidth="1"/>
    <col min="27" max="27" width="11.44140625" style="12"/>
    <col min="28" max="28" width="6.6640625" style="12" bestFit="1" customWidth="1"/>
    <col min="29" max="29" width="6.44140625" style="12" customWidth="1"/>
    <col min="30" max="30" width="9.33203125" style="12" customWidth="1"/>
    <col min="31" max="16384" width="11.44140625" style="12"/>
  </cols>
  <sheetData>
    <row r="1" spans="1:17" ht="12" thickBot="1" x14ac:dyDescent="0.25">
      <c r="A1" s="20"/>
      <c r="B1" s="21"/>
      <c r="C1" s="21"/>
      <c r="D1" s="21"/>
      <c r="E1" s="21"/>
      <c r="F1" s="21"/>
      <c r="G1" s="20"/>
      <c r="H1" s="20"/>
      <c r="I1" s="20"/>
      <c r="J1" s="22"/>
      <c r="K1" s="20"/>
      <c r="L1" s="20"/>
      <c r="M1" s="20"/>
      <c r="N1" s="20"/>
      <c r="O1" s="20"/>
      <c r="P1" s="20"/>
    </row>
    <row r="2" spans="1:17" s="15" customFormat="1" ht="12" customHeight="1" x14ac:dyDescent="0.2">
      <c r="A2" s="23"/>
      <c r="B2" s="24"/>
      <c r="C2" s="25"/>
      <c r="D2" s="25"/>
      <c r="E2" s="708" t="s">
        <v>7897</v>
      </c>
      <c r="F2" s="708"/>
      <c r="G2" s="708"/>
      <c r="H2" s="708"/>
      <c r="I2" s="708"/>
      <c r="J2" s="708"/>
      <c r="K2" s="708"/>
      <c r="L2" s="708"/>
      <c r="M2" s="708"/>
      <c r="N2" s="708"/>
      <c r="O2" s="708"/>
      <c r="P2" s="708"/>
      <c r="Q2" s="23"/>
    </row>
    <row r="3" spans="1:17" s="15" customFormat="1" ht="12" customHeight="1" x14ac:dyDescent="0.2">
      <c r="A3" s="23"/>
      <c r="B3" s="26"/>
      <c r="C3" s="376"/>
      <c r="D3" s="376"/>
      <c r="E3" s="708"/>
      <c r="F3" s="708"/>
      <c r="G3" s="708"/>
      <c r="H3" s="708"/>
      <c r="I3" s="708"/>
      <c r="J3" s="708"/>
      <c r="K3" s="708"/>
      <c r="L3" s="708"/>
      <c r="M3" s="708"/>
      <c r="N3" s="708"/>
      <c r="O3" s="708"/>
      <c r="P3" s="708"/>
      <c r="Q3" s="23"/>
    </row>
    <row r="4" spans="1:17" s="15" customFormat="1" ht="12" customHeight="1" x14ac:dyDescent="0.2">
      <c r="A4" s="23"/>
      <c r="B4" s="26"/>
      <c r="C4" s="376"/>
      <c r="D4" s="376"/>
      <c r="E4" s="708"/>
      <c r="F4" s="708"/>
      <c r="G4" s="708"/>
      <c r="H4" s="708"/>
      <c r="I4" s="708"/>
      <c r="J4" s="708"/>
      <c r="K4" s="708"/>
      <c r="L4" s="708"/>
      <c r="M4" s="708"/>
      <c r="N4" s="708"/>
      <c r="O4" s="708"/>
      <c r="P4" s="708"/>
      <c r="Q4" s="23"/>
    </row>
    <row r="5" spans="1:17" s="15" customFormat="1" ht="12" customHeight="1" thickBot="1" x14ac:dyDescent="0.25">
      <c r="A5" s="23"/>
      <c r="B5" s="28"/>
      <c r="C5" s="29"/>
      <c r="D5" s="29"/>
      <c r="E5" s="708"/>
      <c r="F5" s="708"/>
      <c r="G5" s="708"/>
      <c r="H5" s="708"/>
      <c r="I5" s="708"/>
      <c r="J5" s="708"/>
      <c r="K5" s="708"/>
      <c r="L5" s="708"/>
      <c r="M5" s="708"/>
      <c r="N5" s="708"/>
      <c r="O5" s="708"/>
      <c r="P5" s="708"/>
      <c r="Q5" s="23"/>
    </row>
    <row r="6" spans="1:17" s="18" customFormat="1" ht="13.8" customHeight="1" x14ac:dyDescent="0.25">
      <c r="A6" s="30"/>
      <c r="B6" s="377"/>
      <c r="C6" s="377"/>
      <c r="D6" s="377"/>
      <c r="E6" s="377"/>
      <c r="F6" s="377"/>
      <c r="G6" s="378"/>
      <c r="H6" s="378"/>
      <c r="I6" s="378"/>
      <c r="J6" s="22"/>
      <c r="K6" s="22"/>
      <c r="L6" s="22"/>
      <c r="M6" s="30"/>
      <c r="N6" s="30"/>
      <c r="O6" s="30"/>
      <c r="P6" s="30"/>
      <c r="Q6" s="30"/>
    </row>
    <row r="7" spans="1:17" s="15" customFormat="1" ht="36" customHeight="1" x14ac:dyDescent="0.2">
      <c r="A7" s="35"/>
      <c r="B7" s="704" t="s">
        <v>188</v>
      </c>
      <c r="C7" s="704"/>
      <c r="D7" s="704"/>
      <c r="E7" s="709" t="str">
        <f>'3.27'!E7</f>
        <v xml:space="preserve">Evaluación de seguimiento de la calidad del aire en el área de influencia de la unidad minera Cerro de Pasco ubicada en el centro poblado Paragsha, distrito Simón Bolívar, provincia y departamento Pasco, en octubre de 2020			</v>
      </c>
      <c r="F7" s="709"/>
      <c r="G7" s="709"/>
      <c r="H7" s="709"/>
      <c r="I7" s="709"/>
      <c r="J7" s="709"/>
      <c r="K7" s="709"/>
      <c r="L7" s="709"/>
      <c r="M7" s="709"/>
      <c r="N7" s="709"/>
      <c r="O7" s="709"/>
      <c r="P7" s="709"/>
      <c r="Q7" s="23"/>
    </row>
    <row r="8" spans="1:17" s="15" customFormat="1" ht="9.6" customHeight="1" x14ac:dyDescent="0.2">
      <c r="A8" s="35"/>
      <c r="B8" s="379"/>
      <c r="C8" s="379"/>
      <c r="D8" s="379"/>
      <c r="E8" s="379"/>
      <c r="F8" s="379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23"/>
    </row>
    <row r="9" spans="1:17" s="15" customFormat="1" ht="15.6" customHeight="1" x14ac:dyDescent="0.2">
      <c r="A9" s="35"/>
      <c r="B9" s="600" t="s">
        <v>236</v>
      </c>
      <c r="C9" s="600"/>
      <c r="D9" s="600"/>
      <c r="E9" s="150" t="str">
        <f>'3.27'!E9</f>
        <v>CA-SB-01</v>
      </c>
      <c r="F9" s="150"/>
      <c r="G9" s="609" t="s">
        <v>189</v>
      </c>
      <c r="H9" s="609"/>
      <c r="I9" s="370" t="str">
        <f>'3.27'!J9</f>
        <v>0017-9-2020-412</v>
      </c>
      <c r="J9" s="402"/>
      <c r="L9" s="402"/>
      <c r="M9" s="402"/>
      <c r="N9" s="402"/>
      <c r="O9" s="402"/>
      <c r="P9" s="402"/>
      <c r="Q9" s="23"/>
    </row>
    <row r="10" spans="1:17" ht="13.2" customHeight="1" x14ac:dyDescent="0.2">
      <c r="A10" s="20"/>
      <c r="B10" s="21"/>
      <c r="C10" s="21"/>
      <c r="D10" s="21"/>
      <c r="E10" s="21"/>
      <c r="F10" s="21"/>
      <c r="G10" s="20"/>
      <c r="H10" s="20"/>
      <c r="I10" s="20"/>
      <c r="J10" s="22"/>
      <c r="K10" s="20"/>
      <c r="L10" s="20"/>
      <c r="M10" s="20"/>
      <c r="N10" s="20"/>
      <c r="O10" s="20"/>
      <c r="P10" s="20"/>
    </row>
    <row r="11" spans="1:17" ht="12.75" customHeight="1" x14ac:dyDescent="0.25">
      <c r="A11" s="20"/>
      <c r="B11" s="707" t="s">
        <v>105</v>
      </c>
      <c r="C11" s="707"/>
      <c r="D11" s="707"/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387"/>
    </row>
    <row r="12" spans="1:17" s="16" customFormat="1" ht="12.6" customHeight="1" x14ac:dyDescent="0.25">
      <c r="A12" s="36"/>
      <c r="B12" s="703" t="s">
        <v>190</v>
      </c>
      <c r="C12" s="703"/>
      <c r="D12" s="689" t="s">
        <v>104</v>
      </c>
      <c r="E12" s="703" t="s">
        <v>151</v>
      </c>
      <c r="F12" s="703"/>
      <c r="G12" s="703"/>
      <c r="H12" s="703"/>
      <c r="I12" s="703"/>
      <c r="J12" s="703"/>
      <c r="K12" s="703"/>
      <c r="L12" s="703"/>
      <c r="M12" s="703"/>
      <c r="N12" s="703"/>
      <c r="O12" s="703"/>
      <c r="P12" s="703"/>
      <c r="Q12" s="388"/>
    </row>
    <row r="13" spans="1:17" ht="12.75" customHeight="1" x14ac:dyDescent="0.2">
      <c r="A13" s="20"/>
      <c r="B13" s="703"/>
      <c r="C13" s="703"/>
      <c r="D13" s="689"/>
      <c r="E13" s="430">
        <f>'3.27'!E12</f>
        <v>44105.351388888892</v>
      </c>
      <c r="F13" s="430">
        <f>'3.27'!E13</f>
        <v>44106.355555555558</v>
      </c>
      <c r="G13" s="430">
        <f>'3.27'!E14</f>
        <v>44107.385416666664</v>
      </c>
      <c r="H13" s="430">
        <f>'3.27'!E15</f>
        <v>44108.384027777778</v>
      </c>
      <c r="I13" s="430">
        <f>'3.27'!E16</f>
        <v>44109.395138888889</v>
      </c>
      <c r="J13" s="430">
        <f>'3.27'!E17</f>
        <v>44052.625</v>
      </c>
      <c r="K13" s="430">
        <f>'3.27'!E18</f>
        <v>44053.645833333336</v>
      </c>
      <c r="L13" s="430">
        <f>'3.27'!E19</f>
        <v>44054.659722222219</v>
      </c>
      <c r="M13" s="430">
        <f>'3.27'!E20</f>
        <v>44055.666666666664</v>
      </c>
      <c r="N13" s="430">
        <f>'3.27'!E21</f>
        <v>44056.677083333336</v>
      </c>
      <c r="O13" s="430">
        <f>'3.27'!E22</f>
        <v>44057.6875</v>
      </c>
      <c r="P13" s="430">
        <f>'3.27'!E23</f>
        <v>44058.697916666664</v>
      </c>
      <c r="Q13" s="387"/>
    </row>
    <row r="14" spans="1:17" x14ac:dyDescent="0.2">
      <c r="A14" s="20"/>
      <c r="B14" s="424" t="s">
        <v>101</v>
      </c>
      <c r="C14" s="38" t="s">
        <v>100</v>
      </c>
      <c r="D14" s="39" t="s">
        <v>132</v>
      </c>
      <c r="E14" s="39">
        <v>126.6</v>
      </c>
      <c r="F14" s="39">
        <v>92.51</v>
      </c>
      <c r="G14" s="40">
        <v>124.5</v>
      </c>
      <c r="H14" s="40">
        <v>173.4</v>
      </c>
      <c r="I14" s="40">
        <v>177.7</v>
      </c>
      <c r="J14" s="40"/>
      <c r="K14" s="40"/>
      <c r="L14" s="40"/>
      <c r="M14" s="40"/>
      <c r="N14" s="40"/>
      <c r="O14" s="40"/>
      <c r="P14" s="40"/>
      <c r="Q14" s="387"/>
    </row>
    <row r="15" spans="1:17" x14ac:dyDescent="0.2">
      <c r="A15" s="20"/>
      <c r="B15" s="424" t="s">
        <v>79</v>
      </c>
      <c r="C15" s="38" t="s">
        <v>78</v>
      </c>
      <c r="D15" s="39" t="s">
        <v>132</v>
      </c>
      <c r="E15" s="39">
        <v>0.80500000000000005</v>
      </c>
      <c r="F15" s="39">
        <v>2.1760000000000002</v>
      </c>
      <c r="G15" s="40">
        <v>1.083</v>
      </c>
      <c r="H15" s="40">
        <v>1.548</v>
      </c>
      <c r="I15" s="40">
        <v>1.802</v>
      </c>
      <c r="J15" s="40"/>
      <c r="K15" s="40"/>
      <c r="L15" s="40"/>
      <c r="M15" s="40"/>
      <c r="N15" s="40"/>
      <c r="O15" s="40"/>
      <c r="P15" s="40"/>
      <c r="Q15" s="387"/>
    </row>
    <row r="16" spans="1:17" x14ac:dyDescent="0.2">
      <c r="A16" s="20"/>
      <c r="B16" s="424" t="s">
        <v>147</v>
      </c>
      <c r="C16" s="38" t="s">
        <v>99</v>
      </c>
      <c r="D16" s="39" t="s">
        <v>132</v>
      </c>
      <c r="E16" s="39">
        <v>4.125</v>
      </c>
      <c r="F16" s="39">
        <v>2.9830000000000001</v>
      </c>
      <c r="G16" s="40">
        <v>4.6040000000000001</v>
      </c>
      <c r="H16" s="40">
        <v>4.8609999999999998</v>
      </c>
      <c r="I16" s="40">
        <v>7.0810000000000004</v>
      </c>
      <c r="J16" s="40"/>
      <c r="K16" s="40"/>
      <c r="L16" s="40"/>
      <c r="M16" s="40"/>
      <c r="N16" s="40"/>
      <c r="O16" s="40"/>
      <c r="P16" s="40"/>
      <c r="Q16" s="387"/>
    </row>
    <row r="17" spans="1:17" x14ac:dyDescent="0.2">
      <c r="A17" s="20"/>
      <c r="B17" s="424" t="s">
        <v>98</v>
      </c>
      <c r="C17" s="38" t="s">
        <v>97</v>
      </c>
      <c r="D17" s="39" t="s">
        <v>132</v>
      </c>
      <c r="E17" s="39">
        <v>4.46</v>
      </c>
      <c r="F17" s="39">
        <v>5.7030000000000003</v>
      </c>
      <c r="G17" s="40">
        <v>5.585</v>
      </c>
      <c r="H17" s="40">
        <v>6.8959999999999999</v>
      </c>
      <c r="I17" s="40">
        <v>7.891</v>
      </c>
      <c r="J17" s="40"/>
      <c r="K17" s="40"/>
      <c r="L17" s="40"/>
      <c r="M17" s="40"/>
      <c r="N17" s="40"/>
      <c r="O17" s="40"/>
      <c r="P17" s="40"/>
      <c r="Q17" s="387"/>
    </row>
    <row r="18" spans="1:17" x14ac:dyDescent="0.2">
      <c r="A18" s="20"/>
      <c r="B18" s="424" t="s">
        <v>96</v>
      </c>
      <c r="C18" s="38" t="s">
        <v>95</v>
      </c>
      <c r="D18" s="39" t="s">
        <v>132</v>
      </c>
      <c r="E18" s="39" t="s">
        <v>358</v>
      </c>
      <c r="F18" s="39" t="s">
        <v>358</v>
      </c>
      <c r="G18" s="40" t="s">
        <v>358</v>
      </c>
      <c r="H18" s="40" t="s">
        <v>358</v>
      </c>
      <c r="I18" s="40" t="s">
        <v>358</v>
      </c>
      <c r="J18" s="40"/>
      <c r="K18" s="40"/>
      <c r="L18" s="40"/>
      <c r="M18" s="40"/>
      <c r="N18" s="40"/>
      <c r="O18" s="40"/>
      <c r="P18" s="40"/>
      <c r="Q18" s="387"/>
    </row>
    <row r="19" spans="1:17" x14ac:dyDescent="0.2">
      <c r="A19" s="20"/>
      <c r="B19" s="424" t="s">
        <v>106</v>
      </c>
      <c r="C19" s="38" t="s">
        <v>118</v>
      </c>
      <c r="D19" s="39" t="s">
        <v>132</v>
      </c>
      <c r="E19" s="39">
        <v>1.0209999999999999</v>
      </c>
      <c r="F19" s="39">
        <v>0.64610000000000001</v>
      </c>
      <c r="G19" s="40">
        <v>1.2669999999999999</v>
      </c>
      <c r="H19" s="40">
        <v>1.1180000000000001</v>
      </c>
      <c r="I19" s="40">
        <v>1.87</v>
      </c>
      <c r="J19" s="40"/>
      <c r="K19" s="40"/>
      <c r="L19" s="40"/>
      <c r="M19" s="40"/>
      <c r="N19" s="40"/>
      <c r="O19" s="40"/>
      <c r="P19" s="40"/>
      <c r="Q19" s="387"/>
    </row>
    <row r="20" spans="1:17" x14ac:dyDescent="0.2">
      <c r="A20" s="20"/>
      <c r="B20" s="424" t="s">
        <v>107</v>
      </c>
      <c r="C20" s="38" t="s">
        <v>119</v>
      </c>
      <c r="D20" s="39" t="s">
        <v>132</v>
      </c>
      <c r="E20" s="39" t="s">
        <v>359</v>
      </c>
      <c r="F20" s="39" t="s">
        <v>359</v>
      </c>
      <c r="G20" s="40" t="s">
        <v>359</v>
      </c>
      <c r="H20" s="40" t="s">
        <v>359</v>
      </c>
      <c r="I20" s="40" t="s">
        <v>359</v>
      </c>
      <c r="J20" s="40"/>
      <c r="K20" s="40"/>
      <c r="L20" s="40"/>
      <c r="M20" s="40"/>
      <c r="N20" s="40"/>
      <c r="O20" s="40"/>
      <c r="P20" s="40"/>
      <c r="Q20" s="387"/>
    </row>
    <row r="21" spans="1:17" x14ac:dyDescent="0.2">
      <c r="A21" s="20"/>
      <c r="B21" s="424" t="s">
        <v>94</v>
      </c>
      <c r="C21" s="38" t="s">
        <v>93</v>
      </c>
      <c r="D21" s="39" t="s">
        <v>132</v>
      </c>
      <c r="E21" s="39">
        <v>0.78400000000000003</v>
      </c>
      <c r="F21" s="39">
        <v>0.70499999999999996</v>
      </c>
      <c r="G21" s="40">
        <v>0.73</v>
      </c>
      <c r="H21" s="40">
        <v>0.753</v>
      </c>
      <c r="I21" s="40">
        <v>1.3080000000000001</v>
      </c>
      <c r="J21" s="40"/>
      <c r="K21" s="40"/>
      <c r="L21" s="40"/>
      <c r="M21" s="40"/>
      <c r="N21" s="40"/>
      <c r="O21" s="40"/>
      <c r="P21" s="40"/>
      <c r="Q21" s="387"/>
    </row>
    <row r="22" spans="1:17" x14ac:dyDescent="0.2">
      <c r="A22" s="20"/>
      <c r="B22" s="424" t="s">
        <v>108</v>
      </c>
      <c r="C22" s="38" t="s">
        <v>121</v>
      </c>
      <c r="D22" s="39" t="s">
        <v>132</v>
      </c>
      <c r="E22" s="39">
        <v>2103</v>
      </c>
      <c r="F22" s="39">
        <v>1517</v>
      </c>
      <c r="G22" s="40">
        <v>2059</v>
      </c>
      <c r="H22" s="40">
        <v>2008</v>
      </c>
      <c r="I22" s="40">
        <v>2799</v>
      </c>
      <c r="J22" s="40"/>
      <c r="K22" s="40"/>
      <c r="L22" s="40"/>
      <c r="M22" s="40"/>
      <c r="N22" s="40"/>
      <c r="O22" s="40"/>
      <c r="P22" s="40"/>
      <c r="Q22" s="387"/>
    </row>
    <row r="23" spans="1:17" x14ac:dyDescent="0.2">
      <c r="A23" s="20"/>
      <c r="B23" s="424" t="s">
        <v>92</v>
      </c>
      <c r="C23" s="38" t="s">
        <v>91</v>
      </c>
      <c r="D23" s="39" t="s">
        <v>132</v>
      </c>
      <c r="E23" s="39">
        <v>0.13200000000000001</v>
      </c>
      <c r="F23" s="39">
        <v>0.105</v>
      </c>
      <c r="G23" s="40">
        <v>0.106</v>
      </c>
      <c r="H23" s="40">
        <v>0.115</v>
      </c>
      <c r="I23" s="40">
        <v>0.108</v>
      </c>
      <c r="J23" s="40"/>
      <c r="K23" s="40"/>
      <c r="L23" s="40"/>
      <c r="M23" s="40"/>
      <c r="N23" s="40"/>
      <c r="O23" s="40"/>
      <c r="P23" s="40"/>
      <c r="Q23" s="387"/>
    </row>
    <row r="24" spans="1:17" x14ac:dyDescent="0.2">
      <c r="A24" s="20"/>
      <c r="B24" s="424" t="s">
        <v>88</v>
      </c>
      <c r="C24" s="38" t="s">
        <v>87</v>
      </c>
      <c r="D24" s="39" t="s">
        <v>132</v>
      </c>
      <c r="E24" s="39">
        <v>95.26</v>
      </c>
      <c r="F24" s="39">
        <v>62.44</v>
      </c>
      <c r="G24" s="40">
        <v>63.04</v>
      </c>
      <c r="H24" s="40">
        <v>58.71</v>
      </c>
      <c r="I24" s="40">
        <v>57.95</v>
      </c>
      <c r="J24" s="40"/>
      <c r="K24" s="40"/>
      <c r="L24" s="40"/>
      <c r="M24" s="40"/>
      <c r="N24" s="40"/>
      <c r="O24" s="40"/>
      <c r="P24" s="40"/>
      <c r="Q24" s="387"/>
    </row>
    <row r="25" spans="1:17" x14ac:dyDescent="0.2">
      <c r="A25" s="20"/>
      <c r="B25" s="424" t="s">
        <v>90</v>
      </c>
      <c r="C25" s="38" t="s">
        <v>89</v>
      </c>
      <c r="D25" s="39" t="s">
        <v>132</v>
      </c>
      <c r="E25" s="39" t="s">
        <v>360</v>
      </c>
      <c r="F25" s="39" t="s">
        <v>360</v>
      </c>
      <c r="G25" s="40" t="s">
        <v>360</v>
      </c>
      <c r="H25" s="40" t="s">
        <v>360</v>
      </c>
      <c r="I25" s="40" t="s">
        <v>360</v>
      </c>
      <c r="J25" s="40"/>
      <c r="K25" s="40"/>
      <c r="L25" s="40"/>
      <c r="M25" s="40"/>
      <c r="N25" s="40"/>
      <c r="O25" s="40"/>
      <c r="P25" s="40"/>
      <c r="Q25" s="387"/>
    </row>
    <row r="26" spans="1:17" x14ac:dyDescent="0.2">
      <c r="A26" s="20"/>
      <c r="B26" s="424" t="s">
        <v>109</v>
      </c>
      <c r="C26" s="38" t="s">
        <v>122</v>
      </c>
      <c r="D26" s="39" t="s">
        <v>132</v>
      </c>
      <c r="E26" s="39" t="s">
        <v>361</v>
      </c>
      <c r="F26" s="39">
        <v>0.72499999999999998</v>
      </c>
      <c r="G26" s="40" t="s">
        <v>361</v>
      </c>
      <c r="H26" s="40">
        <v>0.193</v>
      </c>
      <c r="I26" s="40" t="s">
        <v>361</v>
      </c>
      <c r="J26" s="40"/>
      <c r="K26" s="40"/>
      <c r="L26" s="40"/>
      <c r="M26" s="40"/>
      <c r="N26" s="40"/>
      <c r="O26" s="40"/>
      <c r="P26" s="40"/>
      <c r="Q26" s="387"/>
    </row>
    <row r="27" spans="1:17" x14ac:dyDescent="0.2">
      <c r="A27" s="20"/>
      <c r="B27" s="424" t="s">
        <v>110</v>
      </c>
      <c r="C27" s="38" t="s">
        <v>123</v>
      </c>
      <c r="D27" s="39" t="s">
        <v>132</v>
      </c>
      <c r="E27" s="39">
        <v>3.125</v>
      </c>
      <c r="F27" s="39">
        <v>2.2469999999999999</v>
      </c>
      <c r="G27" s="40">
        <v>3.5289999999999999</v>
      </c>
      <c r="H27" s="40">
        <v>3.2320000000000002</v>
      </c>
      <c r="I27" s="40">
        <v>4.8630000000000004</v>
      </c>
      <c r="J27" s="40"/>
      <c r="K27" s="40"/>
      <c r="L27" s="40"/>
      <c r="M27" s="40"/>
      <c r="N27" s="40"/>
      <c r="O27" s="40"/>
      <c r="P27" s="40"/>
      <c r="Q27" s="387"/>
    </row>
    <row r="28" spans="1:17" x14ac:dyDescent="0.2">
      <c r="A28" s="20"/>
      <c r="B28" s="424" t="s">
        <v>148</v>
      </c>
      <c r="C28" s="38" t="s">
        <v>120</v>
      </c>
      <c r="D28" s="39" t="s">
        <v>132</v>
      </c>
      <c r="E28" s="39" t="s">
        <v>362</v>
      </c>
      <c r="F28" s="39" t="s">
        <v>362</v>
      </c>
      <c r="G28" s="40" t="s">
        <v>362</v>
      </c>
      <c r="H28" s="40" t="s">
        <v>362</v>
      </c>
      <c r="I28" s="40" t="s">
        <v>362</v>
      </c>
      <c r="J28" s="40"/>
      <c r="K28" s="40"/>
      <c r="L28" s="40"/>
      <c r="M28" s="40"/>
      <c r="N28" s="40"/>
      <c r="O28" s="40"/>
      <c r="P28" s="40"/>
      <c r="Q28" s="387"/>
    </row>
    <row r="29" spans="1:17" x14ac:dyDescent="0.2">
      <c r="A29" s="20"/>
      <c r="B29" s="424" t="s">
        <v>111</v>
      </c>
      <c r="C29" s="38" t="s">
        <v>124</v>
      </c>
      <c r="D29" s="39" t="s">
        <v>132</v>
      </c>
      <c r="E29" s="39">
        <v>907.8</v>
      </c>
      <c r="F29" s="39">
        <v>1060</v>
      </c>
      <c r="G29" s="40">
        <v>1963</v>
      </c>
      <c r="H29" s="40">
        <v>1160</v>
      </c>
      <c r="I29" s="40">
        <v>1734</v>
      </c>
      <c r="J29" s="40"/>
      <c r="K29" s="40"/>
      <c r="L29" s="40"/>
      <c r="M29" s="40"/>
      <c r="N29" s="40"/>
      <c r="O29" s="40"/>
      <c r="P29" s="40"/>
      <c r="Q29" s="387"/>
    </row>
    <row r="30" spans="1:17" x14ac:dyDescent="0.2">
      <c r="A30" s="20"/>
      <c r="B30" s="424" t="s">
        <v>112</v>
      </c>
      <c r="C30" s="38" t="s">
        <v>125</v>
      </c>
      <c r="D30" s="39" t="s">
        <v>132</v>
      </c>
      <c r="E30" s="39" t="s">
        <v>363</v>
      </c>
      <c r="F30" s="39" t="s">
        <v>363</v>
      </c>
      <c r="G30" s="40" t="s">
        <v>363</v>
      </c>
      <c r="H30" s="40" t="s">
        <v>363</v>
      </c>
      <c r="I30" s="40" t="s">
        <v>363</v>
      </c>
      <c r="J30" s="40"/>
      <c r="K30" s="40"/>
      <c r="L30" s="40"/>
      <c r="M30" s="40"/>
      <c r="N30" s="40"/>
      <c r="O30" s="40"/>
      <c r="P30" s="40"/>
      <c r="Q30" s="387"/>
    </row>
    <row r="31" spans="1:17" x14ac:dyDescent="0.2">
      <c r="A31" s="20"/>
      <c r="B31" s="424" t="s">
        <v>113</v>
      </c>
      <c r="C31" s="38" t="s">
        <v>126</v>
      </c>
      <c r="D31" s="39" t="s">
        <v>132</v>
      </c>
      <c r="E31" s="39">
        <v>216.7</v>
      </c>
      <c r="F31" s="39">
        <v>197.3</v>
      </c>
      <c r="G31" s="40">
        <v>350.7</v>
      </c>
      <c r="H31" s="40">
        <v>271.2</v>
      </c>
      <c r="I31" s="40">
        <v>405.3</v>
      </c>
      <c r="J31" s="40"/>
      <c r="K31" s="40"/>
      <c r="L31" s="40"/>
      <c r="M31" s="40"/>
      <c r="N31" s="40"/>
      <c r="O31" s="40"/>
      <c r="P31" s="40"/>
      <c r="Q31" s="387"/>
    </row>
    <row r="32" spans="1:17" x14ac:dyDescent="0.2">
      <c r="A32" s="20"/>
      <c r="B32" s="424" t="s">
        <v>86</v>
      </c>
      <c r="C32" s="38" t="s">
        <v>85</v>
      </c>
      <c r="D32" s="39" t="s">
        <v>132</v>
      </c>
      <c r="E32" s="39">
        <v>129.9</v>
      </c>
      <c r="F32" s="39">
        <v>145.19999999999999</v>
      </c>
      <c r="G32" s="40">
        <v>306.3</v>
      </c>
      <c r="H32" s="40">
        <v>169.2</v>
      </c>
      <c r="I32" s="40">
        <v>240.6</v>
      </c>
      <c r="J32" s="40"/>
      <c r="K32" s="40"/>
      <c r="L32" s="40"/>
      <c r="M32" s="40"/>
      <c r="N32" s="40"/>
      <c r="O32" s="40"/>
      <c r="P32" s="40"/>
      <c r="Q32" s="387"/>
    </row>
    <row r="33" spans="1:17" x14ac:dyDescent="0.2">
      <c r="A33" s="20"/>
      <c r="B33" s="424" t="s">
        <v>69</v>
      </c>
      <c r="C33" s="38" t="s">
        <v>68</v>
      </c>
      <c r="D33" s="39" t="s">
        <v>132</v>
      </c>
      <c r="E33" s="39" t="s">
        <v>364</v>
      </c>
      <c r="F33" s="39" t="s">
        <v>364</v>
      </c>
      <c r="G33" s="40">
        <v>0.38600000000000001</v>
      </c>
      <c r="H33" s="40" t="s">
        <v>364</v>
      </c>
      <c r="I33" s="40">
        <v>0.49099999999999999</v>
      </c>
      <c r="J33" s="40"/>
      <c r="K33" s="40"/>
      <c r="L33" s="40"/>
      <c r="M33" s="40"/>
      <c r="N33" s="40"/>
      <c r="O33" s="40"/>
      <c r="P33" s="40"/>
      <c r="Q33" s="387"/>
    </row>
    <row r="34" spans="1:17" x14ac:dyDescent="0.2">
      <c r="A34" s="20"/>
      <c r="B34" s="424" t="s">
        <v>84</v>
      </c>
      <c r="C34" s="38" t="s">
        <v>83</v>
      </c>
      <c r="D34" s="39" t="s">
        <v>132</v>
      </c>
      <c r="E34" s="39">
        <v>2.0190000000000001</v>
      </c>
      <c r="F34" s="39">
        <v>1.4910000000000001</v>
      </c>
      <c r="G34" s="40">
        <v>1.222</v>
      </c>
      <c r="H34" s="40">
        <v>0.90700000000000003</v>
      </c>
      <c r="I34" s="40">
        <v>1.37</v>
      </c>
      <c r="J34" s="40"/>
      <c r="K34" s="40"/>
      <c r="L34" s="40"/>
      <c r="M34" s="40"/>
      <c r="N34" s="40"/>
      <c r="O34" s="40"/>
      <c r="P34" s="40"/>
      <c r="Q34" s="387"/>
    </row>
    <row r="35" spans="1:17" x14ac:dyDescent="0.2">
      <c r="A35" s="20"/>
      <c r="B35" s="424" t="s">
        <v>150</v>
      </c>
      <c r="C35" s="38" t="s">
        <v>82</v>
      </c>
      <c r="D35" s="39" t="s">
        <v>132</v>
      </c>
      <c r="E35" s="39" t="s">
        <v>365</v>
      </c>
      <c r="F35" s="39">
        <v>0.88200000000000001</v>
      </c>
      <c r="G35" s="40" t="s">
        <v>365</v>
      </c>
      <c r="H35" s="40" t="s">
        <v>365</v>
      </c>
      <c r="I35" s="40" t="s">
        <v>365</v>
      </c>
      <c r="J35" s="40"/>
      <c r="K35" s="40"/>
      <c r="L35" s="40"/>
      <c r="M35" s="40"/>
      <c r="N35" s="40"/>
      <c r="O35" s="40"/>
      <c r="P35" s="40"/>
      <c r="Q35" s="387"/>
    </row>
    <row r="36" spans="1:17" x14ac:dyDescent="0.2">
      <c r="A36" s="20"/>
      <c r="B36" s="424" t="s">
        <v>103</v>
      </c>
      <c r="C36" s="38" t="s">
        <v>102</v>
      </c>
      <c r="D36" s="39" t="s">
        <v>132</v>
      </c>
      <c r="E36" s="39">
        <v>0.67749999999999999</v>
      </c>
      <c r="F36" s="39">
        <v>0.42009999999999997</v>
      </c>
      <c r="G36" s="40">
        <v>0.73399999999999999</v>
      </c>
      <c r="H36" s="40">
        <v>0.52759999999999996</v>
      </c>
      <c r="I36" s="40">
        <v>1.0649999999999999</v>
      </c>
      <c r="J36" s="40"/>
      <c r="K36" s="40"/>
      <c r="L36" s="40"/>
      <c r="M36" s="40"/>
      <c r="N36" s="40"/>
      <c r="O36" s="40"/>
      <c r="P36" s="40"/>
      <c r="Q36" s="387"/>
    </row>
    <row r="37" spans="1:17" x14ac:dyDescent="0.2">
      <c r="A37" s="20"/>
      <c r="B37" s="424" t="s">
        <v>81</v>
      </c>
      <c r="C37" s="38" t="s">
        <v>80</v>
      </c>
      <c r="D37" s="39" t="s">
        <v>132</v>
      </c>
      <c r="E37" s="39">
        <v>88.81</v>
      </c>
      <c r="F37" s="39">
        <v>54.47</v>
      </c>
      <c r="G37" s="40">
        <v>93.43</v>
      </c>
      <c r="H37" s="40">
        <v>67.95</v>
      </c>
      <c r="I37" s="40">
        <v>110.4</v>
      </c>
      <c r="J37" s="40"/>
      <c r="K37" s="40"/>
      <c r="L37" s="40"/>
      <c r="M37" s="40"/>
      <c r="N37" s="40"/>
      <c r="O37" s="40"/>
      <c r="P37" s="40"/>
      <c r="Q37" s="387"/>
    </row>
    <row r="38" spans="1:17" x14ac:dyDescent="0.2">
      <c r="A38" s="20"/>
      <c r="B38" s="424" t="s">
        <v>114</v>
      </c>
      <c r="C38" s="38" t="s">
        <v>127</v>
      </c>
      <c r="D38" s="39" t="s">
        <v>132</v>
      </c>
      <c r="E38" s="39">
        <v>202.5</v>
      </c>
      <c r="F38" s="39">
        <v>103.1</v>
      </c>
      <c r="G38" s="40">
        <v>115.9</v>
      </c>
      <c r="H38" s="40">
        <v>181.4</v>
      </c>
      <c r="I38" s="40">
        <v>158.19999999999999</v>
      </c>
      <c r="J38" s="40"/>
      <c r="K38" s="40"/>
      <c r="L38" s="40"/>
      <c r="M38" s="40"/>
      <c r="N38" s="40"/>
      <c r="O38" s="40"/>
      <c r="P38" s="40"/>
      <c r="Q38" s="387"/>
    </row>
    <row r="39" spans="1:17" x14ac:dyDescent="0.2">
      <c r="A39" s="20"/>
      <c r="B39" s="424" t="s">
        <v>77</v>
      </c>
      <c r="C39" s="38" t="s">
        <v>76</v>
      </c>
      <c r="D39" s="39" t="s">
        <v>132</v>
      </c>
      <c r="E39" s="39" t="s">
        <v>366</v>
      </c>
      <c r="F39" s="39" t="s">
        <v>366</v>
      </c>
      <c r="G39" s="40" t="s">
        <v>366</v>
      </c>
      <c r="H39" s="40" t="s">
        <v>366</v>
      </c>
      <c r="I39" s="40" t="s">
        <v>366</v>
      </c>
      <c r="J39" s="40"/>
      <c r="K39" s="40"/>
      <c r="L39" s="40"/>
      <c r="M39" s="40"/>
      <c r="N39" s="40"/>
      <c r="O39" s="40"/>
      <c r="P39" s="40"/>
      <c r="Q39" s="387"/>
    </row>
    <row r="40" spans="1:17" x14ac:dyDescent="0.2">
      <c r="A40" s="20"/>
      <c r="B40" s="424" t="s">
        <v>115</v>
      </c>
      <c r="C40" s="38" t="s">
        <v>128</v>
      </c>
      <c r="D40" s="39" t="s">
        <v>132</v>
      </c>
      <c r="E40" s="39">
        <v>83.8</v>
      </c>
      <c r="F40" s="39">
        <v>64.3</v>
      </c>
      <c r="G40" s="40">
        <v>95.8</v>
      </c>
      <c r="H40" s="40">
        <v>70.3</v>
      </c>
      <c r="I40" s="40">
        <v>155.6</v>
      </c>
      <c r="J40" s="40"/>
      <c r="K40" s="40"/>
      <c r="L40" s="40"/>
      <c r="M40" s="40"/>
      <c r="N40" s="40"/>
      <c r="O40" s="40"/>
      <c r="P40" s="40"/>
      <c r="Q40" s="387"/>
    </row>
    <row r="41" spans="1:17" x14ac:dyDescent="0.2">
      <c r="A41" s="20"/>
      <c r="B41" s="424" t="s">
        <v>116</v>
      </c>
      <c r="C41" s="38" t="s">
        <v>129</v>
      </c>
      <c r="D41" s="39" t="s">
        <v>132</v>
      </c>
      <c r="E41" s="39" t="s">
        <v>367</v>
      </c>
      <c r="F41" s="39" t="s">
        <v>367</v>
      </c>
      <c r="G41" s="40" t="s">
        <v>367</v>
      </c>
      <c r="H41" s="40" t="s">
        <v>367</v>
      </c>
      <c r="I41" s="40" t="s">
        <v>367</v>
      </c>
      <c r="J41" s="40"/>
      <c r="K41" s="40"/>
      <c r="L41" s="40"/>
      <c r="M41" s="40"/>
      <c r="N41" s="40"/>
      <c r="O41" s="40"/>
      <c r="P41" s="40"/>
      <c r="Q41" s="387"/>
    </row>
    <row r="42" spans="1:17" x14ac:dyDescent="0.2">
      <c r="A42" s="20"/>
      <c r="B42" s="424" t="s">
        <v>75</v>
      </c>
      <c r="C42" s="38" t="s">
        <v>74</v>
      </c>
      <c r="D42" s="39" t="s">
        <v>132</v>
      </c>
      <c r="E42" s="39">
        <v>0.123</v>
      </c>
      <c r="F42" s="39">
        <v>7.5999999999999998E-2</v>
      </c>
      <c r="G42" s="40">
        <v>0.106</v>
      </c>
      <c r="H42" s="40">
        <v>0.11899999999999999</v>
      </c>
      <c r="I42" s="40">
        <v>0.13700000000000001</v>
      </c>
      <c r="J42" s="40"/>
      <c r="K42" s="40"/>
      <c r="L42" s="40"/>
      <c r="M42" s="40"/>
      <c r="N42" s="40"/>
      <c r="O42" s="40"/>
      <c r="P42" s="40"/>
      <c r="Q42" s="387"/>
    </row>
    <row r="43" spans="1:17" x14ac:dyDescent="0.2">
      <c r="A43" s="20"/>
      <c r="B43" s="424" t="s">
        <v>117</v>
      </c>
      <c r="C43" s="38" t="s">
        <v>130</v>
      </c>
      <c r="D43" s="39" t="s">
        <v>132</v>
      </c>
      <c r="E43" s="39">
        <v>3.24</v>
      </c>
      <c r="F43" s="39">
        <v>2.97</v>
      </c>
      <c r="G43" s="40">
        <v>2.6</v>
      </c>
      <c r="H43" s="40">
        <v>2.4500000000000002</v>
      </c>
      <c r="I43" s="40">
        <v>3.27</v>
      </c>
      <c r="J43" s="40"/>
      <c r="K43" s="40"/>
      <c r="L43" s="40"/>
      <c r="M43" s="40"/>
      <c r="N43" s="40"/>
      <c r="O43" s="40"/>
      <c r="P43" s="40"/>
      <c r="Q43" s="387"/>
    </row>
    <row r="44" spans="1:17" x14ac:dyDescent="0.2">
      <c r="A44" s="20"/>
      <c r="B44" s="424" t="s">
        <v>194</v>
      </c>
      <c r="C44" s="38" t="s">
        <v>195</v>
      </c>
      <c r="D44" s="39" t="s">
        <v>132</v>
      </c>
      <c r="E44" s="39">
        <v>3.1300000000000001E-2</v>
      </c>
      <c r="F44" s="39">
        <v>2.8299999999999999E-2</v>
      </c>
      <c r="G44" s="40">
        <v>5.8400000000000001E-2</v>
      </c>
      <c r="H44" s="40">
        <v>4.2700000000000002E-2</v>
      </c>
      <c r="I44" s="40">
        <v>6.6400000000000001E-2</v>
      </c>
      <c r="J44" s="40"/>
      <c r="K44" s="40"/>
      <c r="L44" s="40"/>
      <c r="M44" s="40"/>
      <c r="N44" s="40"/>
      <c r="O44" s="40"/>
      <c r="P44" s="40"/>
      <c r="Q44" s="387"/>
    </row>
    <row r="45" spans="1:17" x14ac:dyDescent="0.2">
      <c r="A45" s="20"/>
      <c r="B45" s="424" t="s">
        <v>73</v>
      </c>
      <c r="C45" s="38" t="s">
        <v>72</v>
      </c>
      <c r="D45" s="39" t="s">
        <v>132</v>
      </c>
      <c r="E45" s="39" t="s">
        <v>368</v>
      </c>
      <c r="F45" s="39" t="s">
        <v>368</v>
      </c>
      <c r="G45" s="40" t="s">
        <v>368</v>
      </c>
      <c r="H45" s="40" t="s">
        <v>368</v>
      </c>
      <c r="I45" s="40">
        <v>0.375</v>
      </c>
      <c r="J45" s="40"/>
      <c r="K45" s="40"/>
      <c r="L45" s="40"/>
      <c r="M45" s="40"/>
      <c r="N45" s="40"/>
      <c r="O45" s="40"/>
      <c r="P45" s="40"/>
      <c r="Q45" s="387"/>
    </row>
    <row r="46" spans="1:17" x14ac:dyDescent="0.2">
      <c r="A46" s="20"/>
      <c r="B46" s="424" t="s">
        <v>71</v>
      </c>
      <c r="C46" s="38" t="s">
        <v>70</v>
      </c>
      <c r="D46" s="39" t="s">
        <v>132</v>
      </c>
      <c r="E46" s="39">
        <v>126.7</v>
      </c>
      <c r="F46" s="39">
        <v>110.6</v>
      </c>
      <c r="G46" s="40">
        <v>237.1</v>
      </c>
      <c r="H46" s="40">
        <v>144.80000000000001</v>
      </c>
      <c r="I46" s="40">
        <v>255.1</v>
      </c>
      <c r="J46" s="40"/>
      <c r="K46" s="40"/>
      <c r="L46" s="40"/>
      <c r="M46" s="40"/>
      <c r="N46" s="40"/>
      <c r="O46" s="40"/>
      <c r="P46" s="40"/>
      <c r="Q46" s="387"/>
    </row>
    <row r="47" spans="1:17" ht="4.5" customHeight="1" x14ac:dyDescent="0.2">
      <c r="A47" s="20"/>
      <c r="B47" s="381"/>
      <c r="C47" s="382"/>
      <c r="D47" s="21"/>
      <c r="E47" s="21"/>
      <c r="F47" s="21"/>
      <c r="G47" s="381"/>
      <c r="H47" s="383"/>
      <c r="I47" s="381"/>
      <c r="J47" s="381"/>
      <c r="K47" s="381"/>
      <c r="L47" s="381"/>
      <c r="M47" s="381"/>
      <c r="N47" s="381"/>
      <c r="O47" s="381"/>
      <c r="P47" s="381"/>
    </row>
    <row r="48" spans="1:17" ht="12" x14ac:dyDescent="0.2">
      <c r="A48" s="20"/>
      <c r="B48" s="404" t="s">
        <v>339</v>
      </c>
      <c r="C48" s="20"/>
      <c r="D48" s="21"/>
      <c r="E48" s="21"/>
      <c r="F48" s="21"/>
      <c r="G48" s="45"/>
      <c r="H48" s="20"/>
      <c r="I48" s="20"/>
      <c r="J48" s="22"/>
      <c r="K48" s="20"/>
      <c r="L48" s="20"/>
      <c r="M48" s="20"/>
      <c r="N48" s="20"/>
      <c r="O48" s="20"/>
      <c r="P48" s="20"/>
    </row>
    <row r="49" spans="1:33" x14ac:dyDescent="0.2">
      <c r="A49" s="20"/>
      <c r="B49" s="23" t="s">
        <v>369</v>
      </c>
      <c r="C49" s="382"/>
      <c r="D49" s="21"/>
      <c r="E49" s="21"/>
      <c r="F49" s="21"/>
      <c r="G49" s="20"/>
      <c r="H49" s="23"/>
      <c r="I49" s="384"/>
      <c r="J49" s="22"/>
      <c r="K49" s="20"/>
      <c r="L49" s="20"/>
      <c r="M49" s="20"/>
      <c r="N49" s="20"/>
      <c r="O49" s="20"/>
      <c r="P49" s="20"/>
    </row>
    <row r="50" spans="1:33" x14ac:dyDescent="0.2">
      <c r="A50" s="20"/>
      <c r="B50" s="381"/>
      <c r="C50" s="382"/>
      <c r="D50" s="21"/>
      <c r="E50" s="21"/>
      <c r="F50" s="21"/>
      <c r="G50" s="384"/>
      <c r="H50" s="23"/>
      <c r="I50" s="384"/>
      <c r="J50" s="22"/>
      <c r="K50" s="20"/>
      <c r="L50" s="20"/>
      <c r="M50" s="20"/>
      <c r="N50" s="20"/>
      <c r="O50" s="20"/>
      <c r="P50" s="20"/>
    </row>
    <row r="51" spans="1:33" ht="12.6" customHeight="1" x14ac:dyDescent="0.2">
      <c r="A51" s="20"/>
      <c r="B51" s="689" t="s">
        <v>196</v>
      </c>
      <c r="C51" s="689"/>
      <c r="D51" s="689"/>
      <c r="E51" s="689"/>
      <c r="F51" s="689"/>
      <c r="G51" s="689"/>
      <c r="H51" s="689"/>
      <c r="I51" s="689"/>
      <c r="J51" s="689"/>
      <c r="K51" s="689"/>
      <c r="L51" s="689"/>
      <c r="M51" s="689"/>
      <c r="N51" s="689"/>
      <c r="O51" s="689"/>
      <c r="P51" s="689"/>
      <c r="Q51" s="387"/>
    </row>
    <row r="52" spans="1:33" s="16" customFormat="1" ht="12.6" customHeight="1" x14ac:dyDescent="0.25">
      <c r="A52" s="36"/>
      <c r="B52" s="703" t="s">
        <v>190</v>
      </c>
      <c r="C52" s="703"/>
      <c r="D52" s="689" t="s">
        <v>104</v>
      </c>
      <c r="E52" s="703" t="str">
        <f>E12</f>
        <v>Fecha</v>
      </c>
      <c r="F52" s="703"/>
      <c r="G52" s="703"/>
      <c r="H52" s="703"/>
      <c r="I52" s="703"/>
      <c r="J52" s="703"/>
      <c r="K52" s="703"/>
      <c r="L52" s="703"/>
      <c r="M52" s="703"/>
      <c r="N52" s="703"/>
      <c r="O52" s="703"/>
      <c r="P52" s="703"/>
      <c r="Q52" s="388"/>
    </row>
    <row r="53" spans="1:33" ht="12.75" customHeight="1" x14ac:dyDescent="0.2">
      <c r="A53" s="20"/>
      <c r="B53" s="703"/>
      <c r="C53" s="703"/>
      <c r="D53" s="689"/>
      <c r="E53" s="410">
        <f>E13</f>
        <v>44105.351388888892</v>
      </c>
      <c r="F53" s="410">
        <f>F13</f>
        <v>44106.355555555558</v>
      </c>
      <c r="G53" s="410">
        <f>G13</f>
        <v>44107.385416666664</v>
      </c>
      <c r="H53" s="410">
        <f t="shared" ref="H53:P53" si="0">H13</f>
        <v>44108.384027777778</v>
      </c>
      <c r="I53" s="410">
        <f t="shared" si="0"/>
        <v>44109.395138888889</v>
      </c>
      <c r="J53" s="410">
        <f t="shared" si="0"/>
        <v>44052.625</v>
      </c>
      <c r="K53" s="410">
        <f t="shared" si="0"/>
        <v>44053.645833333336</v>
      </c>
      <c r="L53" s="410">
        <f t="shared" si="0"/>
        <v>44054.659722222219</v>
      </c>
      <c r="M53" s="410">
        <f t="shared" si="0"/>
        <v>44055.666666666664</v>
      </c>
      <c r="N53" s="410">
        <f t="shared" si="0"/>
        <v>44056.677083333336</v>
      </c>
      <c r="O53" s="410">
        <f t="shared" si="0"/>
        <v>44057.6875</v>
      </c>
      <c r="P53" s="410">
        <f t="shared" si="0"/>
        <v>44058.697916666664</v>
      </c>
      <c r="Q53" s="387"/>
    </row>
    <row r="54" spans="1:33" s="16" customFormat="1" ht="13.8" x14ac:dyDescent="0.25">
      <c r="A54" s="36"/>
      <c r="B54" s="689" t="s">
        <v>187</v>
      </c>
      <c r="C54" s="689"/>
      <c r="D54" s="689"/>
      <c r="E54" s="47">
        <f>'3.27'!$K12</f>
        <v>1553.6366999908998</v>
      </c>
      <c r="F54" s="47">
        <f>'3.27'!$K13</f>
        <v>1561.296</v>
      </c>
      <c r="G54" s="47">
        <f>'3.27'!$K14</f>
        <v>1545.366141674758</v>
      </c>
      <c r="H54" s="47">
        <f>'3.27'!K15</f>
        <v>1563.0120000000002</v>
      </c>
      <c r="I54" s="47">
        <f>'3.27'!$K16</f>
        <v>1538.6662125045348</v>
      </c>
      <c r="J54" s="47" t="e">
        <f>'3.27'!$K17</f>
        <v>#REF!</v>
      </c>
      <c r="K54" s="47" t="e">
        <f>'3.27'!$K18</f>
        <v>#REF!</v>
      </c>
      <c r="L54" s="47" t="e">
        <f>'3.27'!$K19</f>
        <v>#REF!</v>
      </c>
      <c r="M54" s="47" t="e">
        <f>'3.27'!$K20</f>
        <v>#REF!</v>
      </c>
      <c r="N54" s="47" t="e">
        <f>'3.27'!$K21</f>
        <v>#REF!</v>
      </c>
      <c r="O54" s="47" t="e">
        <f>'3.27'!$K22</f>
        <v>#REF!</v>
      </c>
      <c r="P54" s="47" t="e">
        <f>'3.27'!$K23</f>
        <v>#REF!</v>
      </c>
      <c r="Q54" s="388"/>
      <c r="S54" s="216"/>
      <c r="T54" s="391" t="s">
        <v>293</v>
      </c>
      <c r="U54" s="392" t="s">
        <v>294</v>
      </c>
      <c r="V54" s="392" t="s">
        <v>396</v>
      </c>
    </row>
    <row r="55" spans="1:33" ht="13.8" x14ac:dyDescent="0.25">
      <c r="A55" s="20"/>
      <c r="B55" s="424" t="s">
        <v>101</v>
      </c>
      <c r="C55" s="38" t="s">
        <v>100</v>
      </c>
      <c r="D55" s="39" t="s">
        <v>135</v>
      </c>
      <c r="E55" s="48">
        <f t="shared" ref="E55:P55" si="1">IF(ISNUMBER(FIND("&lt;",E14)),"&lt;L.C.",PRODUCT(E14,1/E$54))</f>
        <v>8.1486231627214731E-2</v>
      </c>
      <c r="F55" s="48">
        <f t="shared" si="1"/>
        <v>5.9252057265246308E-2</v>
      </c>
      <c r="G55" s="48">
        <f t="shared" si="1"/>
        <v>8.0563431954757167E-2</v>
      </c>
      <c r="H55" s="48">
        <f t="shared" si="1"/>
        <v>0.11093964729637391</v>
      </c>
      <c r="I55" s="48">
        <f t="shared" si="1"/>
        <v>0.11548963547509904</v>
      </c>
      <c r="J55" s="48" t="e">
        <f t="shared" si="1"/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387"/>
      <c r="S55" s="233"/>
      <c r="T55" s="393">
        <v>0</v>
      </c>
      <c r="U55" s="394">
        <v>0.5</v>
      </c>
      <c r="V55" s="394">
        <v>1.5</v>
      </c>
    </row>
    <row r="56" spans="1:33" ht="13.8" x14ac:dyDescent="0.25">
      <c r="A56" s="20"/>
      <c r="B56" s="424" t="s">
        <v>79</v>
      </c>
      <c r="C56" s="38" t="s">
        <v>78</v>
      </c>
      <c r="D56" s="39" t="s">
        <v>135</v>
      </c>
      <c r="E56" s="48">
        <f t="shared" ref="E56:P56" si="2">IF(ISNUMBER(FIND("&lt;",E15)),"&lt;L.C.",PRODUCT(E15,1/E$54))</f>
        <v>5.1813915055219488E-4</v>
      </c>
      <c r="F56" s="48">
        <f t="shared" si="2"/>
        <v>1.3937139402137712E-3</v>
      </c>
      <c r="G56" s="48">
        <f t="shared" si="2"/>
        <v>7.0080479363053832E-4</v>
      </c>
      <c r="H56" s="48">
        <f t="shared" si="2"/>
        <v>9.9039546721330345E-4</v>
      </c>
      <c r="I56" s="48">
        <f t="shared" si="2"/>
        <v>1.1711441931689841E-3</v>
      </c>
      <c r="J56" s="48" t="e">
        <f t="shared" si="2"/>
        <v>#REF!</v>
      </c>
      <c r="K56" s="48" t="e">
        <f t="shared" si="2"/>
        <v>#REF!</v>
      </c>
      <c r="L56" s="48" t="e">
        <f t="shared" si="2"/>
        <v>#REF!</v>
      </c>
      <c r="M56" s="48" t="e">
        <f t="shared" si="2"/>
        <v>#REF!</v>
      </c>
      <c r="N56" s="48" t="e">
        <f t="shared" si="2"/>
        <v>#REF!</v>
      </c>
      <c r="O56" s="48" t="e">
        <f t="shared" si="2"/>
        <v>#REF!</v>
      </c>
      <c r="P56" s="48" t="e">
        <f t="shared" si="2"/>
        <v>#REF!</v>
      </c>
      <c r="Q56" s="387"/>
      <c r="S56" s="233"/>
      <c r="T56" s="393">
        <v>1</v>
      </c>
      <c r="U56" s="394">
        <v>0.5</v>
      </c>
      <c r="V56" s="394">
        <v>1.5</v>
      </c>
    </row>
    <row r="57" spans="1:33" ht="13.2" x14ac:dyDescent="0.2">
      <c r="A57" s="20"/>
      <c r="B57" s="424" t="s">
        <v>147</v>
      </c>
      <c r="C57" s="38" t="s">
        <v>99</v>
      </c>
      <c r="D57" s="39" t="s">
        <v>135</v>
      </c>
      <c r="E57" s="48">
        <f t="shared" ref="E57:P57" si="3">IF(ISNUMBER(FIND("&lt;",E16)),"&lt;L.C.",PRODUCT(E16,1/E$54))</f>
        <v>2.6550608646308121E-3</v>
      </c>
      <c r="F57" s="48">
        <f t="shared" si="3"/>
        <v>1.9105922259456246E-3</v>
      </c>
      <c r="G57" s="48">
        <f t="shared" si="3"/>
        <v>2.9792292427285303E-3</v>
      </c>
      <c r="H57" s="48">
        <f t="shared" si="3"/>
        <v>3.1100209083487519E-3</v>
      </c>
      <c r="I57" s="48">
        <f t="shared" si="3"/>
        <v>4.6020377535125291E-3</v>
      </c>
      <c r="J57" s="48" t="e">
        <f t="shared" si="3"/>
        <v>#REF!</v>
      </c>
      <c r="K57" s="48" t="e">
        <f t="shared" si="3"/>
        <v>#REF!</v>
      </c>
      <c r="L57" s="48" t="e">
        <f t="shared" si="3"/>
        <v>#REF!</v>
      </c>
      <c r="M57" s="48" t="e">
        <f t="shared" si="3"/>
        <v>#REF!</v>
      </c>
      <c r="N57" s="48" t="e">
        <f t="shared" si="3"/>
        <v>#REF!</v>
      </c>
      <c r="O57" s="48" t="e">
        <f t="shared" si="3"/>
        <v>#REF!</v>
      </c>
      <c r="P57" s="48" t="e">
        <f t="shared" si="3"/>
        <v>#REF!</v>
      </c>
      <c r="Q57" s="387"/>
      <c r="S57" s="233"/>
      <c r="T57" s="233"/>
      <c r="U57" s="233"/>
    </row>
    <row r="58" spans="1:33" ht="13.2" x14ac:dyDescent="0.2">
      <c r="A58" s="20"/>
      <c r="B58" s="424" t="s">
        <v>98</v>
      </c>
      <c r="C58" s="38" t="s">
        <v>97</v>
      </c>
      <c r="D58" s="39" t="s">
        <v>135</v>
      </c>
      <c r="E58" s="48">
        <f t="shared" ref="E58:P58" si="4">IF(ISNUMBER(FIND("&lt;",E17)),"&lt;L.C.",PRODUCT(E17,1/E$54))</f>
        <v>2.870683989394769E-3</v>
      </c>
      <c r="F58" s="48">
        <f t="shared" si="4"/>
        <v>3.6527346512128384E-3</v>
      </c>
      <c r="G58" s="48">
        <f t="shared" si="4"/>
        <v>3.6140302607816773E-3</v>
      </c>
      <c r="H58" s="48">
        <f t="shared" si="4"/>
        <v>4.4119942777150782E-3</v>
      </c>
      <c r="I58" s="48">
        <f t="shared" si="4"/>
        <v>5.1284677182555239E-3</v>
      </c>
      <c r="J58" s="48" t="e">
        <f t="shared" si="4"/>
        <v>#REF!</v>
      </c>
      <c r="K58" s="48" t="e">
        <f t="shared" si="4"/>
        <v>#REF!</v>
      </c>
      <c r="L58" s="48" t="e">
        <f t="shared" si="4"/>
        <v>#REF!</v>
      </c>
      <c r="M58" s="48" t="e">
        <f t="shared" si="4"/>
        <v>#REF!</v>
      </c>
      <c r="N58" s="48" t="e">
        <f t="shared" si="4"/>
        <v>#REF!</v>
      </c>
      <c r="O58" s="48" t="e">
        <f t="shared" si="4"/>
        <v>#REF!</v>
      </c>
      <c r="P58" s="48" t="e">
        <f t="shared" si="4"/>
        <v>#REF!</v>
      </c>
      <c r="Q58" s="387"/>
      <c r="S58" s="233"/>
      <c r="T58" s="233"/>
      <c r="U58" s="233"/>
      <c r="AB58" s="710" t="s">
        <v>370</v>
      </c>
      <c r="AC58" s="438" t="s">
        <v>374</v>
      </c>
      <c r="AD58" s="436">
        <v>1.9599999999999999E-2</v>
      </c>
      <c r="AF58" s="12" t="s">
        <v>370</v>
      </c>
      <c r="AG58" s="13">
        <v>1.41E-2</v>
      </c>
    </row>
    <row r="59" spans="1:33" ht="13.2" x14ac:dyDescent="0.2">
      <c r="A59" s="20"/>
      <c r="B59" s="424" t="s">
        <v>96</v>
      </c>
      <c r="C59" s="38" t="s">
        <v>95</v>
      </c>
      <c r="D59" s="39" t="s">
        <v>135</v>
      </c>
      <c r="E59" s="223" t="str">
        <f t="shared" ref="E59:P59" si="5">IF(ISNUMBER(FIND("&lt;",E18)),"&lt;L.C.",PRODUCT(E18,1/E$54))</f>
        <v>&lt;L.C.</v>
      </c>
      <c r="F59" s="223" t="str">
        <f t="shared" si="5"/>
        <v>&lt;L.C.</v>
      </c>
      <c r="G59" s="223" t="str">
        <f t="shared" si="5"/>
        <v>&lt;L.C.</v>
      </c>
      <c r="H59" s="48" t="str">
        <f t="shared" si="5"/>
        <v>&lt;L.C.</v>
      </c>
      <c r="I59" s="223" t="str">
        <f t="shared" si="5"/>
        <v>&lt;L.C.</v>
      </c>
      <c r="J59" s="223" t="e">
        <f t="shared" si="5"/>
        <v>#REF!</v>
      </c>
      <c r="K59" s="223" t="e">
        <f t="shared" si="5"/>
        <v>#REF!</v>
      </c>
      <c r="L59" s="48" t="e">
        <f t="shared" si="5"/>
        <v>#REF!</v>
      </c>
      <c r="M59" s="48" t="e">
        <f t="shared" si="5"/>
        <v>#REF!</v>
      </c>
      <c r="N59" s="48" t="e">
        <f t="shared" si="5"/>
        <v>#REF!</v>
      </c>
      <c r="O59" s="48" t="e">
        <f t="shared" si="5"/>
        <v>#REF!</v>
      </c>
      <c r="P59" s="48" t="e">
        <f t="shared" si="5"/>
        <v>#REF!</v>
      </c>
      <c r="Q59" s="387"/>
      <c r="S59" s="233"/>
      <c r="T59" s="233"/>
      <c r="U59" s="233"/>
      <c r="AB59" s="710"/>
      <c r="AC59" s="438" t="s">
        <v>375</v>
      </c>
      <c r="AD59" s="436">
        <v>1.9900000000000001E-2</v>
      </c>
      <c r="AF59" s="12" t="s">
        <v>371</v>
      </c>
      <c r="AG59" s="13">
        <v>1.43E-2</v>
      </c>
    </row>
    <row r="60" spans="1:33" ht="13.2" x14ac:dyDescent="0.2">
      <c r="A60" s="20"/>
      <c r="B60" s="424" t="s">
        <v>106</v>
      </c>
      <c r="C60" s="38" t="s">
        <v>118</v>
      </c>
      <c r="D60" s="39" t="s">
        <v>135</v>
      </c>
      <c r="E60" s="48">
        <f t="shared" ref="E60:P60" si="6">IF(ISNUMBER(FIND("&lt;",E19)),"&lt;L.C.",PRODUCT(E19,1/E$54))</f>
        <v>6.5716779219104459E-4</v>
      </c>
      <c r="F60" s="48">
        <f t="shared" si="6"/>
        <v>4.1382287535483337E-4</v>
      </c>
      <c r="G60" s="48">
        <f t="shared" si="6"/>
        <v>8.1987042800544044E-4</v>
      </c>
      <c r="H60" s="48">
        <f t="shared" si="6"/>
        <v>7.1528561520960816E-4</v>
      </c>
      <c r="I60" s="48">
        <f t="shared" si="6"/>
        <v>1.2153383136659271E-3</v>
      </c>
      <c r="J60" s="48" t="e">
        <f t="shared" si="6"/>
        <v>#REF!</v>
      </c>
      <c r="K60" s="48" t="e">
        <f t="shared" si="6"/>
        <v>#REF!</v>
      </c>
      <c r="L60" s="48" t="e">
        <f t="shared" si="6"/>
        <v>#REF!</v>
      </c>
      <c r="M60" s="48" t="e">
        <f t="shared" si="6"/>
        <v>#REF!</v>
      </c>
      <c r="N60" s="48" t="e">
        <f t="shared" si="6"/>
        <v>#REF!</v>
      </c>
      <c r="O60" s="48" t="e">
        <f t="shared" si="6"/>
        <v>#REF!</v>
      </c>
      <c r="P60" s="48" t="e">
        <f t="shared" si="6"/>
        <v>#REF!</v>
      </c>
      <c r="Q60" s="387"/>
      <c r="S60" s="233"/>
      <c r="T60" s="233"/>
      <c r="U60" s="233"/>
      <c r="AB60" s="710"/>
      <c r="AC60" s="438" t="s">
        <v>376</v>
      </c>
      <c r="AD60" s="436">
        <v>1.1900000000000001E-2</v>
      </c>
      <c r="AF60" s="12" t="s">
        <v>372</v>
      </c>
      <c r="AG60" s="13">
        <v>2.8299999999999999E-2</v>
      </c>
    </row>
    <row r="61" spans="1:33" ht="13.2" x14ac:dyDescent="0.2">
      <c r="A61" s="20"/>
      <c r="B61" s="424" t="s">
        <v>107</v>
      </c>
      <c r="C61" s="38" t="s">
        <v>119</v>
      </c>
      <c r="D61" s="39" t="s">
        <v>135</v>
      </c>
      <c r="E61" s="48" t="str">
        <f t="shared" ref="E61:P61" si="7">IF(ISNUMBER(FIND("&lt;",E20)),"&lt;L.C.",PRODUCT(E20,1/E$54))</f>
        <v>&lt;L.C.</v>
      </c>
      <c r="F61" s="48" t="str">
        <f t="shared" si="7"/>
        <v>&lt;L.C.</v>
      </c>
      <c r="G61" s="48" t="str">
        <f t="shared" si="7"/>
        <v>&lt;L.C.</v>
      </c>
      <c r="H61" s="48" t="str">
        <f t="shared" si="7"/>
        <v>&lt;L.C.</v>
      </c>
      <c r="I61" s="48" t="str">
        <f t="shared" si="7"/>
        <v>&lt;L.C.</v>
      </c>
      <c r="J61" s="48" t="e">
        <f t="shared" si="7"/>
        <v>#REF!</v>
      </c>
      <c r="K61" s="48" t="e">
        <f t="shared" si="7"/>
        <v>#REF!</v>
      </c>
      <c r="L61" s="48" t="e">
        <f t="shared" si="7"/>
        <v>#REF!</v>
      </c>
      <c r="M61" s="48" t="e">
        <f t="shared" si="7"/>
        <v>#REF!</v>
      </c>
      <c r="N61" s="48" t="e">
        <f t="shared" si="7"/>
        <v>#REF!</v>
      </c>
      <c r="O61" s="48" t="e">
        <f t="shared" si="7"/>
        <v>#REF!</v>
      </c>
      <c r="P61" s="48" t="e">
        <f t="shared" si="7"/>
        <v>#REF!</v>
      </c>
      <c r="Q61" s="387"/>
      <c r="S61" s="233"/>
      <c r="T61" s="233"/>
      <c r="U61" s="233"/>
      <c r="AB61" s="710"/>
      <c r="AC61" s="438" t="s">
        <v>377</v>
      </c>
      <c r="AD61" s="436">
        <v>8.3000000000000001E-3</v>
      </c>
      <c r="AF61" s="12" t="s">
        <v>357</v>
      </c>
      <c r="AG61" s="13">
        <v>5.3600000000000002E-2</v>
      </c>
    </row>
    <row r="62" spans="1:33" ht="13.2" x14ac:dyDescent="0.2">
      <c r="A62" s="20"/>
      <c r="B62" s="424" t="s">
        <v>94</v>
      </c>
      <c r="C62" s="38" t="s">
        <v>93</v>
      </c>
      <c r="D62" s="39" t="s">
        <v>135</v>
      </c>
      <c r="E62" s="48">
        <f t="shared" ref="E62:P62" si="8">IF(ISNUMBER(FIND("&lt;",E21)),"&lt;L.C.",PRODUCT(E21,1/E$54))</f>
        <v>5.0462247705952885E-4</v>
      </c>
      <c r="F62" s="48">
        <f t="shared" si="8"/>
        <v>4.5154794478433297E-4</v>
      </c>
      <c r="G62" s="48">
        <f t="shared" si="8"/>
        <v>4.7237996246564444E-4</v>
      </c>
      <c r="H62" s="48">
        <f t="shared" si="8"/>
        <v>4.8176213618321547E-4</v>
      </c>
      <c r="I62" s="48">
        <f t="shared" si="8"/>
        <v>8.5008690602942911E-4</v>
      </c>
      <c r="J62" s="48" t="e">
        <f t="shared" si="8"/>
        <v>#REF!</v>
      </c>
      <c r="K62" s="48" t="e">
        <f t="shared" si="8"/>
        <v>#REF!</v>
      </c>
      <c r="L62" s="48" t="e">
        <f t="shared" si="8"/>
        <v>#REF!</v>
      </c>
      <c r="M62" s="48" t="e">
        <f t="shared" si="8"/>
        <v>#REF!</v>
      </c>
      <c r="N62" s="48" t="e">
        <f t="shared" si="8"/>
        <v>#REF!</v>
      </c>
      <c r="O62" s="48" t="e">
        <f t="shared" si="8"/>
        <v>#REF!</v>
      </c>
      <c r="P62" s="48" t="e">
        <f t="shared" si="8"/>
        <v>#REF!</v>
      </c>
      <c r="Q62" s="387"/>
      <c r="S62" s="233"/>
      <c r="T62" s="234"/>
      <c r="V62" s="14"/>
      <c r="W62" s="385"/>
      <c r="AB62" s="710"/>
      <c r="AC62" s="438" t="s">
        <v>378</v>
      </c>
      <c r="AD62" s="436">
        <v>1.0999999999999999E-2</v>
      </c>
      <c r="AF62" s="431"/>
    </row>
    <row r="63" spans="1:33" ht="13.2" x14ac:dyDescent="0.2">
      <c r="A63" s="20"/>
      <c r="B63" s="424" t="s">
        <v>108</v>
      </c>
      <c r="C63" s="38" t="s">
        <v>121</v>
      </c>
      <c r="D63" s="39" t="s">
        <v>135</v>
      </c>
      <c r="E63" s="48">
        <f t="shared" ref="E63:P63" si="9">IF(ISNUMBER(FIND("&lt;",E22)),"&lt;L.C.",PRODUCT(E22,1/E$54))</f>
        <v>1.3535983026226903</v>
      </c>
      <c r="F63" s="48">
        <f t="shared" si="9"/>
        <v>0.97162869820969244</v>
      </c>
      <c r="G63" s="48">
        <f t="shared" si="9"/>
        <v>1.3323703324887151</v>
      </c>
      <c r="H63" s="48">
        <f t="shared" si="9"/>
        <v>1.2846990298219079</v>
      </c>
      <c r="I63" s="48">
        <f t="shared" si="9"/>
        <v>1.8191079892785718</v>
      </c>
      <c r="J63" s="48" t="e">
        <f t="shared" si="9"/>
        <v>#REF!</v>
      </c>
      <c r="K63" s="48" t="e">
        <f t="shared" si="9"/>
        <v>#REF!</v>
      </c>
      <c r="L63" s="48" t="e">
        <f t="shared" si="9"/>
        <v>#REF!</v>
      </c>
      <c r="M63" s="48" t="e">
        <f t="shared" si="9"/>
        <v>#REF!</v>
      </c>
      <c r="N63" s="48" t="e">
        <f t="shared" si="9"/>
        <v>#REF!</v>
      </c>
      <c r="O63" s="48" t="e">
        <f t="shared" si="9"/>
        <v>#REF!</v>
      </c>
      <c r="P63" s="48" t="e">
        <f t="shared" si="9"/>
        <v>#REF!</v>
      </c>
      <c r="Q63" s="387"/>
      <c r="S63" s="233"/>
      <c r="T63" s="234"/>
      <c r="U63" s="233"/>
      <c r="AB63" s="711" t="s">
        <v>371</v>
      </c>
      <c r="AC63" s="439" t="s">
        <v>379</v>
      </c>
      <c r="AD63" s="437">
        <v>8.2000000000000007E-3</v>
      </c>
    </row>
    <row r="64" spans="1:33" ht="13.2" x14ac:dyDescent="0.2">
      <c r="A64" s="20"/>
      <c r="B64" s="424" t="s">
        <v>92</v>
      </c>
      <c r="C64" s="38" t="s">
        <v>91</v>
      </c>
      <c r="D64" s="39" t="s">
        <v>135</v>
      </c>
      <c r="E64" s="48">
        <f t="shared" ref="E64:P64" si="10">IF(ISNUMBER(FIND("&lt;",E23)),"&lt;L.C.",PRODUCT(E23,1/E$54))</f>
        <v>8.4961947668185992E-5</v>
      </c>
      <c r="F64" s="48">
        <f t="shared" si="10"/>
        <v>6.7251821563624054E-5</v>
      </c>
      <c r="G64" s="48">
        <f t="shared" si="10"/>
        <v>6.8592158933367548E-5</v>
      </c>
      <c r="H64" s="48">
        <f t="shared" si="10"/>
        <v>7.3575890652151097E-5</v>
      </c>
      <c r="I64" s="48">
        <f t="shared" si="10"/>
        <v>7.019066196573268E-5</v>
      </c>
      <c r="J64" s="48" t="e">
        <f t="shared" si="10"/>
        <v>#REF!</v>
      </c>
      <c r="K64" s="48" t="e">
        <f t="shared" si="10"/>
        <v>#REF!</v>
      </c>
      <c r="L64" s="48" t="e">
        <f t="shared" si="10"/>
        <v>#REF!</v>
      </c>
      <c r="M64" s="48" t="e">
        <f t="shared" si="10"/>
        <v>#REF!</v>
      </c>
      <c r="N64" s="48" t="e">
        <f t="shared" si="10"/>
        <v>#REF!</v>
      </c>
      <c r="O64" s="48" t="e">
        <f t="shared" si="10"/>
        <v>#REF!</v>
      </c>
      <c r="P64" s="48" t="e">
        <f t="shared" si="10"/>
        <v>#REF!</v>
      </c>
      <c r="Q64" s="387"/>
      <c r="S64" s="233"/>
      <c r="T64" s="233"/>
      <c r="U64" s="233"/>
      <c r="AB64" s="711"/>
      <c r="AC64" s="439" t="s">
        <v>380</v>
      </c>
      <c r="AD64" s="437">
        <v>1.4800000000000001E-2</v>
      </c>
    </row>
    <row r="65" spans="1:32" ht="13.2" x14ac:dyDescent="0.2">
      <c r="A65" s="20"/>
      <c r="B65" s="424" t="s">
        <v>88</v>
      </c>
      <c r="C65" s="38" t="s">
        <v>87</v>
      </c>
      <c r="D65" s="39" t="s">
        <v>135</v>
      </c>
      <c r="E65" s="48">
        <f t="shared" ref="E65:P65" si="11">IF(ISNUMBER(FIND("&lt;",E24)),"&lt;L.C.",PRODUCT(E24,1/E$54))</f>
        <v>6.1314205567207555E-2</v>
      </c>
      <c r="F65" s="48">
        <f t="shared" si="11"/>
        <v>3.9992416556501771E-2</v>
      </c>
      <c r="G65" s="48">
        <f t="shared" si="11"/>
        <v>4.0792921690183871E-2</v>
      </c>
      <c r="H65" s="48">
        <f t="shared" si="11"/>
        <v>3.7562091653806876E-2</v>
      </c>
      <c r="I65" s="48">
        <f t="shared" si="11"/>
        <v>3.7662489452909342E-2</v>
      </c>
      <c r="J65" s="48" t="e">
        <f t="shared" si="11"/>
        <v>#REF!</v>
      </c>
      <c r="K65" s="48" t="e">
        <f t="shared" si="11"/>
        <v>#REF!</v>
      </c>
      <c r="L65" s="48" t="e">
        <f t="shared" si="11"/>
        <v>#REF!</v>
      </c>
      <c r="M65" s="48" t="e">
        <f t="shared" si="11"/>
        <v>#REF!</v>
      </c>
      <c r="N65" s="48" t="e">
        <f t="shared" si="11"/>
        <v>#REF!</v>
      </c>
      <c r="O65" s="48" t="e">
        <f t="shared" si="11"/>
        <v>#REF!</v>
      </c>
      <c r="P65" s="48" t="e">
        <f t="shared" si="11"/>
        <v>#REF!</v>
      </c>
      <c r="Q65" s="387"/>
      <c r="S65" s="233"/>
      <c r="T65" s="233"/>
      <c r="U65" s="233"/>
      <c r="AB65" s="711"/>
      <c r="AC65" s="439" t="s">
        <v>377</v>
      </c>
      <c r="AD65" s="437">
        <v>9.2999999999999992E-3</v>
      </c>
    </row>
    <row r="66" spans="1:32" ht="13.2" x14ac:dyDescent="0.2">
      <c r="A66" s="20"/>
      <c r="B66" s="424" t="s">
        <v>90</v>
      </c>
      <c r="C66" s="38" t="s">
        <v>89</v>
      </c>
      <c r="D66" s="39" t="s">
        <v>135</v>
      </c>
      <c r="E66" s="48" t="str">
        <f t="shared" ref="E66:P66" si="12">IF(ISNUMBER(FIND("&lt;",E25)),"&lt;L.C.",PRODUCT(E25,1/E$54))</f>
        <v>&lt;L.C.</v>
      </c>
      <c r="F66" s="48" t="str">
        <f t="shared" si="12"/>
        <v>&lt;L.C.</v>
      </c>
      <c r="G66" s="48" t="str">
        <f t="shared" si="12"/>
        <v>&lt;L.C.</v>
      </c>
      <c r="H66" s="48" t="str">
        <f t="shared" si="12"/>
        <v>&lt;L.C.</v>
      </c>
      <c r="I66" s="48" t="str">
        <f t="shared" si="12"/>
        <v>&lt;L.C.</v>
      </c>
      <c r="J66" s="48" t="e">
        <f t="shared" si="12"/>
        <v>#REF!</v>
      </c>
      <c r="K66" s="48" t="e">
        <f t="shared" si="12"/>
        <v>#REF!</v>
      </c>
      <c r="L66" s="48" t="e">
        <f t="shared" si="12"/>
        <v>#REF!</v>
      </c>
      <c r="M66" s="48" t="e">
        <f t="shared" si="12"/>
        <v>#REF!</v>
      </c>
      <c r="N66" s="48" t="e">
        <f t="shared" si="12"/>
        <v>#REF!</v>
      </c>
      <c r="O66" s="48" t="e">
        <f t="shared" si="12"/>
        <v>#REF!</v>
      </c>
      <c r="P66" s="48" t="e">
        <f t="shared" si="12"/>
        <v>#REF!</v>
      </c>
      <c r="Q66" s="387"/>
      <c r="S66" s="233"/>
      <c r="T66" s="233"/>
      <c r="U66" s="233"/>
      <c r="AB66" s="711"/>
      <c r="AC66" s="439" t="s">
        <v>381</v>
      </c>
      <c r="AD66" s="437">
        <v>1.24E-2</v>
      </c>
    </row>
    <row r="67" spans="1:32" ht="13.2" x14ac:dyDescent="0.2">
      <c r="A67" s="20"/>
      <c r="B67" s="424" t="s">
        <v>109</v>
      </c>
      <c r="C67" s="38" t="s">
        <v>122</v>
      </c>
      <c r="D67" s="39" t="s">
        <v>135</v>
      </c>
      <c r="E67" s="48" t="str">
        <f t="shared" ref="E67:P67" si="13">IF(ISNUMBER(FIND("&lt;",E26)),"&lt;L.C.",PRODUCT(E26,1/E$54))</f>
        <v>&lt;L.C.</v>
      </c>
      <c r="F67" s="48">
        <f t="shared" si="13"/>
        <v>4.6435781555835662E-4</v>
      </c>
      <c r="G67" s="48" t="str">
        <f t="shared" si="13"/>
        <v>&lt;L.C.</v>
      </c>
      <c r="H67" s="48">
        <f t="shared" si="13"/>
        <v>1.2347953822491447E-4</v>
      </c>
      <c r="I67" s="48" t="str">
        <f t="shared" si="13"/>
        <v>&lt;L.C.</v>
      </c>
      <c r="J67" s="48" t="e">
        <f t="shared" si="13"/>
        <v>#REF!</v>
      </c>
      <c r="K67" s="48" t="e">
        <f t="shared" si="13"/>
        <v>#REF!</v>
      </c>
      <c r="L67" s="48" t="e">
        <f t="shared" si="13"/>
        <v>#REF!</v>
      </c>
      <c r="M67" s="48" t="e">
        <f t="shared" si="13"/>
        <v>#REF!</v>
      </c>
      <c r="N67" s="48" t="e">
        <f t="shared" si="13"/>
        <v>#REF!</v>
      </c>
      <c r="O67" s="48" t="e">
        <f t="shared" si="13"/>
        <v>#REF!</v>
      </c>
      <c r="P67" s="48" t="e">
        <f t="shared" si="13"/>
        <v>#REF!</v>
      </c>
      <c r="Q67" s="387"/>
      <c r="S67" s="233"/>
      <c r="T67" s="233"/>
      <c r="U67" s="233"/>
      <c r="AB67" s="711"/>
      <c r="AC67" s="439" t="s">
        <v>382</v>
      </c>
      <c r="AD67" s="437">
        <v>2.6599999999999999E-2</v>
      </c>
      <c r="AF67" s="431"/>
    </row>
    <row r="68" spans="1:32" ht="13.2" x14ac:dyDescent="0.2">
      <c r="A68" s="20"/>
      <c r="B68" s="424" t="s">
        <v>110</v>
      </c>
      <c r="C68" s="38" t="s">
        <v>123</v>
      </c>
      <c r="D68" s="39" t="s">
        <v>135</v>
      </c>
      <c r="E68" s="48">
        <f t="shared" ref="E68:P68" si="14">IF(ISNUMBER(FIND("&lt;",E27)),"&lt;L.C.",PRODUCT(E27,1/E$54))</f>
        <v>2.0114097459324335E-3</v>
      </c>
      <c r="F68" s="48">
        <f t="shared" si="14"/>
        <v>1.4391889814615549E-3</v>
      </c>
      <c r="G68" s="48">
        <f t="shared" si="14"/>
        <v>2.2836012158099443E-3</v>
      </c>
      <c r="H68" s="48">
        <f t="shared" si="14"/>
        <v>2.0678024225021943E-3</v>
      </c>
      <c r="I68" s="48">
        <f t="shared" si="14"/>
        <v>3.16052952906813E-3</v>
      </c>
      <c r="J68" s="48" t="e">
        <f t="shared" si="14"/>
        <v>#REF!</v>
      </c>
      <c r="K68" s="48" t="e">
        <f t="shared" si="14"/>
        <v>#REF!</v>
      </c>
      <c r="L68" s="48" t="e">
        <f t="shared" si="14"/>
        <v>#REF!</v>
      </c>
      <c r="M68" s="48" t="e">
        <f t="shared" si="14"/>
        <v>#REF!</v>
      </c>
      <c r="N68" s="48" t="e">
        <f t="shared" si="14"/>
        <v>#REF!</v>
      </c>
      <c r="O68" s="48" t="e">
        <f t="shared" si="14"/>
        <v>#REF!</v>
      </c>
      <c r="P68" s="48" t="e">
        <f t="shared" si="14"/>
        <v>#REF!</v>
      </c>
      <c r="Q68" s="387"/>
      <c r="S68" s="233"/>
      <c r="T68" s="233"/>
      <c r="U68" s="233"/>
      <c r="AB68" s="710" t="s">
        <v>373</v>
      </c>
      <c r="AC68" s="440" t="s">
        <v>383</v>
      </c>
      <c r="AD68" s="436">
        <v>2.4299999999999999E-2</v>
      </c>
    </row>
    <row r="69" spans="1:32" ht="13.2" x14ac:dyDescent="0.2">
      <c r="A69" s="20"/>
      <c r="B69" s="424" t="s">
        <v>148</v>
      </c>
      <c r="C69" s="38" t="s">
        <v>120</v>
      </c>
      <c r="D69" s="39" t="s">
        <v>135</v>
      </c>
      <c r="E69" s="48" t="str">
        <f t="shared" ref="E69:P69" si="15">IF(ISNUMBER(FIND("&lt;",E28)),"&lt;L.C.",PRODUCT(E28,1/E$54))</f>
        <v>&lt;L.C.</v>
      </c>
      <c r="F69" s="48" t="str">
        <f t="shared" si="15"/>
        <v>&lt;L.C.</v>
      </c>
      <c r="G69" s="48" t="str">
        <f t="shared" si="15"/>
        <v>&lt;L.C.</v>
      </c>
      <c r="H69" s="48" t="str">
        <f t="shared" si="15"/>
        <v>&lt;L.C.</v>
      </c>
      <c r="I69" s="48" t="str">
        <f t="shared" si="15"/>
        <v>&lt;L.C.</v>
      </c>
      <c r="J69" s="48" t="e">
        <f t="shared" si="15"/>
        <v>#REF!</v>
      </c>
      <c r="K69" s="48" t="e">
        <f t="shared" si="15"/>
        <v>#REF!</v>
      </c>
      <c r="L69" s="48" t="e">
        <f t="shared" si="15"/>
        <v>#REF!</v>
      </c>
      <c r="M69" s="48" t="e">
        <f t="shared" si="15"/>
        <v>#REF!</v>
      </c>
      <c r="N69" s="48" t="e">
        <f t="shared" si="15"/>
        <v>#REF!</v>
      </c>
      <c r="O69" s="48" t="e">
        <f t="shared" si="15"/>
        <v>#REF!</v>
      </c>
      <c r="P69" s="48" t="e">
        <f t="shared" si="15"/>
        <v>#REF!</v>
      </c>
      <c r="Q69" s="387"/>
      <c r="S69" s="233"/>
      <c r="T69" s="233"/>
      <c r="U69" s="233"/>
      <c r="AB69" s="710"/>
      <c r="AC69" s="440" t="s">
        <v>384</v>
      </c>
      <c r="AD69" s="436">
        <v>2.69E-2</v>
      </c>
      <c r="AF69" s="431"/>
    </row>
    <row r="70" spans="1:32" ht="13.2" x14ac:dyDescent="0.2">
      <c r="A70" s="20"/>
      <c r="B70" s="424" t="s">
        <v>111</v>
      </c>
      <c r="C70" s="38" t="s">
        <v>124</v>
      </c>
      <c r="D70" s="39" t="s">
        <v>135</v>
      </c>
      <c r="E70" s="48">
        <f t="shared" ref="E70:P70" si="16">IF(ISNUMBER(FIND("&lt;",E29)),"&lt;L.C.",PRODUCT(E29,1/E$54))</f>
        <v>0.58430648555438813</v>
      </c>
      <c r="F70" s="48">
        <f t="shared" si="16"/>
        <v>0.6789231510232524</v>
      </c>
      <c r="G70" s="48">
        <f t="shared" si="16"/>
        <v>1.2702491319452878</v>
      </c>
      <c r="H70" s="48">
        <f t="shared" si="16"/>
        <v>0.7421568100564806</v>
      </c>
      <c r="I70" s="48">
        <f t="shared" si="16"/>
        <v>1.1269500726720414</v>
      </c>
      <c r="J70" s="48" t="e">
        <f t="shared" si="16"/>
        <v>#REF!</v>
      </c>
      <c r="K70" s="48" t="e">
        <f t="shared" si="16"/>
        <v>#REF!</v>
      </c>
      <c r="L70" s="48" t="e">
        <f t="shared" si="16"/>
        <v>#REF!</v>
      </c>
      <c r="M70" s="48" t="e">
        <f t="shared" si="16"/>
        <v>#REF!</v>
      </c>
      <c r="N70" s="48" t="e">
        <f t="shared" si="16"/>
        <v>#REF!</v>
      </c>
      <c r="O70" s="48" t="e">
        <f t="shared" si="16"/>
        <v>#REF!</v>
      </c>
      <c r="P70" s="48" t="e">
        <f t="shared" si="16"/>
        <v>#REF!</v>
      </c>
      <c r="Q70" s="387"/>
      <c r="S70" s="233"/>
      <c r="T70" s="233"/>
      <c r="U70" s="233"/>
      <c r="AB70" s="710" t="s">
        <v>372</v>
      </c>
      <c r="AC70" s="440" t="s">
        <v>385</v>
      </c>
      <c r="AD70" s="436">
        <v>9.4700000000000006E-2</v>
      </c>
    </row>
    <row r="71" spans="1:32" ht="13.2" x14ac:dyDescent="0.2">
      <c r="A71" s="20"/>
      <c r="B71" s="424" t="s">
        <v>112</v>
      </c>
      <c r="C71" s="38" t="s">
        <v>125</v>
      </c>
      <c r="D71" s="39" t="s">
        <v>135</v>
      </c>
      <c r="E71" s="48" t="str">
        <f t="shared" ref="E71:P71" si="17">IF(ISNUMBER(FIND("&lt;",E30)),"&lt;L.C.",PRODUCT(E30,1/E$54))</f>
        <v>&lt;L.C.</v>
      </c>
      <c r="F71" s="48" t="str">
        <f t="shared" si="17"/>
        <v>&lt;L.C.</v>
      </c>
      <c r="G71" s="48" t="str">
        <f t="shared" si="17"/>
        <v>&lt;L.C.</v>
      </c>
      <c r="H71" s="48" t="str">
        <f t="shared" si="17"/>
        <v>&lt;L.C.</v>
      </c>
      <c r="I71" s="48" t="str">
        <f t="shared" si="17"/>
        <v>&lt;L.C.</v>
      </c>
      <c r="J71" s="48" t="e">
        <f t="shared" si="17"/>
        <v>#REF!</v>
      </c>
      <c r="K71" s="48" t="e">
        <f t="shared" si="17"/>
        <v>#REF!</v>
      </c>
      <c r="L71" s="48" t="e">
        <f t="shared" si="17"/>
        <v>#REF!</v>
      </c>
      <c r="M71" s="48" t="e">
        <f t="shared" si="17"/>
        <v>#REF!</v>
      </c>
      <c r="N71" s="48" t="e">
        <f t="shared" si="17"/>
        <v>#REF!</v>
      </c>
      <c r="O71" s="48" t="e">
        <f t="shared" si="17"/>
        <v>#REF!</v>
      </c>
      <c r="P71" s="48" t="e">
        <f t="shared" si="17"/>
        <v>#REF!</v>
      </c>
      <c r="Q71" s="387"/>
      <c r="S71" s="233"/>
      <c r="T71" s="233"/>
      <c r="U71" s="233"/>
      <c r="AB71" s="710"/>
      <c r="AC71" s="440" t="s">
        <v>386</v>
      </c>
      <c r="AD71" s="436">
        <v>7.0199999999999999E-2</v>
      </c>
    </row>
    <row r="72" spans="1:32" ht="13.2" x14ac:dyDescent="0.2">
      <c r="A72" s="20"/>
      <c r="B72" s="424" t="s">
        <v>113</v>
      </c>
      <c r="C72" s="38" t="s">
        <v>126</v>
      </c>
      <c r="D72" s="39" t="s">
        <v>135</v>
      </c>
      <c r="E72" s="48">
        <f t="shared" ref="E72:P72" si="18">IF(ISNUMBER(FIND("&lt;",E31)),"&lt;L.C.",PRODUCT(E31,1/E$54))</f>
        <v>0.13947919742193865</v>
      </c>
      <c r="F72" s="48">
        <f t="shared" si="18"/>
        <v>0.12636937518574312</v>
      </c>
      <c r="G72" s="48">
        <f t="shared" si="18"/>
        <v>0.22693651073520754</v>
      </c>
      <c r="H72" s="48">
        <f t="shared" si="18"/>
        <v>0.17351114386837718</v>
      </c>
      <c r="I72" s="48">
        <f t="shared" si="18"/>
        <v>0.26340995643251347</v>
      </c>
      <c r="J72" s="48" t="e">
        <f t="shared" si="18"/>
        <v>#REF!</v>
      </c>
      <c r="K72" s="48" t="e">
        <f t="shared" si="18"/>
        <v>#REF!</v>
      </c>
      <c r="L72" s="48" t="e">
        <f t="shared" si="18"/>
        <v>#REF!</v>
      </c>
      <c r="M72" s="48" t="e">
        <f t="shared" si="18"/>
        <v>#REF!</v>
      </c>
      <c r="N72" s="48" t="e">
        <f t="shared" si="18"/>
        <v>#REF!</v>
      </c>
      <c r="O72" s="48" t="e">
        <f t="shared" si="18"/>
        <v>#REF!</v>
      </c>
      <c r="P72" s="48" t="e">
        <f t="shared" si="18"/>
        <v>#REF!</v>
      </c>
      <c r="Q72" s="387"/>
      <c r="S72" s="233"/>
      <c r="T72" s="233"/>
      <c r="U72" s="233"/>
      <c r="AB72" s="710"/>
      <c r="AC72" s="440" t="s">
        <v>387</v>
      </c>
      <c r="AD72" s="436">
        <v>1.6199999999999999E-2</v>
      </c>
    </row>
    <row r="73" spans="1:32" ht="13.2" x14ac:dyDescent="0.2">
      <c r="A73" s="20"/>
      <c r="B73" s="424" t="s">
        <v>86</v>
      </c>
      <c r="C73" s="38" t="s">
        <v>85</v>
      </c>
      <c r="D73" s="39" t="s">
        <v>135</v>
      </c>
      <c r="E73" s="48">
        <f t="shared" ref="E73:P73" si="19">IF(ISNUMBER(FIND("&lt;",E32)),"&lt;L.C.",PRODUCT(E32,1/E$54))</f>
        <v>8.36102803189194E-2</v>
      </c>
      <c r="F73" s="48">
        <f t="shared" si="19"/>
        <v>9.299966181941155E-2</v>
      </c>
      <c r="G73" s="48">
        <f t="shared" si="19"/>
        <v>0.19820545548387247</v>
      </c>
      <c r="H73" s="48">
        <f t="shared" si="19"/>
        <v>0.10825252781168665</v>
      </c>
      <c r="I73" s="48">
        <f t="shared" si="19"/>
        <v>0.15636919693477114</v>
      </c>
      <c r="J73" s="48" t="e">
        <f t="shared" si="19"/>
        <v>#REF!</v>
      </c>
      <c r="K73" s="48" t="e">
        <f t="shared" si="19"/>
        <v>#REF!</v>
      </c>
      <c r="L73" s="48" t="e">
        <f t="shared" si="19"/>
        <v>#REF!</v>
      </c>
      <c r="M73" s="48" t="e">
        <f t="shared" si="19"/>
        <v>#REF!</v>
      </c>
      <c r="N73" s="48" t="e">
        <f t="shared" si="19"/>
        <v>#REF!</v>
      </c>
      <c r="O73" s="48" t="e">
        <f t="shared" si="19"/>
        <v>#REF!</v>
      </c>
      <c r="P73" s="48" t="e">
        <f t="shared" si="19"/>
        <v>#REF!</v>
      </c>
      <c r="Q73" s="387"/>
      <c r="S73" s="233"/>
      <c r="T73" s="233"/>
      <c r="U73" s="233"/>
      <c r="AB73" s="710"/>
      <c r="AC73" s="440" t="s">
        <v>388</v>
      </c>
      <c r="AD73" s="436">
        <v>2.9499999999999998E-2</v>
      </c>
    </row>
    <row r="74" spans="1:32" ht="13.2" x14ac:dyDescent="0.2">
      <c r="A74" s="20"/>
      <c r="B74" s="424" t="s">
        <v>69</v>
      </c>
      <c r="C74" s="38" t="s">
        <v>68</v>
      </c>
      <c r="D74" s="39" t="s">
        <v>135</v>
      </c>
      <c r="E74" s="223" t="str">
        <f t="shared" ref="E74:P74" si="20">IF(ISNUMBER(FIND("&lt;",E33)),"&lt;L.C.",PRODUCT(E33,1/E$54))</f>
        <v>&lt;L.C.</v>
      </c>
      <c r="F74" s="223" t="str">
        <f t="shared" si="20"/>
        <v>&lt;L.C.</v>
      </c>
      <c r="G74" s="223">
        <f t="shared" si="20"/>
        <v>2.4977899385169694E-4</v>
      </c>
      <c r="H74" s="223" t="str">
        <f t="shared" si="20"/>
        <v>&lt;L.C.</v>
      </c>
      <c r="I74" s="223">
        <f t="shared" si="20"/>
        <v>3.1910754652939575E-4</v>
      </c>
      <c r="J74" s="223" t="e">
        <f t="shared" si="20"/>
        <v>#REF!</v>
      </c>
      <c r="K74" s="223" t="e">
        <f t="shared" si="20"/>
        <v>#REF!</v>
      </c>
      <c r="L74" s="223" t="e">
        <f t="shared" si="20"/>
        <v>#REF!</v>
      </c>
      <c r="M74" s="223" t="e">
        <f t="shared" si="20"/>
        <v>#REF!</v>
      </c>
      <c r="N74" s="223" t="e">
        <f t="shared" si="20"/>
        <v>#REF!</v>
      </c>
      <c r="O74" s="223" t="e">
        <f t="shared" si="20"/>
        <v>#REF!</v>
      </c>
      <c r="P74" s="223" t="e">
        <f t="shared" si="20"/>
        <v>#REF!</v>
      </c>
      <c r="Q74" s="387"/>
      <c r="S74" s="233"/>
      <c r="T74" s="233"/>
      <c r="U74" s="233"/>
      <c r="AB74" s="710"/>
      <c r="AC74" s="440" t="s">
        <v>389</v>
      </c>
      <c r="AD74" s="436">
        <v>1.0800000000000001E-2</v>
      </c>
    </row>
    <row r="75" spans="1:32" ht="13.2" x14ac:dyDescent="0.2">
      <c r="A75" s="20"/>
      <c r="B75" s="424" t="s">
        <v>84</v>
      </c>
      <c r="C75" s="38" t="s">
        <v>83</v>
      </c>
      <c r="D75" s="39" t="s">
        <v>135</v>
      </c>
      <c r="E75" s="48">
        <f t="shared" ref="E75:P75" si="21">IF(ISNUMBER(FIND("&lt;",E34)),"&lt;L.C.",PRODUCT(E34,1/E$54))</f>
        <v>1.2995316086520266E-3</v>
      </c>
      <c r="F75" s="48">
        <f t="shared" si="21"/>
        <v>9.5497586620346177E-4</v>
      </c>
      <c r="G75" s="48">
        <f t="shared" si="21"/>
        <v>7.9075111525070895E-4</v>
      </c>
      <c r="H75" s="48">
        <f t="shared" si="21"/>
        <v>5.8028985062174828E-4</v>
      </c>
      <c r="I75" s="48">
        <f t="shared" si="21"/>
        <v>8.9038154530605344E-4</v>
      </c>
      <c r="J75" s="48" t="e">
        <f t="shared" si="21"/>
        <v>#REF!</v>
      </c>
      <c r="K75" s="48" t="e">
        <f t="shared" si="21"/>
        <v>#REF!</v>
      </c>
      <c r="L75" s="48" t="e">
        <f t="shared" si="21"/>
        <v>#REF!</v>
      </c>
      <c r="M75" s="48" t="e">
        <f t="shared" si="21"/>
        <v>#REF!</v>
      </c>
      <c r="N75" s="48" t="e">
        <f t="shared" si="21"/>
        <v>#REF!</v>
      </c>
      <c r="O75" s="48" t="e">
        <f t="shared" si="21"/>
        <v>#REF!</v>
      </c>
      <c r="P75" s="48" t="e">
        <f t="shared" si="21"/>
        <v>#REF!</v>
      </c>
      <c r="Q75" s="387"/>
      <c r="S75" s="233"/>
      <c r="T75" s="233"/>
      <c r="U75" s="233"/>
      <c r="AB75" s="710"/>
      <c r="AC75" s="440" t="s">
        <v>383</v>
      </c>
      <c r="AD75" s="436">
        <v>1.2699999999999999E-2</v>
      </c>
    </row>
    <row r="76" spans="1:32" ht="13.2" x14ac:dyDescent="0.2">
      <c r="A76" s="20"/>
      <c r="B76" s="424" t="s">
        <v>150</v>
      </c>
      <c r="C76" s="38" t="s">
        <v>82</v>
      </c>
      <c r="D76" s="39" t="s">
        <v>135</v>
      </c>
      <c r="E76" s="48" t="str">
        <f t="shared" ref="E76:P76" si="22">IF(ISNUMBER(FIND("&lt;",E35)),"&lt;L.C.",PRODUCT(E35,1/E$54))</f>
        <v>&lt;L.C.</v>
      </c>
      <c r="F76" s="48">
        <f t="shared" si="22"/>
        <v>5.6491530113444218E-4</v>
      </c>
      <c r="G76" s="48" t="str">
        <f t="shared" si="22"/>
        <v>&lt;L.C.</v>
      </c>
      <c r="H76" s="48" t="str">
        <f t="shared" si="22"/>
        <v>&lt;L.C.</v>
      </c>
      <c r="I76" s="48" t="str">
        <f t="shared" si="22"/>
        <v>&lt;L.C.</v>
      </c>
      <c r="J76" s="48" t="e">
        <f t="shared" si="22"/>
        <v>#REF!</v>
      </c>
      <c r="K76" s="48" t="e">
        <f t="shared" si="22"/>
        <v>#REF!</v>
      </c>
      <c r="L76" s="48" t="e">
        <f t="shared" si="22"/>
        <v>#REF!</v>
      </c>
      <c r="M76" s="48" t="e">
        <f t="shared" si="22"/>
        <v>#REF!</v>
      </c>
      <c r="N76" s="48" t="e">
        <f t="shared" si="22"/>
        <v>#REF!</v>
      </c>
      <c r="O76" s="48" t="e">
        <f t="shared" si="22"/>
        <v>#REF!</v>
      </c>
      <c r="P76" s="48" t="e">
        <f t="shared" si="22"/>
        <v>#REF!</v>
      </c>
      <c r="S76" s="233"/>
      <c r="T76" s="233"/>
      <c r="U76" s="233"/>
      <c r="AB76" s="710"/>
      <c r="AC76" s="440" t="s">
        <v>384</v>
      </c>
      <c r="AD76" s="436">
        <v>1.5900000000000001E-2</v>
      </c>
    </row>
    <row r="77" spans="1:32" ht="13.2" x14ac:dyDescent="0.2">
      <c r="A77" s="20"/>
      <c r="B77" s="424" t="s">
        <v>103</v>
      </c>
      <c r="C77" s="38" t="s">
        <v>102</v>
      </c>
      <c r="D77" s="39" t="s">
        <v>135</v>
      </c>
      <c r="E77" s="48">
        <f t="shared" ref="E77:P77" si="23">IF(ISNUMBER(FIND("&lt;",E36)),"&lt;L.C.",PRODUCT(E36,1/E$54))</f>
        <v>4.3607363291815152E-4</v>
      </c>
      <c r="F77" s="48">
        <f t="shared" si="23"/>
        <v>2.6907133560836636E-4</v>
      </c>
      <c r="G77" s="48">
        <f t="shared" si="23"/>
        <v>4.7496834582162062E-4</v>
      </c>
      <c r="H77" s="48">
        <f t="shared" si="23"/>
        <v>3.3755339050499925E-4</v>
      </c>
      <c r="I77" s="48">
        <f t="shared" si="23"/>
        <v>6.9215791660653047E-4</v>
      </c>
      <c r="J77" s="48" t="e">
        <f t="shared" si="23"/>
        <v>#REF!</v>
      </c>
      <c r="K77" s="48" t="e">
        <f t="shared" si="23"/>
        <v>#REF!</v>
      </c>
      <c r="L77" s="48" t="e">
        <f t="shared" si="23"/>
        <v>#REF!</v>
      </c>
      <c r="M77" s="48" t="e">
        <f t="shared" si="23"/>
        <v>#REF!</v>
      </c>
      <c r="N77" s="48" t="e">
        <f t="shared" si="23"/>
        <v>#REF!</v>
      </c>
      <c r="O77" s="48" t="e">
        <f t="shared" si="23"/>
        <v>#REF!</v>
      </c>
      <c r="P77" s="48" t="e">
        <f t="shared" si="23"/>
        <v>#REF!</v>
      </c>
      <c r="S77" s="233"/>
      <c r="T77" s="233"/>
      <c r="U77" s="233"/>
      <c r="AB77" s="710"/>
      <c r="AC77" s="440" t="s">
        <v>379</v>
      </c>
      <c r="AD77" s="436">
        <v>1.17E-2</v>
      </c>
    </row>
    <row r="78" spans="1:32" ht="13.2" x14ac:dyDescent="0.2">
      <c r="A78" s="20"/>
      <c r="B78" s="424" t="s">
        <v>81</v>
      </c>
      <c r="C78" s="38" t="s">
        <v>80</v>
      </c>
      <c r="D78" s="39" t="s">
        <v>135</v>
      </c>
      <c r="E78" s="48">
        <f t="shared" ref="E78:P78" si="24">IF(ISNUMBER(FIND("&lt;",E37)),"&lt;L.C.",PRODUCT(E37,1/E$54))</f>
        <v>5.716265585160301E-2</v>
      </c>
      <c r="F78" s="48">
        <f t="shared" si="24"/>
        <v>3.4887683053053356E-2</v>
      </c>
      <c r="G78" s="48">
        <f t="shared" si="24"/>
        <v>6.0458164237212557E-2</v>
      </c>
      <c r="H78" s="48">
        <f t="shared" si="24"/>
        <v>4.3473754520118847E-2</v>
      </c>
      <c r="I78" s="48">
        <f t="shared" si="24"/>
        <v>7.1750454453860066E-2</v>
      </c>
      <c r="J78" s="48" t="e">
        <f t="shared" si="24"/>
        <v>#REF!</v>
      </c>
      <c r="K78" s="48" t="e">
        <f t="shared" si="24"/>
        <v>#REF!</v>
      </c>
      <c r="L78" s="48" t="e">
        <f t="shared" si="24"/>
        <v>#REF!</v>
      </c>
      <c r="M78" s="48" t="e">
        <f t="shared" si="24"/>
        <v>#REF!</v>
      </c>
      <c r="N78" s="48" t="e">
        <f t="shared" si="24"/>
        <v>#REF!</v>
      </c>
      <c r="O78" s="48" t="e">
        <f t="shared" si="24"/>
        <v>#REF!</v>
      </c>
      <c r="P78" s="48" t="e">
        <f t="shared" si="24"/>
        <v>#REF!</v>
      </c>
      <c r="S78" s="233"/>
      <c r="T78" s="233"/>
      <c r="V78" s="14"/>
      <c r="W78" s="385"/>
      <c r="AB78" s="710"/>
      <c r="AC78" s="440" t="s">
        <v>380</v>
      </c>
      <c r="AD78" s="436">
        <v>1.5900000000000001E-2</v>
      </c>
    </row>
    <row r="79" spans="1:32" ht="13.2" x14ac:dyDescent="0.2">
      <c r="A79" s="20"/>
      <c r="B79" s="424" t="s">
        <v>114</v>
      </c>
      <c r="C79" s="38" t="s">
        <v>127</v>
      </c>
      <c r="D79" s="39" t="s">
        <v>135</v>
      </c>
      <c r="E79" s="48">
        <f t="shared" ref="E79:P79" si="25">IF(ISNUMBER(FIND("&lt;",E38)),"&lt;L.C.",PRODUCT(E38,1/E$54))</f>
        <v>0.13033935153642168</v>
      </c>
      <c r="F79" s="48">
        <f t="shared" si="25"/>
        <v>6.6034883840091818E-2</v>
      </c>
      <c r="G79" s="48">
        <f t="shared" si="25"/>
        <v>7.4998407739408482E-2</v>
      </c>
      <c r="H79" s="48">
        <f t="shared" si="25"/>
        <v>0.11605797012434965</v>
      </c>
      <c r="I79" s="48">
        <f t="shared" si="25"/>
        <v>0.10281632150906397</v>
      </c>
      <c r="J79" s="48" t="e">
        <f t="shared" si="25"/>
        <v>#REF!</v>
      </c>
      <c r="K79" s="48" t="e">
        <f t="shared" si="25"/>
        <v>#REF!</v>
      </c>
      <c r="L79" s="48" t="e">
        <f t="shared" si="25"/>
        <v>#REF!</v>
      </c>
      <c r="M79" s="48" t="e">
        <f t="shared" si="25"/>
        <v>#REF!</v>
      </c>
      <c r="N79" s="48" t="e">
        <f t="shared" si="25"/>
        <v>#REF!</v>
      </c>
      <c r="O79" s="48" t="e">
        <f t="shared" si="25"/>
        <v>#REF!</v>
      </c>
      <c r="P79" s="48" t="e">
        <f t="shared" si="25"/>
        <v>#REF!</v>
      </c>
      <c r="T79" s="233"/>
      <c r="AB79" s="710"/>
      <c r="AC79" s="440" t="s">
        <v>390</v>
      </c>
      <c r="AD79" s="436">
        <v>5.7999999999999996E-3</v>
      </c>
      <c r="AF79" s="431"/>
    </row>
    <row r="80" spans="1:32" ht="13.2" x14ac:dyDescent="0.2">
      <c r="A80" s="20"/>
      <c r="B80" s="424" t="s">
        <v>77</v>
      </c>
      <c r="C80" s="38" t="s">
        <v>76</v>
      </c>
      <c r="D80" s="39" t="s">
        <v>135</v>
      </c>
      <c r="E80" s="48" t="str">
        <f t="shared" ref="E80:P80" si="26">IF(ISNUMBER(FIND("&lt;",E39)),"&lt;L.C.",PRODUCT(E39,1/E$54))</f>
        <v>&lt;L.C.</v>
      </c>
      <c r="F80" s="48" t="str">
        <f t="shared" si="26"/>
        <v>&lt;L.C.</v>
      </c>
      <c r="G80" s="48" t="str">
        <f t="shared" si="26"/>
        <v>&lt;L.C.</v>
      </c>
      <c r="H80" s="48" t="str">
        <f t="shared" si="26"/>
        <v>&lt;L.C.</v>
      </c>
      <c r="I80" s="48" t="str">
        <f t="shared" si="26"/>
        <v>&lt;L.C.</v>
      </c>
      <c r="J80" s="48" t="e">
        <f t="shared" si="26"/>
        <v>#REF!</v>
      </c>
      <c r="K80" s="48" t="e">
        <f t="shared" si="26"/>
        <v>#REF!</v>
      </c>
      <c r="L80" s="48" t="e">
        <f t="shared" si="26"/>
        <v>#REF!</v>
      </c>
      <c r="M80" s="48" t="e">
        <f t="shared" si="26"/>
        <v>#REF!</v>
      </c>
      <c r="N80" s="48" t="e">
        <f t="shared" si="26"/>
        <v>#REF!</v>
      </c>
      <c r="O80" s="48" t="e">
        <f t="shared" si="26"/>
        <v>#REF!</v>
      </c>
      <c r="P80" s="48" t="e">
        <f t="shared" si="26"/>
        <v>#REF!</v>
      </c>
      <c r="T80" s="233"/>
      <c r="AB80" s="710" t="s">
        <v>357</v>
      </c>
      <c r="AC80" s="440" t="s">
        <v>391</v>
      </c>
      <c r="AD80" s="436">
        <v>5.7200000000000001E-2</v>
      </c>
    </row>
    <row r="81" spans="1:32" ht="13.2" x14ac:dyDescent="0.2">
      <c r="A81" s="20"/>
      <c r="B81" s="424" t="s">
        <v>115</v>
      </c>
      <c r="C81" s="38" t="s">
        <v>128</v>
      </c>
      <c r="D81" s="39" t="s">
        <v>135</v>
      </c>
      <c r="E81" s="48">
        <f t="shared" ref="E81:P81" si="27">IF(ISNUMBER(FIND("&lt;",E40)),"&lt;L.C.",PRODUCT(E40,1/E$54))</f>
        <v>5.3937963746924132E-2</v>
      </c>
      <c r="F81" s="48">
        <f t="shared" si="27"/>
        <v>4.1183734538485971E-2</v>
      </c>
      <c r="G81" s="48">
        <f t="shared" si="27"/>
        <v>6.1991781375628406E-2</v>
      </c>
      <c r="H81" s="48">
        <f t="shared" si="27"/>
        <v>4.4977261850836711E-2</v>
      </c>
      <c r="I81" s="48">
        <f t="shared" si="27"/>
        <v>0.10112654631359264</v>
      </c>
      <c r="J81" s="48" t="e">
        <f t="shared" si="27"/>
        <v>#REF!</v>
      </c>
      <c r="K81" s="48" t="e">
        <f t="shared" si="27"/>
        <v>#REF!</v>
      </c>
      <c r="L81" s="48" t="e">
        <f t="shared" si="27"/>
        <v>#REF!</v>
      </c>
      <c r="M81" s="48" t="e">
        <f t="shared" si="27"/>
        <v>#REF!</v>
      </c>
      <c r="N81" s="48" t="e">
        <f t="shared" si="27"/>
        <v>#REF!</v>
      </c>
      <c r="O81" s="48" t="e">
        <f t="shared" si="27"/>
        <v>#REF!</v>
      </c>
      <c r="P81" s="48" t="e">
        <f t="shared" si="27"/>
        <v>#REF!</v>
      </c>
      <c r="T81" s="233"/>
      <c r="AB81" s="710"/>
      <c r="AC81" s="440" t="s">
        <v>392</v>
      </c>
      <c r="AD81" s="436">
        <v>3.49E-2</v>
      </c>
    </row>
    <row r="82" spans="1:32" ht="13.2" x14ac:dyDescent="0.2">
      <c r="A82" s="20"/>
      <c r="B82" s="424" t="s">
        <v>116</v>
      </c>
      <c r="C82" s="38" t="s">
        <v>129</v>
      </c>
      <c r="D82" s="39" t="s">
        <v>135</v>
      </c>
      <c r="E82" s="48" t="str">
        <f t="shared" ref="E82:P82" si="28">IF(ISNUMBER(FIND("&lt;",E41)),"&lt;L.C.",PRODUCT(E41,1/E$54))</f>
        <v>&lt;L.C.</v>
      </c>
      <c r="F82" s="48" t="str">
        <f t="shared" si="28"/>
        <v>&lt;L.C.</v>
      </c>
      <c r="G82" s="48" t="str">
        <f t="shared" si="28"/>
        <v>&lt;L.C.</v>
      </c>
      <c r="H82" s="48" t="str">
        <f t="shared" si="28"/>
        <v>&lt;L.C.</v>
      </c>
      <c r="I82" s="48" t="str">
        <f t="shared" si="28"/>
        <v>&lt;L.C.</v>
      </c>
      <c r="J82" s="48" t="e">
        <f t="shared" si="28"/>
        <v>#REF!</v>
      </c>
      <c r="K82" s="48" t="e">
        <f t="shared" si="28"/>
        <v>#REF!</v>
      </c>
      <c r="L82" s="48" t="e">
        <f t="shared" si="28"/>
        <v>#REF!</v>
      </c>
      <c r="M82" s="48" t="e">
        <f t="shared" si="28"/>
        <v>#REF!</v>
      </c>
      <c r="N82" s="48" t="e">
        <f t="shared" si="28"/>
        <v>#REF!</v>
      </c>
      <c r="O82" s="48" t="e">
        <f t="shared" si="28"/>
        <v>#REF!</v>
      </c>
      <c r="P82" s="48" t="e">
        <f t="shared" si="28"/>
        <v>#REF!</v>
      </c>
      <c r="T82" s="233"/>
      <c r="AB82" s="710"/>
      <c r="AC82" s="440" t="s">
        <v>393</v>
      </c>
      <c r="AD82" s="436">
        <v>6.0499999999999998E-2</v>
      </c>
    </row>
    <row r="83" spans="1:32" ht="13.2" x14ac:dyDescent="0.2">
      <c r="A83" s="20"/>
      <c r="B83" s="424" t="s">
        <v>75</v>
      </c>
      <c r="C83" s="38" t="s">
        <v>74</v>
      </c>
      <c r="D83" s="39" t="s">
        <v>135</v>
      </c>
      <c r="E83" s="48">
        <f t="shared" ref="E83:P83" si="29">IF(ISNUMBER(FIND("&lt;",E42)),"&lt;L.C.",PRODUCT(E42,1/E$54))</f>
        <v>7.9169087599900573E-5</v>
      </c>
      <c r="F83" s="48">
        <f t="shared" si="29"/>
        <v>4.8677508941289796E-5</v>
      </c>
      <c r="G83" s="48">
        <f t="shared" si="29"/>
        <v>6.8592158933367548E-5</v>
      </c>
      <c r="H83" s="48">
        <f t="shared" si="29"/>
        <v>7.6135052066138959E-5</v>
      </c>
      <c r="I83" s="48">
        <f t="shared" si="29"/>
        <v>8.903815453060535E-5</v>
      </c>
      <c r="J83" s="48" t="e">
        <f t="shared" si="29"/>
        <v>#REF!</v>
      </c>
      <c r="K83" s="48" t="e">
        <f t="shared" si="29"/>
        <v>#REF!</v>
      </c>
      <c r="L83" s="48" t="e">
        <f t="shared" si="29"/>
        <v>#REF!</v>
      </c>
      <c r="M83" s="48" t="e">
        <f t="shared" si="29"/>
        <v>#REF!</v>
      </c>
      <c r="N83" s="48" t="e">
        <f t="shared" si="29"/>
        <v>#REF!</v>
      </c>
      <c r="O83" s="48" t="e">
        <f t="shared" si="29"/>
        <v>#REF!</v>
      </c>
      <c r="P83" s="48" t="e">
        <f t="shared" si="29"/>
        <v>#REF!</v>
      </c>
      <c r="T83" s="233"/>
      <c r="AB83" s="710"/>
      <c r="AC83" s="440" t="s">
        <v>394</v>
      </c>
      <c r="AD83" s="436">
        <v>4.3499999999999997E-2</v>
      </c>
    </row>
    <row r="84" spans="1:32" ht="13.2" x14ac:dyDescent="0.2">
      <c r="A84" s="20"/>
      <c r="B84" s="424" t="s">
        <v>117</v>
      </c>
      <c r="C84" s="38" t="s">
        <v>130</v>
      </c>
      <c r="D84" s="39" t="s">
        <v>135</v>
      </c>
      <c r="E84" s="48">
        <f t="shared" ref="E84:P84" si="30">IF(ISNUMBER(FIND("&lt;",E43)),"&lt;L.C.",PRODUCT(E43,1/E$54))</f>
        <v>2.0854296245827473E-3</v>
      </c>
      <c r="F84" s="48">
        <f t="shared" si="30"/>
        <v>1.9022658099425093E-3</v>
      </c>
      <c r="G84" s="48">
        <f t="shared" si="30"/>
        <v>1.6824491813844872E-3</v>
      </c>
      <c r="H84" s="48">
        <f t="shared" si="30"/>
        <v>1.567486366067567E-3</v>
      </c>
      <c r="I84" s="48">
        <f t="shared" si="30"/>
        <v>2.1252172650735729E-3</v>
      </c>
      <c r="J84" s="48" t="e">
        <f t="shared" si="30"/>
        <v>#REF!</v>
      </c>
      <c r="K84" s="48" t="e">
        <f t="shared" si="30"/>
        <v>#REF!</v>
      </c>
      <c r="L84" s="48" t="e">
        <f t="shared" si="30"/>
        <v>#REF!</v>
      </c>
      <c r="M84" s="48" t="e">
        <f t="shared" si="30"/>
        <v>#REF!</v>
      </c>
      <c r="N84" s="48" t="e">
        <f t="shared" si="30"/>
        <v>#REF!</v>
      </c>
      <c r="O84" s="48" t="e">
        <f t="shared" si="30"/>
        <v>#REF!</v>
      </c>
      <c r="P84" s="48" t="e">
        <f t="shared" si="30"/>
        <v>#REF!</v>
      </c>
      <c r="T84" s="233"/>
      <c r="AB84" s="710"/>
      <c r="AC84" s="440" t="s">
        <v>395</v>
      </c>
      <c r="AD84" s="436">
        <v>7.1800000000000003E-2</v>
      </c>
      <c r="AF84" s="431"/>
    </row>
    <row r="85" spans="1:32" ht="13.2" x14ac:dyDescent="0.2">
      <c r="A85" s="20"/>
      <c r="B85" s="424" t="s">
        <v>194</v>
      </c>
      <c r="C85" s="38" t="s">
        <v>195</v>
      </c>
      <c r="D85" s="39" t="s">
        <v>135</v>
      </c>
      <c r="E85" s="223">
        <f t="shared" ref="E85:P85" si="31">IF(ISNUMBER(FIND("&lt;",E44)),"&lt;L.C.",PRODUCT(E44,1/E$54))</f>
        <v>2.0146280015259254E-5</v>
      </c>
      <c r="F85" s="223">
        <f t="shared" si="31"/>
        <v>1.8125967145243438E-5</v>
      </c>
      <c r="G85" s="223">
        <f t="shared" si="31"/>
        <v>3.7790396997251556E-5</v>
      </c>
      <c r="H85" s="223">
        <f t="shared" si="31"/>
        <v>2.7319048094320451E-5</v>
      </c>
      <c r="I85" s="223">
        <f t="shared" si="31"/>
        <v>4.3154258838191204E-5</v>
      </c>
      <c r="J85" s="223" t="e">
        <f t="shared" si="31"/>
        <v>#REF!</v>
      </c>
      <c r="K85" s="223" t="e">
        <f t="shared" si="31"/>
        <v>#REF!</v>
      </c>
      <c r="L85" s="223" t="e">
        <f t="shared" si="31"/>
        <v>#REF!</v>
      </c>
      <c r="M85" s="223" t="e">
        <f t="shared" si="31"/>
        <v>#REF!</v>
      </c>
      <c r="N85" s="223" t="e">
        <f t="shared" si="31"/>
        <v>#REF!</v>
      </c>
      <c r="O85" s="223" t="e">
        <f t="shared" si="31"/>
        <v>#REF!</v>
      </c>
      <c r="P85" s="223" t="e">
        <f t="shared" si="31"/>
        <v>#REF!</v>
      </c>
      <c r="T85" s="233"/>
    </row>
    <row r="86" spans="1:32" ht="13.2" x14ac:dyDescent="0.2">
      <c r="A86" s="20"/>
      <c r="B86" s="424" t="s">
        <v>73</v>
      </c>
      <c r="C86" s="38" t="s">
        <v>72</v>
      </c>
      <c r="D86" s="39" t="s">
        <v>135</v>
      </c>
      <c r="E86" s="48" t="str">
        <f t="shared" ref="E86:P86" si="32">IF(ISNUMBER(FIND("&lt;",E45)),"&lt;L.C.",PRODUCT(E45,1/E$54))</f>
        <v>&lt;L.C.</v>
      </c>
      <c r="F86" s="48" t="str">
        <f t="shared" si="32"/>
        <v>&lt;L.C.</v>
      </c>
      <c r="G86" s="48" t="str">
        <f t="shared" si="32"/>
        <v>&lt;L.C.</v>
      </c>
      <c r="H86" s="48" t="str">
        <f t="shared" si="32"/>
        <v>&lt;L.C.</v>
      </c>
      <c r="I86" s="48">
        <f t="shared" si="32"/>
        <v>2.4371757626990512E-4</v>
      </c>
      <c r="J86" s="48" t="e">
        <f t="shared" si="32"/>
        <v>#REF!</v>
      </c>
      <c r="K86" s="48" t="e">
        <f t="shared" si="32"/>
        <v>#REF!</v>
      </c>
      <c r="L86" s="48" t="e">
        <f t="shared" si="32"/>
        <v>#REF!</v>
      </c>
      <c r="M86" s="48" t="e">
        <f t="shared" si="32"/>
        <v>#REF!</v>
      </c>
      <c r="N86" s="48" t="e">
        <f t="shared" si="32"/>
        <v>#REF!</v>
      </c>
      <c r="O86" s="48" t="e">
        <f t="shared" si="32"/>
        <v>#REF!</v>
      </c>
      <c r="P86" s="48" t="e">
        <f t="shared" si="32"/>
        <v>#REF!</v>
      </c>
      <c r="T86" s="233"/>
    </row>
    <row r="87" spans="1:32" ht="13.2" x14ac:dyDescent="0.2">
      <c r="A87" s="20"/>
      <c r="B87" s="424" t="s">
        <v>71</v>
      </c>
      <c r="C87" s="38" t="s">
        <v>70</v>
      </c>
      <c r="D87" s="39" t="s">
        <v>135</v>
      </c>
      <c r="E87" s="48">
        <f t="shared" ref="E87:P87" si="33">IF(ISNUMBER(FIND("&lt;",E46)),"&lt;L.C.",PRODUCT(E46,1/E$54))</f>
        <v>8.1550596739084574E-2</v>
      </c>
      <c r="F87" s="48">
        <f t="shared" si="33"/>
        <v>7.0838585380350677E-2</v>
      </c>
      <c r="G87" s="48">
        <f t="shared" si="33"/>
        <v>0.15342642342548535</v>
      </c>
      <c r="H87" s="48">
        <f t="shared" si="33"/>
        <v>9.26416431863607E-2</v>
      </c>
      <c r="I87" s="48">
        <f t="shared" si="33"/>
        <v>0.16579294321720744</v>
      </c>
      <c r="J87" s="48" t="e">
        <f t="shared" si="33"/>
        <v>#REF!</v>
      </c>
      <c r="K87" s="48" t="e">
        <f t="shared" si="33"/>
        <v>#REF!</v>
      </c>
      <c r="L87" s="48" t="e">
        <f t="shared" si="33"/>
        <v>#REF!</v>
      </c>
      <c r="M87" s="48" t="e">
        <f t="shared" si="33"/>
        <v>#REF!</v>
      </c>
      <c r="N87" s="48" t="e">
        <f t="shared" si="33"/>
        <v>#REF!</v>
      </c>
      <c r="O87" s="48" t="e">
        <f t="shared" si="33"/>
        <v>#REF!</v>
      </c>
      <c r="P87" s="48" t="e">
        <f t="shared" si="33"/>
        <v>#REF!</v>
      </c>
      <c r="T87" s="233"/>
    </row>
    <row r="88" spans="1:32" ht="6.75" customHeight="1" x14ac:dyDescent="0.2">
      <c r="A88" s="20"/>
      <c r="B88" s="381"/>
      <c r="C88" s="382"/>
      <c r="D88" s="21"/>
      <c r="E88" s="21"/>
      <c r="F88" s="21"/>
      <c r="G88" s="386"/>
      <c r="H88" s="386"/>
      <c r="I88" s="386"/>
      <c r="J88" s="386"/>
      <c r="K88" s="386"/>
      <c r="L88" s="386"/>
      <c r="M88" s="386"/>
      <c r="N88" s="386"/>
      <c r="O88" s="386"/>
      <c r="P88" s="386"/>
    </row>
    <row r="89" spans="1:32" ht="12" x14ac:dyDescent="0.2">
      <c r="A89" s="20"/>
      <c r="B89" s="50" t="s">
        <v>341</v>
      </c>
      <c r="C89" s="20" t="s">
        <v>342</v>
      </c>
      <c r="D89" s="21"/>
      <c r="E89" s="21"/>
      <c r="F89" s="21"/>
      <c r="G89" s="20"/>
      <c r="H89" s="20"/>
      <c r="I89" s="51"/>
      <c r="J89" s="51"/>
      <c r="K89" s="51"/>
      <c r="L89" s="51"/>
      <c r="M89" s="51"/>
      <c r="N89" s="51"/>
      <c r="O89" s="51"/>
      <c r="P89" s="51"/>
    </row>
    <row r="90" spans="1:32" x14ac:dyDescent="0.2">
      <c r="A90" s="20"/>
      <c r="B90" s="21"/>
      <c r="C90" s="21"/>
      <c r="D90" s="21"/>
      <c r="E90" s="21"/>
      <c r="F90" s="21"/>
      <c r="G90" s="20"/>
      <c r="H90" s="20"/>
      <c r="I90" s="20"/>
      <c r="J90" s="22"/>
      <c r="K90" s="20"/>
      <c r="L90" s="20"/>
      <c r="M90" s="20"/>
      <c r="N90" s="20"/>
      <c r="O90" s="20"/>
    </row>
    <row r="91" spans="1:32" ht="22.2" customHeight="1" x14ac:dyDescent="0.2">
      <c r="B91" s="702" t="s">
        <v>335</v>
      </c>
      <c r="C91" s="702"/>
      <c r="D91" s="702"/>
      <c r="E91" s="702"/>
      <c r="F91" s="702"/>
      <c r="G91" s="702"/>
      <c r="H91" s="702"/>
      <c r="I91" s="702"/>
      <c r="J91" s="421"/>
      <c r="K91" s="421"/>
      <c r="L91" s="421"/>
      <c r="M91" s="421"/>
      <c r="N91" s="421"/>
      <c r="O91" s="421"/>
      <c r="P91" s="697" t="s">
        <v>336</v>
      </c>
    </row>
    <row r="92" spans="1:32" ht="17.399999999999999" customHeight="1" x14ac:dyDescent="0.2">
      <c r="B92" s="696" t="s">
        <v>337</v>
      </c>
      <c r="C92" s="696"/>
      <c r="D92" s="400">
        <f>+E53</f>
        <v>44105.351388888892</v>
      </c>
      <c r="E92" s="400">
        <f t="shared" ref="E92:H92" si="34">+F53</f>
        <v>44106.355555555558</v>
      </c>
      <c r="F92" s="400">
        <f t="shared" si="34"/>
        <v>44107.385416666664</v>
      </c>
      <c r="G92" s="400">
        <f t="shared" si="34"/>
        <v>44108.384027777778</v>
      </c>
      <c r="H92" s="400">
        <f t="shared" si="34"/>
        <v>44109.395138888889</v>
      </c>
      <c r="I92" s="697" t="s">
        <v>336</v>
      </c>
      <c r="J92" s="400">
        <f t="shared" ref="J92:O92" si="35">+K53</f>
        <v>44053.645833333336</v>
      </c>
      <c r="K92" s="400">
        <f t="shared" si="35"/>
        <v>44054.659722222219</v>
      </c>
      <c r="L92" s="400">
        <f t="shared" si="35"/>
        <v>44055.666666666664</v>
      </c>
      <c r="M92" s="400">
        <f t="shared" si="35"/>
        <v>44056.677083333336</v>
      </c>
      <c r="N92" s="400">
        <f t="shared" si="35"/>
        <v>44057.6875</v>
      </c>
      <c r="O92" s="400">
        <f t="shared" si="35"/>
        <v>44058.697916666664</v>
      </c>
      <c r="P92" s="697"/>
    </row>
    <row r="93" spans="1:32" ht="28.2" customHeight="1" x14ac:dyDescent="0.2">
      <c r="B93" s="696" t="s">
        <v>338</v>
      </c>
      <c r="C93" s="696"/>
      <c r="D93" s="422">
        <f>E54</f>
        <v>1553.6366999908998</v>
      </c>
      <c r="E93" s="422">
        <f t="shared" ref="E93:H93" si="36">F54</f>
        <v>1561.296</v>
      </c>
      <c r="F93" s="422">
        <f t="shared" si="36"/>
        <v>1545.366141674758</v>
      </c>
      <c r="G93" s="422">
        <f t="shared" si="36"/>
        <v>1563.0120000000002</v>
      </c>
      <c r="H93" s="422">
        <f t="shared" si="36"/>
        <v>1538.6662125045348</v>
      </c>
      <c r="I93" s="697"/>
      <c r="J93" s="403" t="e">
        <f>'3.27'!$K17</f>
        <v>#REF!</v>
      </c>
      <c r="K93" s="403" t="e">
        <f>'3.27'!$K18</f>
        <v>#REF!</v>
      </c>
      <c r="L93" s="403" t="e">
        <f>'3.27'!$K19</f>
        <v>#REF!</v>
      </c>
      <c r="M93" s="403" t="e">
        <f>'3.27'!$K20</f>
        <v>#REF!</v>
      </c>
      <c r="N93" s="403" t="e">
        <f>'3.27'!$K21</f>
        <v>#REF!</v>
      </c>
      <c r="O93" s="403" t="e">
        <f>'3.27'!$K22</f>
        <v>#REF!</v>
      </c>
      <c r="P93" s="697"/>
    </row>
    <row r="94" spans="1:32" ht="17.399999999999999" customHeight="1" x14ac:dyDescent="0.2">
      <c r="B94" s="698" t="s">
        <v>357</v>
      </c>
      <c r="C94" s="698"/>
      <c r="D94" s="423">
        <f>ROUND(+E78,4)</f>
        <v>5.7200000000000001E-2</v>
      </c>
      <c r="E94" s="423">
        <f t="shared" ref="E94:H94" si="37">ROUND(+F78,4)</f>
        <v>3.49E-2</v>
      </c>
      <c r="F94" s="423">
        <f t="shared" si="37"/>
        <v>6.0499999999999998E-2</v>
      </c>
      <c r="G94" s="423">
        <f t="shared" si="37"/>
        <v>4.3499999999999997E-2</v>
      </c>
      <c r="H94" s="423">
        <f t="shared" si="37"/>
        <v>7.1800000000000003E-2</v>
      </c>
      <c r="I94" s="401">
        <f>ROUND(AVERAGE(D94:H94),4)</f>
        <v>5.3600000000000002E-2</v>
      </c>
      <c r="J94" s="401" t="e">
        <f t="shared" ref="J94:O94" si="38">+J78</f>
        <v>#REF!</v>
      </c>
      <c r="K94" s="401" t="e">
        <f t="shared" si="38"/>
        <v>#REF!</v>
      </c>
      <c r="L94" s="401" t="e">
        <f t="shared" si="38"/>
        <v>#REF!</v>
      </c>
      <c r="M94" s="401" t="e">
        <f t="shared" si="38"/>
        <v>#REF!</v>
      </c>
      <c r="N94" s="401" t="e">
        <f t="shared" si="38"/>
        <v>#REF!</v>
      </c>
      <c r="O94" s="401" t="e">
        <f t="shared" si="38"/>
        <v>#REF!</v>
      </c>
      <c r="P94" s="401" t="e">
        <f>+AVERAGE(F94:O94)</f>
        <v>#REF!</v>
      </c>
    </row>
    <row r="107" spans="20:20" x14ac:dyDescent="0.2">
      <c r="T107" s="405"/>
    </row>
  </sheetData>
  <mergeCells count="25">
    <mergeCell ref="AB58:AB62"/>
    <mergeCell ref="AB63:AB67"/>
    <mergeCell ref="AB68:AB69"/>
    <mergeCell ref="AB70:AB79"/>
    <mergeCell ref="AB80:AB84"/>
    <mergeCell ref="B11:P11"/>
    <mergeCell ref="E2:P5"/>
    <mergeCell ref="E12:P12"/>
    <mergeCell ref="E7:P7"/>
    <mergeCell ref="B7:D7"/>
    <mergeCell ref="B9:D9"/>
    <mergeCell ref="G9:H9"/>
    <mergeCell ref="B54:D54"/>
    <mergeCell ref="B12:C13"/>
    <mergeCell ref="D12:D13"/>
    <mergeCell ref="B51:P51"/>
    <mergeCell ref="B52:C53"/>
    <mergeCell ref="D52:D53"/>
    <mergeCell ref="E52:P52"/>
    <mergeCell ref="P91:P93"/>
    <mergeCell ref="B92:C92"/>
    <mergeCell ref="B93:C93"/>
    <mergeCell ref="B94:C94"/>
    <mergeCell ref="I92:I93"/>
    <mergeCell ref="B91:I91"/>
  </mergeCells>
  <printOptions horizontalCentered="1"/>
  <pageMargins left="0" right="0.19685039370078741" top="0.39370078740157483" bottom="0.39370078740157483" header="0.31496062992125984" footer="0.31496062992125984"/>
  <pageSetup paperSize="9" scale="68" fitToHeight="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31A1-8035-4E20-845C-D4509B0F3B6D}">
  <sheetPr>
    <pageSetUpPr fitToPage="1"/>
  </sheetPr>
  <dimension ref="A1:O47"/>
  <sheetViews>
    <sheetView view="pageBreakPreview" zoomScaleNormal="100" zoomScaleSheetLayoutView="100" workbookViewId="0">
      <selection activeCell="Q13" sqref="Q13"/>
    </sheetView>
  </sheetViews>
  <sheetFormatPr baseColWidth="10" defaultColWidth="11.44140625" defaultRowHeight="13.2" x14ac:dyDescent="0.25"/>
  <cols>
    <col min="1" max="1" width="3.33203125" style="1" customWidth="1"/>
    <col min="2" max="2" width="4.33203125" style="1" customWidth="1"/>
    <col min="3" max="3" width="12.88671875" style="1" customWidth="1"/>
    <col min="4" max="4" width="13.109375" style="1" customWidth="1"/>
    <col min="5" max="5" width="14" style="1" customWidth="1"/>
    <col min="6" max="6" width="13.88671875" style="1" customWidth="1"/>
    <col min="7" max="7" width="9.88671875" style="1" customWidth="1"/>
    <col min="8" max="8" width="12.6640625" style="1" customWidth="1"/>
    <col min="9" max="10" width="10.6640625" style="1" customWidth="1"/>
    <col min="11" max="11" width="12.88671875" style="1" customWidth="1"/>
    <col min="12" max="12" width="17.44140625" style="1" customWidth="1"/>
    <col min="13" max="13" width="2.109375" style="1" customWidth="1"/>
    <col min="14" max="16384" width="11.44140625" style="1"/>
  </cols>
  <sheetData>
    <row r="1" spans="1:15" ht="13.8" thickBot="1" x14ac:dyDescent="0.3">
      <c r="A1" s="328"/>
      <c r="B1" s="328"/>
      <c r="C1" s="328"/>
      <c r="D1" s="328"/>
      <c r="E1" s="328"/>
      <c r="F1" s="344"/>
      <c r="G1" s="328"/>
      <c r="H1" s="328"/>
      <c r="I1" s="328"/>
      <c r="J1" s="328"/>
      <c r="K1" s="328"/>
      <c r="L1" s="328"/>
      <c r="M1" s="87"/>
    </row>
    <row r="2" spans="1:15" ht="12.75" customHeight="1" x14ac:dyDescent="0.25">
      <c r="A2" s="328"/>
      <c r="B2" s="634"/>
      <c r="C2" s="635"/>
      <c r="D2" s="635"/>
      <c r="E2" s="718" t="s">
        <v>7855</v>
      </c>
      <c r="F2" s="583"/>
      <c r="G2" s="583"/>
      <c r="H2" s="583"/>
      <c r="I2" s="583"/>
      <c r="J2" s="583"/>
      <c r="K2" s="583"/>
      <c r="L2" s="719"/>
      <c r="M2" s="87"/>
    </row>
    <row r="3" spans="1:15" ht="12.75" customHeight="1" x14ac:dyDescent="0.25">
      <c r="A3" s="328"/>
      <c r="B3" s="636"/>
      <c r="C3" s="637"/>
      <c r="D3" s="637"/>
      <c r="E3" s="720"/>
      <c r="F3" s="585"/>
      <c r="G3" s="585"/>
      <c r="H3" s="585"/>
      <c r="I3" s="585"/>
      <c r="J3" s="585"/>
      <c r="K3" s="585"/>
      <c r="L3" s="721"/>
      <c r="M3" s="87"/>
    </row>
    <row r="4" spans="1:15" ht="12.75" customHeight="1" x14ac:dyDescent="0.25">
      <c r="A4" s="328"/>
      <c r="B4" s="636"/>
      <c r="C4" s="637"/>
      <c r="D4" s="637"/>
      <c r="E4" s="720"/>
      <c r="F4" s="585"/>
      <c r="G4" s="585"/>
      <c r="H4" s="585"/>
      <c r="I4" s="585"/>
      <c r="J4" s="585"/>
      <c r="K4" s="585"/>
      <c r="L4" s="721"/>
      <c r="M4" s="87"/>
    </row>
    <row r="5" spans="1:15" ht="13.5" customHeight="1" thickBot="1" x14ac:dyDescent="0.3">
      <c r="A5" s="328"/>
      <c r="B5" s="638"/>
      <c r="C5" s="639"/>
      <c r="D5" s="639"/>
      <c r="E5" s="722"/>
      <c r="F5" s="587"/>
      <c r="G5" s="587"/>
      <c r="H5" s="587"/>
      <c r="I5" s="587"/>
      <c r="J5" s="587"/>
      <c r="K5" s="587"/>
      <c r="L5" s="723"/>
      <c r="M5" s="87"/>
    </row>
    <row r="6" spans="1:15" ht="10.5" customHeight="1" x14ac:dyDescent="0.25">
      <c r="A6" s="328"/>
      <c r="B6" s="328"/>
      <c r="C6" s="328"/>
      <c r="D6" s="328"/>
      <c r="E6" s="328"/>
      <c r="F6" s="344"/>
      <c r="G6" s="328"/>
      <c r="H6" s="328"/>
      <c r="I6" s="328"/>
      <c r="J6" s="328"/>
      <c r="K6" s="328"/>
      <c r="L6" s="328"/>
      <c r="M6" s="87"/>
    </row>
    <row r="7" spans="1:15" s="4" customFormat="1" ht="27.75" customHeight="1" x14ac:dyDescent="0.2">
      <c r="A7" s="116"/>
      <c r="B7" s="600" t="s">
        <v>188</v>
      </c>
      <c r="C7" s="600"/>
      <c r="D7" s="600"/>
      <c r="E7" s="591" t="s">
        <v>402</v>
      </c>
      <c r="F7" s="591"/>
      <c r="G7" s="591"/>
      <c r="H7" s="591"/>
      <c r="I7" s="591"/>
      <c r="J7" s="591"/>
      <c r="K7" s="591"/>
      <c r="L7" s="591"/>
      <c r="M7" s="68"/>
    </row>
    <row r="8" spans="1:15" s="4" customFormat="1" ht="9.6" customHeight="1" x14ac:dyDescent="0.2">
      <c r="A8" s="68"/>
      <c r="B8" s="156"/>
      <c r="C8" s="156"/>
      <c r="D8" s="156"/>
      <c r="E8" s="327"/>
      <c r="F8" s="327"/>
      <c r="G8" s="327"/>
      <c r="H8" s="327"/>
      <c r="I8" s="327"/>
      <c r="J8" s="327"/>
      <c r="K8" s="327"/>
      <c r="L8" s="327"/>
      <c r="M8" s="68"/>
    </row>
    <row r="9" spans="1:15" s="4" customFormat="1" ht="15.75" customHeight="1" x14ac:dyDescent="0.2">
      <c r="A9" s="116"/>
      <c r="B9" s="600" t="s">
        <v>146</v>
      </c>
      <c r="C9" s="600"/>
      <c r="D9" s="600"/>
      <c r="E9" s="660" t="str">
        <f>+'[2]3 Promedio meteorologia'!C8</f>
        <v>CA-SB-01</v>
      </c>
      <c r="F9" s="660"/>
      <c r="G9" s="660"/>
      <c r="H9" s="660"/>
      <c r="I9" s="442" t="s">
        <v>189</v>
      </c>
      <c r="J9" s="442"/>
      <c r="K9" s="324" t="str">
        <f>+'[2]3 Promedio meteorologia'!F8</f>
        <v>0004-1-2020-412</v>
      </c>
      <c r="L9" s="311"/>
      <c r="M9" s="68"/>
    </row>
    <row r="10" spans="1:15" ht="10.5" customHeigh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5"/>
      <c r="K10" s="85"/>
      <c r="L10" s="85"/>
      <c r="M10" s="87"/>
    </row>
    <row r="11" spans="1:15" ht="42.75" customHeight="1" x14ac:dyDescent="0.25">
      <c r="A11" s="87"/>
      <c r="B11" s="444" t="s">
        <v>24</v>
      </c>
      <c r="C11" s="444" t="s">
        <v>2</v>
      </c>
      <c r="D11" s="444" t="s">
        <v>31</v>
      </c>
      <c r="E11" s="444" t="s">
        <v>27</v>
      </c>
      <c r="F11" s="444" t="s">
        <v>28</v>
      </c>
      <c r="G11" s="444" t="s">
        <v>29</v>
      </c>
      <c r="H11" s="426" t="s">
        <v>197</v>
      </c>
      <c r="I11" s="426" t="s">
        <v>201</v>
      </c>
      <c r="J11" s="426" t="s">
        <v>199</v>
      </c>
      <c r="K11" s="444" t="s">
        <v>7852</v>
      </c>
      <c r="L11" s="444" t="s">
        <v>7853</v>
      </c>
      <c r="M11" s="87"/>
    </row>
    <row r="12" spans="1:15" ht="13.2" customHeight="1" x14ac:dyDescent="0.25">
      <c r="A12" s="87"/>
      <c r="B12" s="447">
        <v>1</v>
      </c>
      <c r="C12" s="669" t="s">
        <v>202</v>
      </c>
      <c r="D12" s="78" t="str">
        <f>+'[2]6 Cálculo PM10 y VM'!D12</f>
        <v>42457/2020</v>
      </c>
      <c r="E12" s="93">
        <v>43847.694444444445</v>
      </c>
      <c r="F12" s="93">
        <v>43848.6875</v>
      </c>
      <c r="G12" s="447">
        <f>(F12-E12)*60*24</f>
        <v>1429.9999999988358</v>
      </c>
      <c r="H12" s="100">
        <v>5.416666666666667</v>
      </c>
      <c r="I12" s="100">
        <v>456.89583333333331</v>
      </c>
      <c r="J12" s="448">
        <v>1.1098333333333332</v>
      </c>
      <c r="K12" s="517">
        <f>+J12*G12</f>
        <v>1587.0616666653746</v>
      </c>
      <c r="L12" s="524">
        <f>((J12*(I12/760)*(283.15/(H12+273.15))*G12))</f>
        <v>969.80590854591935</v>
      </c>
      <c r="M12" s="87"/>
      <c r="O12" s="207"/>
    </row>
    <row r="13" spans="1:15" x14ac:dyDescent="0.25">
      <c r="A13" s="87"/>
      <c r="B13" s="447">
        <v>2</v>
      </c>
      <c r="C13" s="669"/>
      <c r="D13" s="78" t="str">
        <f>+'[2]6 Cálculo PM10 y VM'!D13</f>
        <v>42468/2020</v>
      </c>
      <c r="E13" s="93">
        <v>43848.701388888891</v>
      </c>
      <c r="F13" s="93">
        <v>43849.6875</v>
      </c>
      <c r="G13" s="447">
        <f t="shared" ref="G13:G17" si="0">(F13-E13)*60*24</f>
        <v>1419.9999999976717</v>
      </c>
      <c r="H13" s="100">
        <v>6.2083333333333348</v>
      </c>
      <c r="I13" s="100">
        <v>455.91666666666669</v>
      </c>
      <c r="J13" s="448">
        <v>1.0983125</v>
      </c>
      <c r="K13" s="517">
        <f t="shared" ref="K13:K18" si="1">+J13*G13</f>
        <v>1559.6037499974427</v>
      </c>
      <c r="L13" s="524">
        <f t="shared" ref="L13:L18" si="2">((J13*(I13/760)*(283.15/(H13+273.15))*G13))</f>
        <v>948.28980641422402</v>
      </c>
      <c r="M13" s="87"/>
      <c r="O13" s="207"/>
    </row>
    <row r="14" spans="1:15" x14ac:dyDescent="0.25">
      <c r="A14" s="87"/>
      <c r="B14" s="447">
        <v>3</v>
      </c>
      <c r="C14" s="669"/>
      <c r="D14" s="78" t="str">
        <f>+'[2]6 Cálculo PM10 y VM'!D14</f>
        <v>45842/2020</v>
      </c>
      <c r="E14" s="93">
        <v>43849.704861111109</v>
      </c>
      <c r="F14" s="93">
        <v>43850.708333333336</v>
      </c>
      <c r="G14" s="447">
        <f t="shared" si="0"/>
        <v>1445.0000000058208</v>
      </c>
      <c r="H14" s="100">
        <v>6.6916666666666673</v>
      </c>
      <c r="I14" s="100">
        <v>453.77916666666653</v>
      </c>
      <c r="J14" s="448">
        <v>1.0990375000000001</v>
      </c>
      <c r="K14" s="517">
        <f t="shared" si="1"/>
        <v>1588.1091875063973</v>
      </c>
      <c r="L14" s="524">
        <f t="shared" si="2"/>
        <v>959.43488745195054</v>
      </c>
      <c r="M14" s="87"/>
      <c r="O14" s="207"/>
    </row>
    <row r="15" spans="1:15" x14ac:dyDescent="0.25">
      <c r="A15" s="87"/>
      <c r="B15" s="447">
        <v>4</v>
      </c>
      <c r="C15" s="669"/>
      <c r="D15" s="78" t="str">
        <f>+'[2]6 Cálculo PM10 y VM'!D15</f>
        <v>45844/2020</v>
      </c>
      <c r="E15" s="93">
        <v>43850.716666666667</v>
      </c>
      <c r="F15" s="93">
        <v>43851.706944444442</v>
      </c>
      <c r="G15" s="447">
        <f t="shared" si="0"/>
        <v>1425.9999999962747</v>
      </c>
      <c r="H15" s="100">
        <v>6.4000000000000012</v>
      </c>
      <c r="I15" s="100">
        <v>455.6541666666667</v>
      </c>
      <c r="J15" s="448">
        <v>1.1026</v>
      </c>
      <c r="K15" s="517">
        <f t="shared" si="1"/>
        <v>1572.3075999958926</v>
      </c>
      <c r="L15" s="524">
        <f t="shared" si="2"/>
        <v>954.80863222653431</v>
      </c>
      <c r="M15" s="87"/>
      <c r="O15" s="207"/>
    </row>
    <row r="16" spans="1:15" x14ac:dyDescent="0.25">
      <c r="A16" s="87"/>
      <c r="B16" s="447">
        <v>5</v>
      </c>
      <c r="C16" s="669"/>
      <c r="D16" s="78" t="str">
        <f>+'[2]6 Cálculo PM10 y VM'!D16</f>
        <v>45845/2020</v>
      </c>
      <c r="E16" s="93">
        <v>43851.71875</v>
      </c>
      <c r="F16" s="93">
        <v>43852.70416666667</v>
      </c>
      <c r="G16" s="447">
        <f t="shared" si="0"/>
        <v>1419.0000000048894</v>
      </c>
      <c r="H16" s="100">
        <v>5.9041666666666677</v>
      </c>
      <c r="I16" s="100">
        <v>456.70416666666665</v>
      </c>
      <c r="J16" s="448">
        <v>1.0968083333333334</v>
      </c>
      <c r="K16" s="517">
        <f t="shared" si="1"/>
        <v>1556.3710250053628</v>
      </c>
      <c r="L16" s="524">
        <f t="shared" si="2"/>
        <v>948.99204719063925</v>
      </c>
      <c r="M16" s="87"/>
      <c r="O16" s="207"/>
    </row>
    <row r="17" spans="1:15" ht="13.2" hidden="1" customHeight="1" x14ac:dyDescent="0.25">
      <c r="A17" s="87"/>
      <c r="B17" s="92">
        <v>6</v>
      </c>
      <c r="C17" s="522"/>
      <c r="D17" s="78">
        <f>+'[2]6 Cálculo PM10 y VM'!D17</f>
        <v>0</v>
      </c>
      <c r="E17" s="93">
        <f>+'[2]4 Promedio diarios (T y P)'!D48</f>
        <v>0</v>
      </c>
      <c r="F17" s="93">
        <f>+'[2]4 Promedio diarios (T y P)'!G48</f>
        <v>0</v>
      </c>
      <c r="G17" s="447">
        <f t="shared" si="0"/>
        <v>0</v>
      </c>
      <c r="H17" s="100" t="e">
        <f>+'[2]4 Promedio diarios (T y P)'!E52</f>
        <v>#DIV/0!</v>
      </c>
      <c r="I17" s="100" t="e">
        <f>+'[2]4 Promedio diarios (T y P)'!H52</f>
        <v>#DIV/0!</v>
      </c>
      <c r="J17" s="448" t="e">
        <f>+'[2]5 Flujo promedio'!I70</f>
        <v>#DIV/0!</v>
      </c>
      <c r="K17" s="517" t="e">
        <f t="shared" si="1"/>
        <v>#DIV/0!</v>
      </c>
      <c r="L17" s="518" t="e">
        <f t="shared" si="2"/>
        <v>#DIV/0!</v>
      </c>
      <c r="M17" s="87"/>
      <c r="O17" s="207"/>
    </row>
    <row r="18" spans="1:15" ht="13.8" hidden="1" customHeight="1" thickBot="1" x14ac:dyDescent="0.3">
      <c r="A18" s="87"/>
      <c r="B18" s="162">
        <v>7</v>
      </c>
      <c r="C18" s="523"/>
      <c r="D18" s="163">
        <f>+'[2]6 Cálculo PM10 y VM'!D18</f>
        <v>0</v>
      </c>
      <c r="E18" s="164">
        <f>+'[2]4 Promedio diarios (T y P)'!D55</f>
        <v>0</v>
      </c>
      <c r="F18" s="164">
        <f>+'[2]4 Promedio diarios (T y P)'!G55</f>
        <v>0</v>
      </c>
      <c r="G18" s="449">
        <f>(F18-E18)*60*24</f>
        <v>0</v>
      </c>
      <c r="H18" s="519" t="e">
        <f>+'[2]4 Promedio diarios (T y P)'!E59</f>
        <v>#DIV/0!</v>
      </c>
      <c r="I18" s="519" t="e">
        <f>+'[2]4 Promedio diarios (T y P)'!H59</f>
        <v>#DIV/0!</v>
      </c>
      <c r="J18" s="450" t="e">
        <f>+'[2]5 Flujo promedio'!I78</f>
        <v>#DIV/0!</v>
      </c>
      <c r="K18" s="520" t="e">
        <f t="shared" si="1"/>
        <v>#DIV/0!</v>
      </c>
      <c r="L18" s="521" t="e">
        <f t="shared" si="2"/>
        <v>#DIV/0!</v>
      </c>
      <c r="M18" s="87"/>
      <c r="O18" s="207"/>
    </row>
    <row r="19" spans="1:15" ht="13.8" thickBot="1" x14ac:dyDescent="0.3">
      <c r="A19" s="85"/>
      <c r="B19" s="368"/>
      <c r="C19" s="368"/>
      <c r="D19" s="369"/>
      <c r="E19" s="368"/>
      <c r="F19" s="368"/>
      <c r="G19" s="85"/>
      <c r="H19" s="368"/>
      <c r="I19" s="368"/>
      <c r="J19" s="368"/>
      <c r="K19" s="85"/>
      <c r="L19" s="368"/>
      <c r="M19" s="87"/>
    </row>
    <row r="20" spans="1:15" x14ac:dyDescent="0.25">
      <c r="A20" s="328"/>
      <c r="B20" s="712" t="s">
        <v>13</v>
      </c>
      <c r="C20" s="713"/>
      <c r="D20" s="713"/>
      <c r="E20" s="713"/>
      <c r="F20" s="713"/>
      <c r="G20" s="713"/>
      <c r="H20" s="713"/>
      <c r="I20" s="713"/>
      <c r="J20" s="713"/>
      <c r="K20" s="713"/>
      <c r="L20" s="714"/>
      <c r="M20" s="87"/>
    </row>
    <row r="21" spans="1:15" ht="48" customHeight="1" thickBot="1" x14ac:dyDescent="0.3">
      <c r="A21" s="328"/>
      <c r="B21" s="715" t="s">
        <v>7854</v>
      </c>
      <c r="C21" s="716"/>
      <c r="D21" s="716"/>
      <c r="E21" s="716"/>
      <c r="F21" s="716"/>
      <c r="G21" s="716"/>
      <c r="H21" s="716"/>
      <c r="I21" s="716"/>
      <c r="J21" s="716"/>
      <c r="K21" s="716"/>
      <c r="L21" s="717"/>
      <c r="M21" s="87"/>
    </row>
    <row r="22" spans="1:15" ht="11.25" customHeight="1" x14ac:dyDescent="0.25">
      <c r="A22" s="328"/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87"/>
    </row>
    <row r="23" spans="1:1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</sheetData>
  <mergeCells count="10">
    <mergeCell ref="B20:L20"/>
    <mergeCell ref="B21:L21"/>
    <mergeCell ref="C12:C16"/>
    <mergeCell ref="B2:D5"/>
    <mergeCell ref="E2:L5"/>
    <mergeCell ref="B7:D7"/>
    <mergeCell ref="E7:L7"/>
    <mergeCell ref="B9:D9"/>
    <mergeCell ref="E9:F9"/>
    <mergeCell ref="G9:H9"/>
  </mergeCells>
  <pageMargins left="0.9055118110236221" right="0.9055118110236221" top="0.74803149606299213" bottom="0.74803149606299213" header="0.31496062992125984" footer="0.31496062992125984"/>
  <pageSetup paperSize="9" scale="93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BDA39-D56F-40E3-86A7-410F4829890B}">
  <sheetPr>
    <pageSetUpPr fitToPage="1"/>
  </sheetPr>
  <dimension ref="A1:O47"/>
  <sheetViews>
    <sheetView view="pageBreakPreview" zoomScaleNormal="100" zoomScaleSheetLayoutView="100" workbookViewId="0">
      <selection activeCell="I16" sqref="I16"/>
    </sheetView>
  </sheetViews>
  <sheetFormatPr baseColWidth="10" defaultColWidth="11.44140625" defaultRowHeight="13.2" x14ac:dyDescent="0.25"/>
  <cols>
    <col min="1" max="1" width="3.33203125" style="1" customWidth="1"/>
    <col min="2" max="2" width="4.33203125" style="1" customWidth="1"/>
    <col min="3" max="3" width="12.88671875" style="1" customWidth="1"/>
    <col min="4" max="4" width="13.109375" style="1" customWidth="1"/>
    <col min="5" max="5" width="14" style="1" customWidth="1"/>
    <col min="6" max="6" width="13.88671875" style="1" customWidth="1"/>
    <col min="7" max="7" width="9.88671875" style="1" customWidth="1"/>
    <col min="8" max="8" width="12.6640625" style="1" customWidth="1"/>
    <col min="9" max="10" width="10.6640625" style="1" customWidth="1"/>
    <col min="11" max="11" width="12.88671875" style="1" customWidth="1"/>
    <col min="12" max="12" width="17.44140625" style="1" customWidth="1"/>
    <col min="13" max="13" width="2.109375" style="1" customWidth="1"/>
    <col min="14" max="16384" width="11.44140625" style="1"/>
  </cols>
  <sheetData>
    <row r="1" spans="1:15" ht="13.8" thickBot="1" x14ac:dyDescent="0.3">
      <c r="A1" s="328"/>
      <c r="B1" s="328"/>
      <c r="C1" s="328"/>
      <c r="D1" s="328"/>
      <c r="E1" s="328"/>
      <c r="F1" s="344"/>
      <c r="G1" s="328"/>
      <c r="H1" s="328"/>
      <c r="I1" s="328"/>
      <c r="J1" s="328"/>
      <c r="K1" s="328"/>
      <c r="L1" s="328"/>
      <c r="M1" s="87"/>
    </row>
    <row r="2" spans="1:15" ht="12.75" customHeight="1" x14ac:dyDescent="0.25">
      <c r="A2" s="328"/>
      <c r="B2" s="634"/>
      <c r="C2" s="635"/>
      <c r="D2" s="635"/>
      <c r="E2" s="718" t="s">
        <v>7856</v>
      </c>
      <c r="F2" s="583"/>
      <c r="G2" s="583"/>
      <c r="H2" s="583"/>
      <c r="I2" s="583"/>
      <c r="J2" s="583"/>
      <c r="K2" s="583"/>
      <c r="L2" s="719"/>
      <c r="M2" s="87"/>
    </row>
    <row r="3" spans="1:15" ht="12.75" customHeight="1" x14ac:dyDescent="0.25">
      <c r="A3" s="328"/>
      <c r="B3" s="636"/>
      <c r="C3" s="637"/>
      <c r="D3" s="637"/>
      <c r="E3" s="720"/>
      <c r="F3" s="585"/>
      <c r="G3" s="585"/>
      <c r="H3" s="585"/>
      <c r="I3" s="585"/>
      <c r="J3" s="585"/>
      <c r="K3" s="585"/>
      <c r="L3" s="721"/>
      <c r="M3" s="87"/>
    </row>
    <row r="4" spans="1:15" ht="12.75" customHeight="1" x14ac:dyDescent="0.25">
      <c r="A4" s="328"/>
      <c r="B4" s="636"/>
      <c r="C4" s="637"/>
      <c r="D4" s="637"/>
      <c r="E4" s="720"/>
      <c r="F4" s="585"/>
      <c r="G4" s="585"/>
      <c r="H4" s="585"/>
      <c r="I4" s="585"/>
      <c r="J4" s="585"/>
      <c r="K4" s="585"/>
      <c r="L4" s="721"/>
      <c r="M4" s="87"/>
    </row>
    <row r="5" spans="1:15" ht="13.5" customHeight="1" thickBot="1" x14ac:dyDescent="0.3">
      <c r="A5" s="328"/>
      <c r="B5" s="638"/>
      <c r="C5" s="639"/>
      <c r="D5" s="639"/>
      <c r="E5" s="722"/>
      <c r="F5" s="587"/>
      <c r="G5" s="587"/>
      <c r="H5" s="587"/>
      <c r="I5" s="587"/>
      <c r="J5" s="587"/>
      <c r="K5" s="587"/>
      <c r="L5" s="723"/>
      <c r="M5" s="87"/>
    </row>
    <row r="6" spans="1:15" ht="10.5" customHeight="1" x14ac:dyDescent="0.25">
      <c r="A6" s="328"/>
      <c r="B6" s="328"/>
      <c r="C6" s="328"/>
      <c r="D6" s="328"/>
      <c r="E6" s="328"/>
      <c r="F6" s="344"/>
      <c r="G6" s="328"/>
      <c r="H6" s="328"/>
      <c r="I6" s="328"/>
      <c r="J6" s="328"/>
      <c r="K6" s="328"/>
      <c r="L6" s="328"/>
      <c r="M6" s="87"/>
    </row>
    <row r="7" spans="1:15" s="4" customFormat="1" ht="27.75" customHeight="1" x14ac:dyDescent="0.2">
      <c r="A7" s="116"/>
      <c r="B7" s="600" t="s">
        <v>188</v>
      </c>
      <c r="C7" s="600"/>
      <c r="D7" s="600"/>
      <c r="E7" s="591" t="s">
        <v>412</v>
      </c>
      <c r="F7" s="591"/>
      <c r="G7" s="591"/>
      <c r="H7" s="591"/>
      <c r="I7" s="591"/>
      <c r="J7" s="591"/>
      <c r="K7" s="591"/>
      <c r="L7" s="591"/>
      <c r="M7" s="68"/>
    </row>
    <row r="8" spans="1:15" s="4" customFormat="1" ht="9.6" customHeight="1" x14ac:dyDescent="0.2">
      <c r="A8" s="68"/>
      <c r="B8" s="156"/>
      <c r="C8" s="156"/>
      <c r="D8" s="156"/>
      <c r="E8" s="327"/>
      <c r="F8" s="327"/>
      <c r="G8" s="327"/>
      <c r="H8" s="327"/>
      <c r="I8" s="327"/>
      <c r="J8" s="327"/>
      <c r="K8" s="327"/>
      <c r="L8" s="327"/>
      <c r="M8" s="68"/>
    </row>
    <row r="9" spans="1:15" s="4" customFormat="1" ht="15.75" customHeight="1" x14ac:dyDescent="0.2">
      <c r="A9" s="116"/>
      <c r="B9" s="600" t="s">
        <v>146</v>
      </c>
      <c r="C9" s="600"/>
      <c r="D9" s="600"/>
      <c r="E9" s="660" t="s">
        <v>259</v>
      </c>
      <c r="F9" s="660"/>
      <c r="G9" s="660"/>
      <c r="H9" s="660"/>
      <c r="I9" s="442" t="s">
        <v>189</v>
      </c>
      <c r="J9" s="442"/>
      <c r="K9" s="324" t="s">
        <v>413</v>
      </c>
      <c r="L9" s="311"/>
      <c r="M9" s="68"/>
    </row>
    <row r="10" spans="1:15" ht="10.5" customHeigh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5"/>
      <c r="K10" s="85"/>
      <c r="L10" s="85"/>
      <c r="M10" s="87"/>
    </row>
    <row r="11" spans="1:15" ht="42.75" customHeight="1" x14ac:dyDescent="0.25">
      <c r="A11" s="87"/>
      <c r="B11" s="444" t="s">
        <v>24</v>
      </c>
      <c r="C11" s="444" t="s">
        <v>2</v>
      </c>
      <c r="D11" s="444" t="s">
        <v>31</v>
      </c>
      <c r="E11" s="444" t="s">
        <v>27</v>
      </c>
      <c r="F11" s="444" t="s">
        <v>28</v>
      </c>
      <c r="G11" s="444" t="s">
        <v>29</v>
      </c>
      <c r="H11" s="426" t="s">
        <v>197</v>
      </c>
      <c r="I11" s="426" t="s">
        <v>201</v>
      </c>
      <c r="J11" s="426" t="s">
        <v>199</v>
      </c>
      <c r="K11" s="444" t="s">
        <v>7852</v>
      </c>
      <c r="L11" s="444" t="s">
        <v>7853</v>
      </c>
      <c r="M11" s="87"/>
    </row>
    <row r="12" spans="1:15" ht="13.2" customHeight="1" x14ac:dyDescent="0.25">
      <c r="A12" s="87"/>
      <c r="B12" s="447">
        <v>1</v>
      </c>
      <c r="C12" s="669" t="s">
        <v>202</v>
      </c>
      <c r="D12" s="78" t="s">
        <v>7814</v>
      </c>
      <c r="E12" s="93">
        <v>43874.394444444442</v>
      </c>
      <c r="F12" s="93">
        <v>43875.394444444442</v>
      </c>
      <c r="G12" s="447">
        <v>1440</v>
      </c>
      <c r="H12" s="100">
        <v>5.5041666666666664</v>
      </c>
      <c r="I12" s="100">
        <v>456.24166666666662</v>
      </c>
      <c r="J12" s="448">
        <v>1.0990083333333334</v>
      </c>
      <c r="K12" s="517">
        <f>+J12*G12</f>
        <v>1582.5720000000001</v>
      </c>
      <c r="L12" s="524">
        <f>((J12*(I12/760)*(283.15/(H12+273.15))*G12))</f>
        <v>965.37457131781593</v>
      </c>
      <c r="M12" s="87"/>
      <c r="O12" s="207"/>
    </row>
    <row r="13" spans="1:15" x14ac:dyDescent="0.25">
      <c r="A13" s="87"/>
      <c r="B13" s="447">
        <v>2</v>
      </c>
      <c r="C13" s="669"/>
      <c r="D13" s="78" t="s">
        <v>7815</v>
      </c>
      <c r="E13" s="93">
        <v>43875.425694444442</v>
      </c>
      <c r="F13" s="93">
        <v>43876.425694444442</v>
      </c>
      <c r="G13" s="447">
        <v>1440</v>
      </c>
      <c r="H13" s="100">
        <v>5.6791666666666671</v>
      </c>
      <c r="I13" s="100">
        <v>457.14583333333326</v>
      </c>
      <c r="J13" s="448">
        <v>1.0973583333333334</v>
      </c>
      <c r="K13" s="517">
        <f t="shared" ref="K13:K18" si="0">+J13*G13</f>
        <v>1580.1960000000001</v>
      </c>
      <c r="L13" s="524">
        <f t="shared" ref="L13:L18" si="1">((J13*(I13/760)*(283.15/(H13+273.15))*G13))</f>
        <v>965.22930023494621</v>
      </c>
      <c r="M13" s="87"/>
      <c r="O13" s="207"/>
    </row>
    <row r="14" spans="1:15" x14ac:dyDescent="0.25">
      <c r="A14" s="87"/>
      <c r="B14" s="447">
        <v>3</v>
      </c>
      <c r="C14" s="669"/>
      <c r="D14" s="78" t="s">
        <v>7816</v>
      </c>
      <c r="E14" s="93">
        <v>43881.466666666667</v>
      </c>
      <c r="F14" s="93">
        <v>43882.455555555556</v>
      </c>
      <c r="G14" s="447">
        <v>1424.0000000002328</v>
      </c>
      <c r="H14" s="100">
        <v>8.0291666666666668</v>
      </c>
      <c r="I14" s="100">
        <v>454.63749999999987</v>
      </c>
      <c r="J14" s="448">
        <v>1.1000583333333334</v>
      </c>
      <c r="K14" s="517">
        <f t="shared" si="0"/>
        <v>1566.4830666669229</v>
      </c>
      <c r="L14" s="524">
        <f t="shared" si="1"/>
        <v>943.64967296815257</v>
      </c>
      <c r="M14" s="87"/>
      <c r="O14" s="207"/>
    </row>
    <row r="15" spans="1:15" x14ac:dyDescent="0.25">
      <c r="A15" s="87"/>
      <c r="B15" s="447">
        <v>4</v>
      </c>
      <c r="C15" s="669"/>
      <c r="D15" s="78" t="s">
        <v>7817</v>
      </c>
      <c r="E15" s="93">
        <v>43885.406944444447</v>
      </c>
      <c r="F15" s="93">
        <v>43886.406944444447</v>
      </c>
      <c r="G15" s="447">
        <v>1440</v>
      </c>
      <c r="H15" s="100">
        <v>8.5458333333333343</v>
      </c>
      <c r="I15" s="100">
        <v>453.20416666666682</v>
      </c>
      <c r="J15" s="448">
        <v>1.1000916666666667</v>
      </c>
      <c r="K15" s="517">
        <f t="shared" si="0"/>
        <v>1584.1320000000001</v>
      </c>
      <c r="L15" s="524">
        <f t="shared" si="1"/>
        <v>949.52807772922552</v>
      </c>
      <c r="M15" s="87"/>
      <c r="O15" s="207"/>
    </row>
    <row r="16" spans="1:15" x14ac:dyDescent="0.25">
      <c r="A16" s="87"/>
      <c r="B16" s="447">
        <v>5</v>
      </c>
      <c r="C16" s="669"/>
      <c r="D16" s="78" t="s">
        <v>7818</v>
      </c>
      <c r="E16" s="93">
        <v>43886.430555555555</v>
      </c>
      <c r="F16" s="93">
        <v>43887.42083333333</v>
      </c>
      <c r="G16" s="447">
        <v>1425.9999999962747</v>
      </c>
      <c r="H16" s="100">
        <v>7.8874999999999984</v>
      </c>
      <c r="I16" s="100">
        <v>453.5916666666667</v>
      </c>
      <c r="J16" s="448">
        <v>1.0967750000000001</v>
      </c>
      <c r="K16" s="517">
        <f t="shared" si="0"/>
        <v>1564.0011499959144</v>
      </c>
      <c r="L16" s="524">
        <f t="shared" si="1"/>
        <v>940.46109725380552</v>
      </c>
      <c r="M16" s="87"/>
      <c r="O16" s="207"/>
    </row>
    <row r="17" spans="1:15" ht="13.2" hidden="1" customHeight="1" x14ac:dyDescent="0.25">
      <c r="A17" s="87"/>
      <c r="B17" s="202">
        <v>6</v>
      </c>
      <c r="C17" s="513"/>
      <c r="D17" s="418" t="e">
        <f>+#REF!</f>
        <v>#REF!</v>
      </c>
      <c r="E17" s="200" t="e">
        <f>+#REF!</f>
        <v>#REF!</v>
      </c>
      <c r="F17" s="200" t="e">
        <f>+#REF!</f>
        <v>#REF!</v>
      </c>
      <c r="G17" s="451" t="e">
        <f t="shared" ref="G17" si="2">(F17-E17)*60*24</f>
        <v>#REF!</v>
      </c>
      <c r="H17" s="525" t="e">
        <f>+#REF!</f>
        <v>#REF!</v>
      </c>
      <c r="I17" s="525" t="e">
        <f>+#REF!</f>
        <v>#REF!</v>
      </c>
      <c r="J17" s="452" t="e">
        <f>+#REF!</f>
        <v>#REF!</v>
      </c>
      <c r="K17" s="526" t="e">
        <f t="shared" si="0"/>
        <v>#REF!</v>
      </c>
      <c r="L17" s="527" t="e">
        <f t="shared" si="1"/>
        <v>#REF!</v>
      </c>
      <c r="M17" s="87"/>
      <c r="O17" s="207"/>
    </row>
    <row r="18" spans="1:15" ht="13.8" hidden="1" customHeight="1" thickBot="1" x14ac:dyDescent="0.3">
      <c r="A18" s="87"/>
      <c r="B18" s="162">
        <v>7</v>
      </c>
      <c r="C18" s="515"/>
      <c r="D18" s="163" t="e">
        <f>+#REF!</f>
        <v>#REF!</v>
      </c>
      <c r="E18" s="164" t="e">
        <f>+#REF!</f>
        <v>#REF!</v>
      </c>
      <c r="F18" s="164" t="e">
        <f>+#REF!</f>
        <v>#REF!</v>
      </c>
      <c r="G18" s="449" t="e">
        <f>(F18-E18)*60*24</f>
        <v>#REF!</v>
      </c>
      <c r="H18" s="519" t="e">
        <f>+#REF!</f>
        <v>#REF!</v>
      </c>
      <c r="I18" s="519" t="e">
        <f>+#REF!</f>
        <v>#REF!</v>
      </c>
      <c r="J18" s="450" t="e">
        <f>+#REF!</f>
        <v>#REF!</v>
      </c>
      <c r="K18" s="520" t="e">
        <f t="shared" si="0"/>
        <v>#REF!</v>
      </c>
      <c r="L18" s="521" t="e">
        <f t="shared" si="1"/>
        <v>#REF!</v>
      </c>
      <c r="M18" s="87"/>
      <c r="O18" s="207"/>
    </row>
    <row r="19" spans="1:15" ht="13.8" thickBot="1" x14ac:dyDescent="0.3">
      <c r="A19" s="85"/>
      <c r="B19" s="368"/>
      <c r="C19" s="368"/>
      <c r="D19" s="369"/>
      <c r="E19" s="368"/>
      <c r="F19" s="368"/>
      <c r="G19" s="85"/>
      <c r="H19" s="368"/>
      <c r="I19" s="368"/>
      <c r="J19" s="368"/>
      <c r="K19" s="85"/>
      <c r="L19" s="368"/>
      <c r="M19" s="87"/>
    </row>
    <row r="20" spans="1:15" x14ac:dyDescent="0.25">
      <c r="A20" s="328"/>
      <c r="B20" s="712" t="s">
        <v>13</v>
      </c>
      <c r="C20" s="713"/>
      <c r="D20" s="713"/>
      <c r="E20" s="713"/>
      <c r="F20" s="713"/>
      <c r="G20" s="713"/>
      <c r="H20" s="713"/>
      <c r="I20" s="713"/>
      <c r="J20" s="713"/>
      <c r="K20" s="713"/>
      <c r="L20" s="714"/>
      <c r="M20" s="87"/>
    </row>
    <row r="21" spans="1:15" ht="48" customHeight="1" thickBot="1" x14ac:dyDescent="0.3">
      <c r="A21" s="328"/>
      <c r="B21" s="715" t="s">
        <v>7854</v>
      </c>
      <c r="C21" s="716"/>
      <c r="D21" s="716"/>
      <c r="E21" s="716"/>
      <c r="F21" s="716"/>
      <c r="G21" s="716"/>
      <c r="H21" s="716"/>
      <c r="I21" s="716"/>
      <c r="J21" s="716"/>
      <c r="K21" s="716"/>
      <c r="L21" s="717"/>
      <c r="M21" s="87"/>
    </row>
    <row r="22" spans="1:15" ht="11.25" customHeight="1" x14ac:dyDescent="0.25">
      <c r="A22" s="328"/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87"/>
    </row>
    <row r="23" spans="1:1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</sheetData>
  <mergeCells count="10">
    <mergeCell ref="B20:L20"/>
    <mergeCell ref="B21:L21"/>
    <mergeCell ref="C12:C16"/>
    <mergeCell ref="B2:D5"/>
    <mergeCell ref="E2:L5"/>
    <mergeCell ref="B7:D7"/>
    <mergeCell ref="E7:L7"/>
    <mergeCell ref="B9:D9"/>
    <mergeCell ref="E9:F9"/>
    <mergeCell ref="G9:H9"/>
  </mergeCells>
  <pageMargins left="0.9055118110236221" right="0.9055118110236221" top="0.74803149606299213" bottom="0.74803149606299213" header="0.31496062992125984" footer="0.31496062992125984"/>
  <pageSetup paperSize="9" scale="93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E8AAF-9B3E-41CF-9A41-C1D418D4533C}">
  <dimension ref="A1:P52"/>
  <sheetViews>
    <sheetView showGridLines="0" view="pageBreakPreview" zoomScale="90" zoomScaleNormal="100" zoomScaleSheetLayoutView="90" workbookViewId="0">
      <selection activeCell="C29" sqref="C29"/>
    </sheetView>
  </sheetViews>
  <sheetFormatPr baseColWidth="10" defaultColWidth="11.44140625" defaultRowHeight="13.2" x14ac:dyDescent="0.25"/>
  <cols>
    <col min="1" max="1" width="2.21875" style="1" customWidth="1"/>
    <col min="2" max="2" width="4.33203125" style="1" customWidth="1"/>
    <col min="3" max="3" width="10" style="1" customWidth="1"/>
    <col min="4" max="4" width="9.6640625" style="1" customWidth="1"/>
    <col min="5" max="6" width="17.6640625" style="1" customWidth="1"/>
    <col min="7" max="7" width="8.77734375" style="1" customWidth="1"/>
    <col min="8" max="9" width="10.77734375" style="1" customWidth="1"/>
    <col min="10" max="10" width="9.109375" style="1" customWidth="1"/>
    <col min="11" max="11" width="10.77734375" style="1" customWidth="1"/>
    <col min="12" max="13" width="12.88671875" style="1" customWidth="1"/>
    <col min="14" max="14" width="2.109375" style="1" customWidth="1"/>
    <col min="15" max="16384" width="11.44140625" style="1"/>
  </cols>
  <sheetData>
    <row r="1" spans="1:16" ht="13.8" thickBot="1" x14ac:dyDescent="0.3">
      <c r="A1" s="328"/>
      <c r="B1" s="328"/>
      <c r="C1" s="328"/>
      <c r="D1" s="328"/>
      <c r="E1" s="328"/>
      <c r="F1" s="344"/>
      <c r="G1" s="328"/>
      <c r="H1" s="328"/>
      <c r="I1" s="328"/>
      <c r="J1" s="328"/>
      <c r="K1" s="328"/>
      <c r="L1" s="328"/>
      <c r="M1" s="328"/>
      <c r="N1" s="87"/>
    </row>
    <row r="2" spans="1:16" ht="12.75" customHeight="1" x14ac:dyDescent="0.25">
      <c r="A2" s="328"/>
      <c r="B2" s="634"/>
      <c r="C2" s="635"/>
      <c r="D2" s="635"/>
      <c r="E2" s="718" t="s">
        <v>7857</v>
      </c>
      <c r="F2" s="583"/>
      <c r="G2" s="583"/>
      <c r="H2" s="583"/>
      <c r="I2" s="583"/>
      <c r="J2" s="583"/>
      <c r="K2" s="583"/>
      <c r="L2" s="583"/>
      <c r="M2" s="719"/>
      <c r="N2" s="87"/>
    </row>
    <row r="3" spans="1:16" ht="12.75" customHeight="1" x14ac:dyDescent="0.25">
      <c r="A3" s="328"/>
      <c r="B3" s="636"/>
      <c r="C3" s="637"/>
      <c r="D3" s="637"/>
      <c r="E3" s="720"/>
      <c r="F3" s="585"/>
      <c r="G3" s="585"/>
      <c r="H3" s="585"/>
      <c r="I3" s="585"/>
      <c r="J3" s="585"/>
      <c r="K3" s="585"/>
      <c r="L3" s="585"/>
      <c r="M3" s="721"/>
      <c r="N3" s="87"/>
    </row>
    <row r="4" spans="1:16" ht="12.75" customHeight="1" x14ac:dyDescent="0.25">
      <c r="A4" s="328"/>
      <c r="B4" s="636"/>
      <c r="C4" s="637"/>
      <c r="D4" s="637"/>
      <c r="E4" s="720"/>
      <c r="F4" s="585"/>
      <c r="G4" s="585"/>
      <c r="H4" s="585"/>
      <c r="I4" s="585"/>
      <c r="J4" s="585"/>
      <c r="K4" s="585"/>
      <c r="L4" s="585"/>
      <c r="M4" s="721"/>
      <c r="N4" s="87"/>
    </row>
    <row r="5" spans="1:16" ht="13.5" customHeight="1" thickBot="1" x14ac:dyDescent="0.3">
      <c r="A5" s="328"/>
      <c r="B5" s="638"/>
      <c r="C5" s="639"/>
      <c r="D5" s="639"/>
      <c r="E5" s="722"/>
      <c r="F5" s="587"/>
      <c r="G5" s="587"/>
      <c r="H5" s="587"/>
      <c r="I5" s="587"/>
      <c r="J5" s="587"/>
      <c r="K5" s="587"/>
      <c r="L5" s="587"/>
      <c r="M5" s="723"/>
      <c r="N5" s="87"/>
    </row>
    <row r="6" spans="1:16" ht="13.2" customHeight="1" x14ac:dyDescent="0.25">
      <c r="A6" s="328"/>
      <c r="B6" s="328"/>
      <c r="C6" s="328"/>
      <c r="D6" s="328"/>
      <c r="E6" s="328"/>
      <c r="F6" s="344"/>
      <c r="G6" s="328"/>
      <c r="H6" s="328"/>
      <c r="I6" s="328"/>
      <c r="J6" s="328"/>
      <c r="K6" s="328"/>
      <c r="L6" s="328"/>
      <c r="M6" s="328"/>
      <c r="N6" s="87"/>
    </row>
    <row r="7" spans="1:16" s="4" customFormat="1" ht="30.6" customHeight="1" x14ac:dyDescent="0.2">
      <c r="A7" s="116"/>
      <c r="B7" s="442" t="s">
        <v>32</v>
      </c>
      <c r="C7" s="442"/>
      <c r="D7" s="442"/>
      <c r="E7" s="724" t="s">
        <v>428</v>
      </c>
      <c r="F7" s="725"/>
      <c r="G7" s="725"/>
      <c r="H7" s="725"/>
      <c r="I7" s="725"/>
      <c r="J7" s="725"/>
      <c r="K7" s="725"/>
      <c r="L7" s="725"/>
      <c r="M7" s="725"/>
      <c r="N7" s="68"/>
    </row>
    <row r="8" spans="1:16" s="4" customFormat="1" ht="9.6" customHeight="1" x14ac:dyDescent="0.2">
      <c r="A8" s="68"/>
      <c r="B8" s="156"/>
      <c r="C8" s="156"/>
      <c r="D8" s="156"/>
      <c r="E8" s="327"/>
      <c r="F8" s="327"/>
      <c r="G8" s="327"/>
      <c r="H8" s="327"/>
      <c r="I8" s="327"/>
      <c r="J8" s="327"/>
      <c r="K8" s="327"/>
      <c r="L8" s="327"/>
      <c r="M8" s="327"/>
      <c r="N8" s="68"/>
    </row>
    <row r="9" spans="1:16" s="4" customFormat="1" ht="15.6" customHeight="1" x14ac:dyDescent="0.2">
      <c r="A9" s="116"/>
      <c r="B9" s="600" t="s">
        <v>236</v>
      </c>
      <c r="C9" s="600"/>
      <c r="D9" s="600"/>
      <c r="E9" s="593" t="s">
        <v>259</v>
      </c>
      <c r="F9" s="593"/>
      <c r="G9" s="366"/>
      <c r="H9" s="600" t="s">
        <v>189</v>
      </c>
      <c r="I9" s="600"/>
      <c r="J9" s="726" t="s">
        <v>7794</v>
      </c>
      <c r="K9" s="593"/>
      <c r="L9" s="593"/>
      <c r="M9" s="593"/>
      <c r="N9" s="68"/>
    </row>
    <row r="10" spans="1:16" ht="13.2" customHeigh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5">
      <c r="A11" s="87"/>
      <c r="B11" s="444" t="s">
        <v>24</v>
      </c>
      <c r="C11" s="444" t="s">
        <v>2</v>
      </c>
      <c r="D11" s="444" t="s">
        <v>31</v>
      </c>
      <c r="E11" s="444" t="s">
        <v>27</v>
      </c>
      <c r="F11" s="444" t="s">
        <v>28</v>
      </c>
      <c r="G11" s="444" t="s">
        <v>29</v>
      </c>
      <c r="H11" s="426" t="s">
        <v>197</v>
      </c>
      <c r="I11" s="426" t="s">
        <v>201</v>
      </c>
      <c r="J11" s="426" t="s">
        <v>198</v>
      </c>
      <c r="K11" s="426" t="s">
        <v>199</v>
      </c>
      <c r="L11" s="426" t="s">
        <v>200</v>
      </c>
      <c r="M11" s="426" t="s">
        <v>235</v>
      </c>
      <c r="N11" s="87"/>
    </row>
    <row r="12" spans="1:16" x14ac:dyDescent="0.25">
      <c r="A12" s="87"/>
      <c r="B12" s="447">
        <v>1</v>
      </c>
      <c r="C12" s="669" t="s">
        <v>202</v>
      </c>
      <c r="D12" s="78">
        <v>430818</v>
      </c>
      <c r="E12" s="93">
        <v>43901.644444444442</v>
      </c>
      <c r="F12" s="93">
        <v>43902.643055555556</v>
      </c>
      <c r="G12" s="447">
        <f>(F12-E12)*60*24</f>
        <v>1438.0000000039581</v>
      </c>
      <c r="H12" s="100">
        <v>5.6291666666666655</v>
      </c>
      <c r="I12" s="100">
        <v>457.80416666666662</v>
      </c>
      <c r="J12" s="448">
        <v>0.9231564880735692</v>
      </c>
      <c r="K12" s="448">
        <v>1.1012583333333335</v>
      </c>
      <c r="L12" s="390">
        <f>+K12*G12</f>
        <v>1583.6094833376924</v>
      </c>
      <c r="M12" s="427">
        <f>((K12*(I12/760)*(283.15/(H12+273.15))*G12))</f>
        <v>968.88111968018711</v>
      </c>
      <c r="N12" s="87"/>
      <c r="P12" s="207"/>
    </row>
    <row r="13" spans="1:16" x14ac:dyDescent="0.25">
      <c r="A13" s="87"/>
      <c r="B13" s="447">
        <v>2</v>
      </c>
      <c r="C13" s="669"/>
      <c r="D13" s="78">
        <v>430819</v>
      </c>
      <c r="E13" s="93">
        <v>43902.65347222222</v>
      </c>
      <c r="F13" s="93">
        <v>43903.65347222222</v>
      </c>
      <c r="G13" s="447">
        <f t="shared" ref="G13" si="0">(F13-E13)*60*24</f>
        <v>1440</v>
      </c>
      <c r="H13" s="100">
        <v>6.7125000000000012</v>
      </c>
      <c r="I13" s="100">
        <v>458.45833333333326</v>
      </c>
      <c r="J13" s="448">
        <v>0.92163782998731958</v>
      </c>
      <c r="K13" s="448">
        <v>1.1019574800000003</v>
      </c>
      <c r="L13" s="390">
        <f t="shared" ref="L13" si="1">+K13*G13</f>
        <v>1586.8187712000004</v>
      </c>
      <c r="M13" s="427">
        <f t="shared" ref="M13" si="2">((K13*(I13/760)*(283.15/(H13+273.15))*G13))</f>
        <v>968.4684225656074</v>
      </c>
      <c r="N13" s="87"/>
      <c r="P13" s="207"/>
    </row>
    <row r="14" spans="1:16" ht="13.2" customHeight="1" x14ac:dyDescent="0.25">
      <c r="A14" s="87"/>
      <c r="B14" s="447">
        <v>3</v>
      </c>
      <c r="C14" s="669"/>
      <c r="D14" s="78">
        <v>431075</v>
      </c>
      <c r="E14" s="93">
        <v>44049.527777777781</v>
      </c>
      <c r="F14" s="93">
        <v>44050.527777777781</v>
      </c>
      <c r="G14" s="447">
        <f>(F14-E14)*60*24</f>
        <v>1440</v>
      </c>
      <c r="H14" s="100">
        <v>3.3625000000000012</v>
      </c>
      <c r="I14" s="100">
        <v>458.98333333333329</v>
      </c>
      <c r="J14" s="448">
        <v>0.92518365311272277</v>
      </c>
      <c r="K14" s="448">
        <v>1.0997250000000001</v>
      </c>
      <c r="L14" s="390">
        <f>+K14*G14</f>
        <v>1583.604</v>
      </c>
      <c r="M14" s="427">
        <f>((K14*(I14/760)*(283.15/(H14+273.15))*G14))</f>
        <v>979.33598049098373</v>
      </c>
      <c r="N14" s="87"/>
      <c r="P14" s="207"/>
    </row>
    <row r="15" spans="1:16" x14ac:dyDescent="0.25">
      <c r="A15" s="87"/>
      <c r="B15" s="447">
        <v>4</v>
      </c>
      <c r="C15" s="669"/>
      <c r="D15" s="78">
        <v>431074</v>
      </c>
      <c r="E15" s="93">
        <v>44050.534722222219</v>
      </c>
      <c r="F15" s="93">
        <v>44051.534722222219</v>
      </c>
      <c r="G15" s="447">
        <f t="shared" ref="G15:G23" si="3">(F15-E15)*60*24</f>
        <v>1440</v>
      </c>
      <c r="H15" s="100">
        <v>2.9666666666666672</v>
      </c>
      <c r="I15" s="100">
        <v>459.64583333333343</v>
      </c>
      <c r="J15" s="448">
        <v>0.92407341437549939</v>
      </c>
      <c r="K15" s="448">
        <v>1.09745</v>
      </c>
      <c r="L15" s="390">
        <f t="shared" ref="L15:L17" si="4">+K15*G15</f>
        <v>1580.328</v>
      </c>
      <c r="M15" s="427">
        <f t="shared" ref="M15:M16" si="5">((K15*(I15/760)*(283.15/(H15+273.15))*G15))</f>
        <v>980.12375311053529</v>
      </c>
      <c r="N15" s="87"/>
      <c r="P15" s="207"/>
    </row>
    <row r="16" spans="1:16" x14ac:dyDescent="0.25">
      <c r="A16" s="87"/>
      <c r="B16" s="447">
        <v>5</v>
      </c>
      <c r="C16" s="669"/>
      <c r="D16" s="78">
        <v>431076</v>
      </c>
      <c r="E16" s="93">
        <v>44051.541666666664</v>
      </c>
      <c r="F16" s="93">
        <v>44052.541666666664</v>
      </c>
      <c r="G16" s="447">
        <f t="shared" si="3"/>
        <v>1440</v>
      </c>
      <c r="H16" s="100">
        <v>5.104166666666667</v>
      </c>
      <c r="I16" s="100">
        <v>459.54166666666669</v>
      </c>
      <c r="J16" s="448">
        <v>0.92547761165890285</v>
      </c>
      <c r="K16" s="448">
        <v>1.1032083333333333</v>
      </c>
      <c r="L16" s="390">
        <f t="shared" si="4"/>
        <v>1588.6200000000001</v>
      </c>
      <c r="M16" s="427">
        <f t="shared" si="5"/>
        <v>977.47625936722477</v>
      </c>
      <c r="N16" s="87"/>
      <c r="P16" s="207"/>
    </row>
    <row r="17" spans="1:16" x14ac:dyDescent="0.25">
      <c r="A17" s="87"/>
      <c r="B17" s="447">
        <v>6</v>
      </c>
      <c r="C17" s="669"/>
      <c r="D17" s="78">
        <v>421674</v>
      </c>
      <c r="E17" s="93">
        <v>44052.625</v>
      </c>
      <c r="F17" s="93">
        <v>44053.625</v>
      </c>
      <c r="G17" s="447">
        <f t="shared" si="3"/>
        <v>1440</v>
      </c>
      <c r="H17" s="100">
        <v>3.6833333333333336</v>
      </c>
      <c r="I17" s="100">
        <v>458.94583333333327</v>
      </c>
      <c r="J17" s="448">
        <v>0.92436425233536845</v>
      </c>
      <c r="K17" s="448">
        <v>1.098525</v>
      </c>
      <c r="L17" s="390">
        <f t="shared" si="4"/>
        <v>1581.876</v>
      </c>
      <c r="M17" s="427">
        <f>((K17*(I17/760)*(283.15/(H17+273.15))*G17))</f>
        <v>977.05375918600464</v>
      </c>
      <c r="N17" s="87"/>
      <c r="P17" s="207"/>
    </row>
    <row r="18" spans="1:16" x14ac:dyDescent="0.25">
      <c r="A18" s="87"/>
      <c r="B18" s="447">
        <v>7</v>
      </c>
      <c r="C18" s="669"/>
      <c r="D18" s="78">
        <v>421687</v>
      </c>
      <c r="E18" s="93">
        <v>44053.645833333336</v>
      </c>
      <c r="F18" s="93">
        <v>44054.645833333336</v>
      </c>
      <c r="G18" s="447">
        <f t="shared" si="3"/>
        <v>1440</v>
      </c>
      <c r="H18" s="100">
        <v>4.8833333333333337</v>
      </c>
      <c r="I18" s="100">
        <v>457.84166666666675</v>
      </c>
      <c r="J18" s="448">
        <v>0.92499709226520344</v>
      </c>
      <c r="K18" s="448">
        <v>1.1027666666666667</v>
      </c>
      <c r="L18" s="390">
        <f>+K18*G18</f>
        <v>1587.9839999999999</v>
      </c>
      <c r="M18" s="427">
        <f>((K18*(I18/760)*(283.15/(H18+273.15))*G18))</f>
        <v>974.24355930019124</v>
      </c>
      <c r="N18" s="87"/>
      <c r="P18" s="207"/>
    </row>
    <row r="19" spans="1:16" x14ac:dyDescent="0.25">
      <c r="A19" s="87"/>
      <c r="B19" s="447">
        <v>8</v>
      </c>
      <c r="C19" s="669"/>
      <c r="D19" s="78">
        <v>421675</v>
      </c>
      <c r="E19" s="93">
        <v>44054.659722222219</v>
      </c>
      <c r="F19" s="93">
        <v>44055.659722222219</v>
      </c>
      <c r="G19" s="447">
        <f t="shared" si="3"/>
        <v>1440</v>
      </c>
      <c r="H19" s="100">
        <v>5.7125000000000012</v>
      </c>
      <c r="I19" s="100">
        <v>457.70833333333331</v>
      </c>
      <c r="J19" s="448">
        <v>0.92497524344365123</v>
      </c>
      <c r="K19" s="448">
        <v>1.104425</v>
      </c>
      <c r="L19" s="390">
        <f t="shared" ref="L19:L23" si="6">+K19*G19</f>
        <v>1590.3720000000001</v>
      </c>
      <c r="M19" s="427">
        <f t="shared" ref="M19:M23" si="7">((K19*(I19/760)*(283.15/(H19+273.15))*G19))</f>
        <v>972.52415678413968</v>
      </c>
      <c r="N19" s="87"/>
    </row>
    <row r="20" spans="1:16" x14ac:dyDescent="0.25">
      <c r="A20" s="87"/>
      <c r="B20" s="447">
        <v>9</v>
      </c>
      <c r="C20" s="669"/>
      <c r="D20" s="78">
        <v>421678</v>
      </c>
      <c r="E20" s="93">
        <v>44055.666666666664</v>
      </c>
      <c r="F20" s="93">
        <v>44056.666666666664</v>
      </c>
      <c r="G20" s="447">
        <f t="shared" si="3"/>
        <v>1440</v>
      </c>
      <c r="H20" s="100">
        <v>5.6916666666666664</v>
      </c>
      <c r="I20" s="100">
        <v>457.60416666666669</v>
      </c>
      <c r="J20" s="448">
        <v>0.92495816519267093</v>
      </c>
      <c r="K20" s="448">
        <v>1.1043833333333333</v>
      </c>
      <c r="L20" s="390">
        <f t="shared" si="6"/>
        <v>1590.3119999999999</v>
      </c>
      <c r="M20" s="427">
        <f t="shared" si="7"/>
        <v>972.3387864055012</v>
      </c>
      <c r="N20" s="87"/>
    </row>
    <row r="21" spans="1:16" x14ac:dyDescent="0.25">
      <c r="A21" s="87"/>
      <c r="B21" s="447">
        <v>10</v>
      </c>
      <c r="C21" s="669"/>
      <c r="D21" s="78">
        <v>421679</v>
      </c>
      <c r="E21" s="93">
        <v>44056.677083333336</v>
      </c>
      <c r="F21" s="93">
        <v>44057.677083333336</v>
      </c>
      <c r="G21" s="447">
        <f t="shared" si="3"/>
        <v>1440</v>
      </c>
      <c r="H21" s="100">
        <v>6.0250000000000012</v>
      </c>
      <c r="I21" s="100">
        <v>457.47083333333336</v>
      </c>
      <c r="J21" s="448">
        <v>0.92228458666587143</v>
      </c>
      <c r="K21" s="448">
        <v>1.1010374999999999</v>
      </c>
      <c r="L21" s="390">
        <f t="shared" si="6"/>
        <v>1585.4939999999999</v>
      </c>
      <c r="M21" s="427">
        <f t="shared" si="7"/>
        <v>967.95342749779081</v>
      </c>
      <c r="N21" s="87"/>
    </row>
    <row r="22" spans="1:16" x14ac:dyDescent="0.25">
      <c r="A22" s="87"/>
      <c r="B22" s="447">
        <v>11</v>
      </c>
      <c r="C22" s="669"/>
      <c r="D22" s="78">
        <v>421677</v>
      </c>
      <c r="E22" s="93">
        <v>44057.6875</v>
      </c>
      <c r="F22" s="93">
        <v>44058.6875</v>
      </c>
      <c r="G22" s="447">
        <f t="shared" si="3"/>
        <v>1440</v>
      </c>
      <c r="H22" s="100">
        <v>6.3083333333333327</v>
      </c>
      <c r="I22" s="100">
        <v>457.46666666666675</v>
      </c>
      <c r="J22" s="448">
        <v>0.92391571338903133</v>
      </c>
      <c r="K22" s="448">
        <v>1.1034625</v>
      </c>
      <c r="L22" s="390">
        <f t="shared" si="6"/>
        <v>1588.9860000000001</v>
      </c>
      <c r="M22" s="427">
        <f t="shared" si="7"/>
        <v>969.09295081989774</v>
      </c>
      <c r="N22" s="87"/>
    </row>
    <row r="23" spans="1:16" x14ac:dyDescent="0.25">
      <c r="A23" s="87"/>
      <c r="B23" s="447">
        <v>12</v>
      </c>
      <c r="C23" s="669"/>
      <c r="D23" s="78">
        <v>421680</v>
      </c>
      <c r="E23" s="93">
        <v>44058.697916666664</v>
      </c>
      <c r="F23" s="93">
        <v>44059.697916666664</v>
      </c>
      <c r="G23" s="447">
        <f t="shared" si="3"/>
        <v>1440</v>
      </c>
      <c r="H23" s="100">
        <v>6.645833333333333</v>
      </c>
      <c r="I23" s="100">
        <v>457.87499999999983</v>
      </c>
      <c r="J23" s="448">
        <v>0.92459495765888122</v>
      </c>
      <c r="K23" s="448">
        <v>1.1059687499999999</v>
      </c>
      <c r="L23" s="390">
        <f t="shared" si="6"/>
        <v>1592.595</v>
      </c>
      <c r="M23" s="427">
        <f t="shared" si="7"/>
        <v>970.98833045031427</v>
      </c>
      <c r="N23" s="87"/>
    </row>
    <row r="24" spans="1:16" ht="13.8" thickBot="1" x14ac:dyDescent="0.3">
      <c r="A24" s="85"/>
      <c r="B24" s="368"/>
      <c r="C24" s="368"/>
      <c r="D24" s="369"/>
      <c r="E24" s="368"/>
      <c r="F24" s="368"/>
      <c r="G24" s="85"/>
      <c r="H24" s="368"/>
      <c r="I24" s="368"/>
      <c r="J24" s="369"/>
      <c r="K24" s="368"/>
      <c r="L24" s="85"/>
      <c r="M24" s="368"/>
      <c r="N24" s="87"/>
    </row>
    <row r="25" spans="1:16" x14ac:dyDescent="0.25">
      <c r="A25" s="328"/>
      <c r="B25" s="712" t="s">
        <v>13</v>
      </c>
      <c r="C25" s="713"/>
      <c r="D25" s="713"/>
      <c r="E25" s="713"/>
      <c r="F25" s="713"/>
      <c r="G25" s="713"/>
      <c r="H25" s="713"/>
      <c r="I25" s="713"/>
      <c r="J25" s="713"/>
      <c r="K25" s="713"/>
      <c r="L25" s="713"/>
      <c r="M25" s="714"/>
      <c r="N25" s="87"/>
    </row>
    <row r="26" spans="1:16" ht="48" customHeight="1" thickBot="1" x14ac:dyDescent="0.3">
      <c r="A26" s="328"/>
      <c r="B26" s="715" t="s">
        <v>225</v>
      </c>
      <c r="C26" s="716"/>
      <c r="D26" s="716"/>
      <c r="E26" s="716"/>
      <c r="F26" s="716"/>
      <c r="G26" s="716"/>
      <c r="H26" s="716"/>
      <c r="I26" s="716"/>
      <c r="J26" s="716"/>
      <c r="K26" s="716"/>
      <c r="L26" s="716"/>
      <c r="M26" s="717"/>
      <c r="N26" s="87"/>
    </row>
    <row r="27" spans="1:16" ht="11.25" customHeight="1" x14ac:dyDescent="0.25">
      <c r="A27" s="328"/>
      <c r="B27" s="446"/>
      <c r="C27" s="446"/>
      <c r="D27" s="446"/>
      <c r="E27" s="446"/>
      <c r="F27" s="446"/>
      <c r="G27" s="446"/>
      <c r="H27" s="446"/>
      <c r="I27" s="446"/>
      <c r="J27" s="446"/>
      <c r="K27" s="446"/>
      <c r="L27" s="446"/>
      <c r="M27" s="446"/>
      <c r="N27" s="87"/>
    </row>
    <row r="28" spans="1:16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6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</sheetData>
  <mergeCells count="10">
    <mergeCell ref="C12:C23"/>
    <mergeCell ref="B25:M25"/>
    <mergeCell ref="B26:M26"/>
    <mergeCell ref="B2:D5"/>
    <mergeCell ref="E2:M5"/>
    <mergeCell ref="E7:M7"/>
    <mergeCell ref="B9:D9"/>
    <mergeCell ref="E9:F9"/>
    <mergeCell ref="H9:I9"/>
    <mergeCell ref="J9:M9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5713-186B-40A7-B6BD-3E7B144FD8D4}">
  <dimension ref="A1:P52"/>
  <sheetViews>
    <sheetView showGridLines="0" view="pageBreakPreview" zoomScaleNormal="90" zoomScaleSheetLayoutView="100" workbookViewId="0">
      <selection activeCell="E7" sqref="E7:M7"/>
    </sheetView>
  </sheetViews>
  <sheetFormatPr baseColWidth="10" defaultColWidth="11.44140625" defaultRowHeight="13.2" x14ac:dyDescent="0.25"/>
  <cols>
    <col min="1" max="1" width="2.21875" style="1" customWidth="1"/>
    <col min="2" max="2" width="4.33203125" style="1" customWidth="1"/>
    <col min="3" max="3" width="10" style="1" customWidth="1"/>
    <col min="4" max="4" width="9.6640625" style="1" customWidth="1"/>
    <col min="5" max="6" width="17.6640625" style="1" customWidth="1"/>
    <col min="7" max="7" width="8.77734375" style="1" customWidth="1"/>
    <col min="8" max="9" width="10.77734375" style="1" customWidth="1"/>
    <col min="10" max="10" width="9.109375" style="1" customWidth="1"/>
    <col min="11" max="11" width="10.77734375" style="1" customWidth="1"/>
    <col min="12" max="13" width="12.88671875" style="1" customWidth="1"/>
    <col min="14" max="14" width="2.109375" style="1" customWidth="1"/>
    <col min="15" max="16384" width="11.44140625" style="1"/>
  </cols>
  <sheetData>
    <row r="1" spans="1:16" ht="13.8" thickBot="1" x14ac:dyDescent="0.3">
      <c r="A1" s="328"/>
      <c r="B1" s="328"/>
      <c r="C1" s="328"/>
      <c r="D1" s="328"/>
      <c r="E1" s="328"/>
      <c r="F1" s="344"/>
      <c r="G1" s="328"/>
      <c r="H1" s="328"/>
      <c r="I1" s="328"/>
      <c r="J1" s="328"/>
      <c r="K1" s="328"/>
      <c r="L1" s="328"/>
      <c r="M1" s="328"/>
      <c r="N1" s="87"/>
    </row>
    <row r="2" spans="1:16" ht="12.75" customHeight="1" x14ac:dyDescent="0.25">
      <c r="A2" s="328"/>
      <c r="B2" s="634"/>
      <c r="C2" s="635"/>
      <c r="D2" s="635"/>
      <c r="E2" s="718" t="s">
        <v>7858</v>
      </c>
      <c r="F2" s="583"/>
      <c r="G2" s="583"/>
      <c r="H2" s="583"/>
      <c r="I2" s="583"/>
      <c r="J2" s="583"/>
      <c r="K2" s="583"/>
      <c r="L2" s="583"/>
      <c r="M2" s="719"/>
      <c r="N2" s="87"/>
    </row>
    <row r="3" spans="1:16" ht="12.75" customHeight="1" x14ac:dyDescent="0.25">
      <c r="A3" s="328"/>
      <c r="B3" s="636"/>
      <c r="C3" s="637"/>
      <c r="D3" s="637"/>
      <c r="E3" s="720"/>
      <c r="F3" s="585"/>
      <c r="G3" s="585"/>
      <c r="H3" s="585"/>
      <c r="I3" s="585"/>
      <c r="J3" s="585"/>
      <c r="K3" s="585"/>
      <c r="L3" s="585"/>
      <c r="M3" s="721"/>
      <c r="N3" s="87"/>
    </row>
    <row r="4" spans="1:16" ht="12.75" customHeight="1" x14ac:dyDescent="0.25">
      <c r="A4" s="328"/>
      <c r="B4" s="636"/>
      <c r="C4" s="637"/>
      <c r="D4" s="637"/>
      <c r="E4" s="720"/>
      <c r="F4" s="585"/>
      <c r="G4" s="585"/>
      <c r="H4" s="585"/>
      <c r="I4" s="585"/>
      <c r="J4" s="585"/>
      <c r="K4" s="585"/>
      <c r="L4" s="585"/>
      <c r="M4" s="721"/>
      <c r="N4" s="87"/>
    </row>
    <row r="5" spans="1:16" ht="13.5" customHeight="1" thickBot="1" x14ac:dyDescent="0.3">
      <c r="A5" s="328"/>
      <c r="B5" s="638"/>
      <c r="C5" s="639"/>
      <c r="D5" s="639"/>
      <c r="E5" s="722"/>
      <c r="F5" s="587"/>
      <c r="G5" s="587"/>
      <c r="H5" s="587"/>
      <c r="I5" s="587"/>
      <c r="J5" s="587"/>
      <c r="K5" s="587"/>
      <c r="L5" s="587"/>
      <c r="M5" s="723"/>
      <c r="N5" s="87"/>
    </row>
    <row r="6" spans="1:16" ht="13.2" customHeight="1" x14ac:dyDescent="0.25">
      <c r="A6" s="328"/>
      <c r="B6" s="328"/>
      <c r="C6" s="328"/>
      <c r="D6" s="328"/>
      <c r="E6" s="328"/>
      <c r="F6" s="344"/>
      <c r="G6" s="328"/>
      <c r="H6" s="328"/>
      <c r="I6" s="328"/>
      <c r="J6" s="328"/>
      <c r="K6" s="328"/>
      <c r="L6" s="328"/>
      <c r="M6" s="328"/>
      <c r="N6" s="87"/>
    </row>
    <row r="7" spans="1:16" s="4" customFormat="1" ht="30.6" customHeight="1" x14ac:dyDescent="0.2">
      <c r="A7" s="116"/>
      <c r="B7" s="326" t="s">
        <v>32</v>
      </c>
      <c r="C7" s="326"/>
      <c r="D7" s="326"/>
      <c r="E7" s="724" t="str">
        <f>'3.31'!E7</f>
        <v xml:space="preserve">Evaluación de seguimiento de la calidad del aire en el área de influencia de la unidad minera Cerro de Pasco ubicada en el centro poblado Paragsha, distrito Simón Bolívar, provincia y departamento Pasco, en octubre de 2020			</v>
      </c>
      <c r="F7" s="725"/>
      <c r="G7" s="725"/>
      <c r="H7" s="725"/>
      <c r="I7" s="725"/>
      <c r="J7" s="725"/>
      <c r="K7" s="725"/>
      <c r="L7" s="725"/>
      <c r="M7" s="725"/>
      <c r="N7" s="68"/>
    </row>
    <row r="8" spans="1:16" s="4" customFormat="1" ht="9.6" customHeight="1" x14ac:dyDescent="0.2">
      <c r="A8" s="68"/>
      <c r="B8" s="156"/>
      <c r="C8" s="156"/>
      <c r="D8" s="156"/>
      <c r="E8" s="327"/>
      <c r="F8" s="327"/>
      <c r="G8" s="327"/>
      <c r="H8" s="327"/>
      <c r="I8" s="327"/>
      <c r="J8" s="327"/>
      <c r="K8" s="327"/>
      <c r="L8" s="327"/>
      <c r="M8" s="327"/>
      <c r="N8" s="68"/>
    </row>
    <row r="9" spans="1:16" s="4" customFormat="1" ht="15.6" customHeight="1" x14ac:dyDescent="0.2">
      <c r="A9" s="116"/>
      <c r="B9" s="600" t="s">
        <v>236</v>
      </c>
      <c r="C9" s="600"/>
      <c r="D9" s="600"/>
      <c r="E9" s="593" t="str">
        <f>'3.31'!E9</f>
        <v>CA-SB-01</v>
      </c>
      <c r="F9" s="593"/>
      <c r="G9" s="366"/>
      <c r="H9" s="600" t="s">
        <v>189</v>
      </c>
      <c r="I9" s="600"/>
      <c r="J9" s="370" t="s">
        <v>344</v>
      </c>
      <c r="K9" s="411"/>
      <c r="L9" s="411"/>
      <c r="M9" s="411"/>
      <c r="N9" s="68"/>
    </row>
    <row r="10" spans="1:16" ht="13.2" customHeigh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5">
      <c r="A11" s="87"/>
      <c r="B11" s="407" t="s">
        <v>24</v>
      </c>
      <c r="C11" s="407" t="s">
        <v>2</v>
      </c>
      <c r="D11" s="407" t="s">
        <v>31</v>
      </c>
      <c r="E11" s="407" t="s">
        <v>27</v>
      </c>
      <c r="F11" s="407" t="s">
        <v>28</v>
      </c>
      <c r="G11" s="407" t="s">
        <v>29</v>
      </c>
      <c r="H11" s="426" t="s">
        <v>197</v>
      </c>
      <c r="I11" s="426" t="s">
        <v>201</v>
      </c>
      <c r="J11" s="426" t="s">
        <v>198</v>
      </c>
      <c r="K11" s="426" t="s">
        <v>199</v>
      </c>
      <c r="L11" s="426" t="s">
        <v>200</v>
      </c>
      <c r="M11" s="426" t="s">
        <v>235</v>
      </c>
      <c r="N11" s="87"/>
    </row>
    <row r="12" spans="1:16" ht="13.2" customHeight="1" x14ac:dyDescent="0.25">
      <c r="A12" s="87"/>
      <c r="B12" s="409">
        <v>1</v>
      </c>
      <c r="C12" s="661" t="s">
        <v>202</v>
      </c>
      <c r="D12" s="78">
        <f>'3.27'!$D12</f>
        <v>422635</v>
      </c>
      <c r="E12" s="93">
        <f>'3.23'!E23</f>
        <v>44105.351388888892</v>
      </c>
      <c r="F12" s="93">
        <f>'3.23'!I23</f>
        <v>44106.345138888886</v>
      </c>
      <c r="G12" s="409">
        <f>(F12-E12)*60*24</f>
        <v>1430.9999999916181</v>
      </c>
      <c r="H12" s="100">
        <f>'3.19'!E17</f>
        <v>3.8499999999999992</v>
      </c>
      <c r="I12" s="100">
        <f>'3.19'!H17</f>
        <v>450.79583333333318</v>
      </c>
      <c r="J12" s="408">
        <f>'3.23'!E29</f>
        <v>0.91285393166523587</v>
      </c>
      <c r="K12" s="408">
        <f>'3.23'!I29</f>
        <v>1.0857000000000001</v>
      </c>
      <c r="L12" s="390">
        <f>+K12*G12</f>
        <v>1553.6366999908998</v>
      </c>
      <c r="M12" s="427">
        <f>((K12*(I12/760)*(283.15/(H12+273.15))*G12))</f>
        <v>942.00361504246939</v>
      </c>
      <c r="N12" s="87"/>
      <c r="P12" s="207"/>
    </row>
    <row r="13" spans="1:16" x14ac:dyDescent="0.25">
      <c r="A13" s="87"/>
      <c r="B13" s="409">
        <v>2</v>
      </c>
      <c r="C13" s="662"/>
      <c r="D13" s="78">
        <f>'3.27'!$D13</f>
        <v>422636</v>
      </c>
      <c r="E13" s="93">
        <f>'3.23'!E31</f>
        <v>44106.355555555558</v>
      </c>
      <c r="F13" s="93">
        <f>'3.23'!I31</f>
        <v>44107.355555555558</v>
      </c>
      <c r="G13" s="409">
        <f t="shared" ref="G13" si="0">(F13-E13)*60*24</f>
        <v>1440</v>
      </c>
      <c r="H13" s="100">
        <f>'3.19'!E24</f>
        <v>4.1166666666666663</v>
      </c>
      <c r="I13" s="100">
        <f>'3.19'!H24</f>
        <v>450.98749999999995</v>
      </c>
      <c r="J13" s="408">
        <f>'3.23'!E37</f>
        <v>0.91247714853185979</v>
      </c>
      <c r="K13" s="408">
        <f>'3.23'!I37</f>
        <v>1.0842333333333334</v>
      </c>
      <c r="L13" s="390">
        <f t="shared" ref="L13" si="1">+K13*G13</f>
        <v>1561.296</v>
      </c>
      <c r="M13" s="427">
        <f t="shared" ref="M13" si="2">((K13*(I13/760)*(283.15/(H13+273.15))*G13))</f>
        <v>946.13926059387688</v>
      </c>
      <c r="N13" s="87"/>
      <c r="P13" s="207"/>
    </row>
    <row r="14" spans="1:16" ht="13.2" customHeight="1" x14ac:dyDescent="0.25">
      <c r="A14" s="87"/>
      <c r="B14" s="409">
        <v>3</v>
      </c>
      <c r="C14" s="662"/>
      <c r="D14" s="78">
        <f>'3.27'!$D14</f>
        <v>422637</v>
      </c>
      <c r="E14" s="93">
        <f>'3.23'!E39</f>
        <v>44107.385416666664</v>
      </c>
      <c r="F14" s="93">
        <f>'3.23'!I39</f>
        <v>44108.373611111114</v>
      </c>
      <c r="G14" s="409">
        <f>(F14-E14)*60*24</f>
        <v>1423.0000000074506</v>
      </c>
      <c r="H14" s="100">
        <f>'3.19'!E31</f>
        <v>3.9958333333333336</v>
      </c>
      <c r="I14" s="100">
        <f>'3.19'!H31</f>
        <v>451.6583333333333</v>
      </c>
      <c r="J14" s="408">
        <f>'3.23'!E45</f>
        <v>0.91281374585525765</v>
      </c>
      <c r="K14" s="408">
        <f>'3.23'!I45</f>
        <v>1.0859916666666667</v>
      </c>
      <c r="L14" s="390">
        <f>+K14*G14</f>
        <v>1545.366141674758</v>
      </c>
      <c r="M14" s="427">
        <f>((K14*(I14/760)*(283.15/(H14+273.15))*G14))</f>
        <v>938.28773711514373</v>
      </c>
      <c r="N14" s="87"/>
      <c r="P14" s="207"/>
    </row>
    <row r="15" spans="1:16" x14ac:dyDescent="0.25">
      <c r="A15" s="87"/>
      <c r="B15" s="409">
        <v>4</v>
      </c>
      <c r="C15" s="662"/>
      <c r="D15" s="78">
        <f>'3.27'!$D15</f>
        <v>422638</v>
      </c>
      <c r="E15" s="93">
        <f>'3.23'!E47</f>
        <v>44108.384027777778</v>
      </c>
      <c r="F15" s="93">
        <f>'3.23'!I47</f>
        <v>44109.384027777778</v>
      </c>
      <c r="G15" s="409">
        <f t="shared" ref="G15:G18" si="3">(F15-E15)*60*24</f>
        <v>1440</v>
      </c>
      <c r="H15" s="100">
        <f>'3.19'!E38</f>
        <v>3.7124999999999999</v>
      </c>
      <c r="I15" s="100">
        <f>'3.19'!H38</f>
        <v>452.14166666666665</v>
      </c>
      <c r="J15" s="408">
        <f>'3.23'!E53</f>
        <v>0.91311332842576565</v>
      </c>
      <c r="K15" s="408">
        <f>'3.23'!I53</f>
        <v>1.0854250000000001</v>
      </c>
      <c r="L15" s="390">
        <f t="shared" ref="L15:L17" si="4">+K15*G15</f>
        <v>1563.0120000000002</v>
      </c>
      <c r="M15" s="427">
        <f t="shared" ref="M15:M16" si="5">((K15*(I15/760)*(283.15/(H15+273.15))*G15))</f>
        <v>950.98940988522713</v>
      </c>
      <c r="N15" s="87"/>
      <c r="P15" s="207"/>
    </row>
    <row r="16" spans="1:16" x14ac:dyDescent="0.25">
      <c r="A16" s="87"/>
      <c r="B16" s="409">
        <v>5</v>
      </c>
      <c r="C16" s="663"/>
      <c r="D16" s="78">
        <f>'3.27'!$D16</f>
        <v>422639</v>
      </c>
      <c r="E16" s="93">
        <f>'3.23'!E55</f>
        <v>44109.395138888889</v>
      </c>
      <c r="F16" s="93">
        <f>'3.23'!I55</f>
        <v>44110.382638888892</v>
      </c>
      <c r="G16" s="409">
        <f t="shared" si="3"/>
        <v>1422.000000004191</v>
      </c>
      <c r="H16" s="100">
        <f>'3.19'!E45</f>
        <v>2.6958333333333342</v>
      </c>
      <c r="I16" s="100">
        <f>'3.19'!H45</f>
        <v>452.37916666666666</v>
      </c>
      <c r="J16" s="408">
        <f>'3.23'!E61</f>
        <v>0.91233385094078789</v>
      </c>
      <c r="K16" s="408">
        <f>'3.23'!I61</f>
        <v>1.08204375</v>
      </c>
      <c r="L16" s="390">
        <f t="shared" si="4"/>
        <v>1538.6662125045348</v>
      </c>
      <c r="M16" s="427">
        <f t="shared" si="5"/>
        <v>940.12057784926105</v>
      </c>
      <c r="N16" s="87"/>
      <c r="P16" s="207"/>
    </row>
    <row r="17" spans="1:16" hidden="1" x14ac:dyDescent="0.25">
      <c r="A17" s="87"/>
      <c r="B17" s="409">
        <v>6</v>
      </c>
      <c r="C17" s="415"/>
      <c r="D17" s="78">
        <f>'3.27'!$D17</f>
        <v>421674</v>
      </c>
      <c r="E17" s="93">
        <f>'3.23'!E63</f>
        <v>44052.625</v>
      </c>
      <c r="F17" s="93">
        <f>'3.23'!I63</f>
        <v>44053.625</v>
      </c>
      <c r="G17" s="409">
        <f t="shared" si="3"/>
        <v>1440</v>
      </c>
      <c r="H17" s="100" t="e">
        <f>'3.19'!E52</f>
        <v>#REF!</v>
      </c>
      <c r="I17" s="100" t="e">
        <f>'3.19'!H52</f>
        <v>#REF!</v>
      </c>
      <c r="J17" s="408" t="e">
        <f>'3.23'!E69</f>
        <v>#REF!</v>
      </c>
      <c r="K17" s="408" t="e">
        <f>'3.23'!I69</f>
        <v>#REF!</v>
      </c>
      <c r="L17" s="390" t="e">
        <f t="shared" si="4"/>
        <v>#REF!</v>
      </c>
      <c r="M17" s="427" t="e">
        <f>((K17*(I17/760)*(283.15/(H17+273.15))*G17))</f>
        <v>#REF!</v>
      </c>
      <c r="N17" s="87"/>
      <c r="P17" s="207"/>
    </row>
    <row r="18" spans="1:16" hidden="1" x14ac:dyDescent="0.25">
      <c r="A18" s="87"/>
      <c r="B18" s="409">
        <v>7</v>
      </c>
      <c r="C18" s="415"/>
      <c r="D18" s="78">
        <f>'3.27'!$D18</f>
        <v>421687</v>
      </c>
      <c r="E18" s="93">
        <f>'3.23'!E71</f>
        <v>44053.645833333336</v>
      </c>
      <c r="F18" s="93">
        <f>'3.23'!I71</f>
        <v>44054.645833333336</v>
      </c>
      <c r="G18" s="409">
        <f t="shared" si="3"/>
        <v>1440</v>
      </c>
      <c r="H18" s="100" t="e">
        <f>'3.19'!E59</f>
        <v>#REF!</v>
      </c>
      <c r="I18" s="100" t="e">
        <f>'3.19'!H59</f>
        <v>#REF!</v>
      </c>
      <c r="J18" s="408" t="e">
        <f>'3.23'!E77</f>
        <v>#REF!</v>
      </c>
      <c r="K18" s="408" t="e">
        <f>'3.23'!I77</f>
        <v>#REF!</v>
      </c>
      <c r="L18" s="390" t="e">
        <f>+K18*G18</f>
        <v>#REF!</v>
      </c>
      <c r="M18" s="427" t="e">
        <f>((K18*(I18/760)*(283.15/(H18+273.15))*G18))</f>
        <v>#REF!</v>
      </c>
      <c r="N18" s="87"/>
      <c r="P18" s="207"/>
    </row>
    <row r="19" spans="1:16" hidden="1" x14ac:dyDescent="0.25">
      <c r="A19" s="87"/>
      <c r="B19" s="409">
        <v>8</v>
      </c>
      <c r="C19" s="415"/>
      <c r="D19" s="78">
        <f>'3.27'!$D19</f>
        <v>421675</v>
      </c>
      <c r="E19" s="93">
        <f>'3.23'!E79</f>
        <v>44054.659722222219</v>
      </c>
      <c r="F19" s="93">
        <f>'3.23'!I79</f>
        <v>44055.659722222219</v>
      </c>
      <c r="G19" s="409">
        <f t="shared" ref="G19:G23" si="6">(F19-E19)*60*24</f>
        <v>1440</v>
      </c>
      <c r="H19" s="100" t="e">
        <f>'3.19'!E66</f>
        <v>#REF!</v>
      </c>
      <c r="I19" s="100" t="e">
        <f>'3.19'!H66</f>
        <v>#REF!</v>
      </c>
      <c r="J19" s="408" t="e">
        <f>'3.23'!E85</f>
        <v>#REF!</v>
      </c>
      <c r="K19" s="408" t="e">
        <f>'3.23'!I85</f>
        <v>#REF!</v>
      </c>
      <c r="L19" s="390" t="e">
        <f t="shared" ref="L19:L23" si="7">+K19*G19</f>
        <v>#REF!</v>
      </c>
      <c r="M19" s="427" t="e">
        <f t="shared" ref="M19:M23" si="8">((K19*(I19/760)*(283.15/(H19+273.15))*G19))</f>
        <v>#REF!</v>
      </c>
      <c r="N19" s="87"/>
    </row>
    <row r="20" spans="1:16" hidden="1" x14ac:dyDescent="0.25">
      <c r="A20" s="87"/>
      <c r="B20" s="409">
        <v>9</v>
      </c>
      <c r="C20" s="415"/>
      <c r="D20" s="78">
        <f>'3.27'!$D20</f>
        <v>421678</v>
      </c>
      <c r="E20" s="93">
        <f>'3.23'!E87</f>
        <v>44055.666666666664</v>
      </c>
      <c r="F20" s="93">
        <f>'3.23'!I87</f>
        <v>44056.666666666664</v>
      </c>
      <c r="G20" s="409">
        <f t="shared" si="6"/>
        <v>1440</v>
      </c>
      <c r="H20" s="100" t="e">
        <f>'3.19'!E73</f>
        <v>#REF!</v>
      </c>
      <c r="I20" s="100" t="e">
        <f>'3.19'!H73</f>
        <v>#REF!</v>
      </c>
      <c r="J20" s="408" t="e">
        <f>'3.23'!E93</f>
        <v>#REF!</v>
      </c>
      <c r="K20" s="408" t="e">
        <f>'3.23'!I93</f>
        <v>#REF!</v>
      </c>
      <c r="L20" s="390" t="e">
        <f t="shared" si="7"/>
        <v>#REF!</v>
      </c>
      <c r="M20" s="427" t="e">
        <f t="shared" si="8"/>
        <v>#REF!</v>
      </c>
      <c r="N20" s="87"/>
    </row>
    <row r="21" spans="1:16" hidden="1" x14ac:dyDescent="0.25">
      <c r="A21" s="87"/>
      <c r="B21" s="409">
        <v>10</v>
      </c>
      <c r="C21" s="415"/>
      <c r="D21" s="78">
        <f>'3.27'!$D21</f>
        <v>421679</v>
      </c>
      <c r="E21" s="93">
        <f>'3.23'!E95</f>
        <v>44056.677083333336</v>
      </c>
      <c r="F21" s="93">
        <f>'3.23'!I95</f>
        <v>44057.677083333336</v>
      </c>
      <c r="G21" s="409">
        <f t="shared" si="6"/>
        <v>1440</v>
      </c>
      <c r="H21" s="100" t="e">
        <f>'3.19'!E80</f>
        <v>#REF!</v>
      </c>
      <c r="I21" s="100" t="e">
        <f>'3.19'!H80</f>
        <v>#REF!</v>
      </c>
      <c r="J21" s="408" t="e">
        <f>'3.23'!E101</f>
        <v>#REF!</v>
      </c>
      <c r="K21" s="408" t="e">
        <f>'3.23'!I101</f>
        <v>#REF!</v>
      </c>
      <c r="L21" s="390" t="e">
        <f t="shared" si="7"/>
        <v>#REF!</v>
      </c>
      <c r="M21" s="427" t="e">
        <f t="shared" si="8"/>
        <v>#REF!</v>
      </c>
      <c r="N21" s="87"/>
    </row>
    <row r="22" spans="1:16" hidden="1" x14ac:dyDescent="0.25">
      <c r="A22" s="87"/>
      <c r="B22" s="409">
        <v>11</v>
      </c>
      <c r="C22" s="415"/>
      <c r="D22" s="78">
        <f>'3.27'!$D22</f>
        <v>421677</v>
      </c>
      <c r="E22" s="93">
        <f>'3.23'!E103</f>
        <v>44057.6875</v>
      </c>
      <c r="F22" s="93">
        <f>'3.23'!I103</f>
        <v>44058.6875</v>
      </c>
      <c r="G22" s="409">
        <f t="shared" si="6"/>
        <v>1440</v>
      </c>
      <c r="H22" s="100" t="e">
        <f>'3.19'!E87</f>
        <v>#REF!</v>
      </c>
      <c r="I22" s="100" t="e">
        <f>'3.19'!H87</f>
        <v>#REF!</v>
      </c>
      <c r="J22" s="408" t="e">
        <f>'3.23'!E109</f>
        <v>#REF!</v>
      </c>
      <c r="K22" s="408" t="e">
        <f>'3.23'!I109</f>
        <v>#REF!</v>
      </c>
      <c r="L22" s="390" t="e">
        <f t="shared" si="7"/>
        <v>#REF!</v>
      </c>
      <c r="M22" s="427" t="e">
        <f t="shared" si="8"/>
        <v>#REF!</v>
      </c>
      <c r="N22" s="87"/>
    </row>
    <row r="23" spans="1:16" hidden="1" x14ac:dyDescent="0.25">
      <c r="A23" s="87"/>
      <c r="B23" s="409">
        <v>12</v>
      </c>
      <c r="C23" s="415"/>
      <c r="D23" s="78">
        <f>'3.27'!$D23</f>
        <v>421680</v>
      </c>
      <c r="E23" s="93">
        <f>'3.23'!E111</f>
        <v>44058.697916666664</v>
      </c>
      <c r="F23" s="93">
        <f>'3.23'!I111</f>
        <v>44059.697916666664</v>
      </c>
      <c r="G23" s="409">
        <f t="shared" si="6"/>
        <v>1440</v>
      </c>
      <c r="H23" s="100" t="e">
        <f>'3.19'!E94</f>
        <v>#REF!</v>
      </c>
      <c r="I23" s="100" t="e">
        <f>'3.19'!H94</f>
        <v>#REF!</v>
      </c>
      <c r="J23" s="408" t="e">
        <f>'3.23'!E117</f>
        <v>#REF!</v>
      </c>
      <c r="K23" s="408" t="e">
        <f>'3.23'!I117</f>
        <v>#REF!</v>
      </c>
      <c r="L23" s="390" t="e">
        <f t="shared" si="7"/>
        <v>#REF!</v>
      </c>
      <c r="M23" s="427" t="e">
        <f t="shared" si="8"/>
        <v>#REF!</v>
      </c>
      <c r="N23" s="87"/>
    </row>
    <row r="24" spans="1:16" ht="13.8" thickBot="1" x14ac:dyDescent="0.3">
      <c r="A24" s="85"/>
      <c r="B24" s="368"/>
      <c r="C24" s="368"/>
      <c r="D24" s="369"/>
      <c r="E24" s="368"/>
      <c r="F24" s="368"/>
      <c r="G24" s="85"/>
      <c r="H24" s="368"/>
      <c r="I24" s="368"/>
      <c r="J24" s="369"/>
      <c r="K24" s="368"/>
      <c r="L24" s="85"/>
      <c r="M24" s="368"/>
      <c r="N24" s="87"/>
    </row>
    <row r="25" spans="1:16" x14ac:dyDescent="0.25">
      <c r="A25" s="328"/>
      <c r="B25" s="712" t="s">
        <v>13</v>
      </c>
      <c r="C25" s="713"/>
      <c r="D25" s="713"/>
      <c r="E25" s="713"/>
      <c r="F25" s="713"/>
      <c r="G25" s="713"/>
      <c r="H25" s="713"/>
      <c r="I25" s="713"/>
      <c r="J25" s="713"/>
      <c r="K25" s="713"/>
      <c r="L25" s="713"/>
      <c r="M25" s="714"/>
      <c r="N25" s="87"/>
    </row>
    <row r="26" spans="1:16" ht="48" customHeight="1" thickBot="1" x14ac:dyDescent="0.3">
      <c r="A26" s="328"/>
      <c r="B26" s="715" t="s">
        <v>225</v>
      </c>
      <c r="C26" s="716"/>
      <c r="D26" s="716"/>
      <c r="E26" s="716"/>
      <c r="F26" s="716"/>
      <c r="G26" s="716"/>
      <c r="H26" s="716"/>
      <c r="I26" s="716"/>
      <c r="J26" s="716"/>
      <c r="K26" s="716"/>
      <c r="L26" s="716"/>
      <c r="M26" s="717"/>
      <c r="N26" s="87"/>
    </row>
    <row r="27" spans="1:16" ht="11.25" customHeight="1" x14ac:dyDescent="0.25">
      <c r="A27" s="328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N27" s="87"/>
    </row>
    <row r="28" spans="1:16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6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</sheetData>
  <mergeCells count="9">
    <mergeCell ref="B25:M25"/>
    <mergeCell ref="B26:M26"/>
    <mergeCell ref="B2:D5"/>
    <mergeCell ref="E2:M5"/>
    <mergeCell ref="E7:M7"/>
    <mergeCell ref="B9:D9"/>
    <mergeCell ref="E9:F9"/>
    <mergeCell ref="H9:I9"/>
    <mergeCell ref="C12:C1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07053-68A7-4238-ADEC-147D8242964F}">
  <dimension ref="A1:V91"/>
  <sheetViews>
    <sheetView view="pageBreakPreview" zoomScale="85" zoomScaleNormal="90" zoomScaleSheetLayoutView="85" zoomScalePageLayoutView="60" workbookViewId="0">
      <selection activeCell="O27" sqref="O27"/>
    </sheetView>
  </sheetViews>
  <sheetFormatPr baseColWidth="10" defaultColWidth="11.44140625" defaultRowHeight="11.4" x14ac:dyDescent="0.2"/>
  <cols>
    <col min="1" max="1" width="2.109375" style="12" customWidth="1"/>
    <col min="2" max="2" width="10.33203125" style="13" bestFit="1" customWidth="1"/>
    <col min="3" max="3" width="6.44140625" style="13" customWidth="1"/>
    <col min="4" max="4" width="11" style="13" customWidth="1"/>
    <col min="5" max="7" width="13.5546875" style="12" customWidth="1"/>
    <col min="8" max="8" width="13.5546875" style="14" customWidth="1"/>
    <col min="9" max="9" width="13.5546875" style="12" customWidth="1"/>
    <col min="10" max="11" width="16.5546875" style="12" hidden="1" customWidth="1"/>
    <col min="12" max="12" width="11.88671875" style="12" customWidth="1"/>
    <col min="13" max="13" width="11.44140625" style="12" customWidth="1"/>
    <col min="14" max="14" width="3.109375" style="20" customWidth="1"/>
    <col min="15" max="16384" width="11.44140625" style="12"/>
  </cols>
  <sheetData>
    <row r="1" spans="1:14" ht="12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</row>
    <row r="2" spans="1:14" s="15" customFormat="1" ht="12" customHeight="1" x14ac:dyDescent="0.2">
      <c r="A2" s="23"/>
      <c r="B2" s="24"/>
      <c r="C2" s="25"/>
      <c r="D2" s="25"/>
      <c r="E2" s="682" t="s">
        <v>7889</v>
      </c>
      <c r="F2" s="683"/>
      <c r="G2" s="683"/>
      <c r="H2" s="683"/>
      <c r="I2" s="683"/>
      <c r="J2" s="683"/>
      <c r="K2" s="683"/>
      <c r="L2" s="528"/>
      <c r="M2" s="528"/>
      <c r="N2" s="23"/>
    </row>
    <row r="3" spans="1:14" s="15" customFormat="1" ht="12" customHeight="1" x14ac:dyDescent="0.2">
      <c r="A3" s="23"/>
      <c r="B3" s="26"/>
      <c r="C3" s="376"/>
      <c r="D3" s="376"/>
      <c r="E3" s="684"/>
      <c r="F3" s="655"/>
      <c r="G3" s="655"/>
      <c r="H3" s="655"/>
      <c r="I3" s="655"/>
      <c r="J3" s="655"/>
      <c r="K3" s="655"/>
      <c r="L3" s="528"/>
      <c r="M3" s="528"/>
      <c r="N3" s="23"/>
    </row>
    <row r="4" spans="1:14" s="15" customFormat="1" ht="12" customHeight="1" x14ac:dyDescent="0.2">
      <c r="A4" s="23"/>
      <c r="B4" s="26"/>
      <c r="C4" s="376"/>
      <c r="D4" s="376"/>
      <c r="E4" s="684"/>
      <c r="F4" s="655"/>
      <c r="G4" s="655"/>
      <c r="H4" s="655"/>
      <c r="I4" s="655"/>
      <c r="J4" s="655"/>
      <c r="K4" s="655"/>
      <c r="L4" s="528"/>
      <c r="M4" s="528"/>
      <c r="N4" s="23"/>
    </row>
    <row r="5" spans="1:14" s="15" customFormat="1" ht="12" customHeight="1" thickBot="1" x14ac:dyDescent="0.25">
      <c r="A5" s="23"/>
      <c r="B5" s="28"/>
      <c r="C5" s="29"/>
      <c r="D5" s="29"/>
      <c r="E5" s="685"/>
      <c r="F5" s="686"/>
      <c r="G5" s="686"/>
      <c r="H5" s="686"/>
      <c r="I5" s="686"/>
      <c r="J5" s="686"/>
      <c r="K5" s="686"/>
      <c r="L5" s="528"/>
      <c r="M5" s="528"/>
      <c r="N5" s="23"/>
    </row>
    <row r="6" spans="1:14" s="18" customFormat="1" ht="12" customHeight="1" x14ac:dyDescent="0.2">
      <c r="A6" s="30"/>
      <c r="B6" s="377"/>
      <c r="C6" s="377"/>
      <c r="D6" s="377"/>
      <c r="E6" s="378"/>
      <c r="F6" s="378"/>
      <c r="G6" s="378"/>
      <c r="H6" s="22"/>
      <c r="I6" s="22"/>
      <c r="J6" s="22"/>
      <c r="K6" s="22"/>
      <c r="L6" s="528"/>
      <c r="M6" s="528"/>
      <c r="N6" s="23"/>
    </row>
    <row r="7" spans="1:14" s="15" customFormat="1" ht="34.5" customHeight="1" x14ac:dyDescent="0.2">
      <c r="A7" s="35"/>
      <c r="B7" s="687" t="s">
        <v>188</v>
      </c>
      <c r="C7" s="687"/>
      <c r="D7" s="687"/>
      <c r="E7" s="727" t="str">
        <f>+'[2]3 Promedio meteorologia'!C6</f>
        <v>Evaluación de seguimiento de la calidad del aire en el área de influencia de la unidad minera Cerro de Pasco ubicada en el centro poblado Paragsha, distrito Simón Bolívar, provincia y departamento Pasco, en enero de 2020</v>
      </c>
      <c r="F7" s="727"/>
      <c r="G7" s="727"/>
      <c r="H7" s="727"/>
      <c r="I7" s="727"/>
      <c r="J7" s="529"/>
      <c r="K7" s="529"/>
      <c r="L7" s="528"/>
      <c r="M7" s="528"/>
      <c r="N7" s="23"/>
    </row>
    <row r="8" spans="1:14" s="15" customFormat="1" ht="7.5" customHeight="1" x14ac:dyDescent="0.2">
      <c r="A8" s="35"/>
      <c r="B8" s="379"/>
      <c r="C8" s="379"/>
      <c r="D8" s="379"/>
      <c r="E8" s="380"/>
      <c r="F8" s="380"/>
      <c r="G8" s="380"/>
      <c r="H8" s="380"/>
      <c r="I8" s="380"/>
      <c r="J8" s="380"/>
      <c r="K8" s="380"/>
      <c r="L8" s="528"/>
      <c r="M8" s="528"/>
      <c r="N8" s="23"/>
    </row>
    <row r="9" spans="1:14" s="15" customFormat="1" ht="15.75" customHeight="1" x14ac:dyDescent="0.2">
      <c r="A9" s="35"/>
      <c r="B9" s="139" t="s">
        <v>146</v>
      </c>
      <c r="C9" s="139"/>
      <c r="D9" s="139"/>
      <c r="E9" s="311" t="str">
        <f>+'[2]2 Datos meteorológicos'!D8</f>
        <v>CA-SB-01</v>
      </c>
      <c r="F9" s="311"/>
      <c r="G9" s="442" t="s">
        <v>189</v>
      </c>
      <c r="H9" s="442"/>
      <c r="I9" s="488" t="str">
        <f>+'[2]3 Promedio meteorologia'!F8</f>
        <v>0004-1-2020-412</v>
      </c>
      <c r="J9" s="488"/>
      <c r="K9" s="488"/>
      <c r="L9" s="528"/>
      <c r="M9" s="528"/>
      <c r="N9" s="23"/>
    </row>
    <row r="10" spans="1:14" ht="11.25" customHeight="1" x14ac:dyDescent="0.2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528"/>
      <c r="M10" s="528"/>
      <c r="N10" s="23"/>
    </row>
    <row r="11" spans="1:14" ht="12.75" customHeight="1" x14ac:dyDescent="0.25">
      <c r="A11" s="20"/>
      <c r="B11" s="690" t="s">
        <v>105</v>
      </c>
      <c r="C11" s="691"/>
      <c r="D11" s="691"/>
      <c r="E11" s="691"/>
      <c r="F11" s="691"/>
      <c r="G11" s="691"/>
      <c r="H11" s="691"/>
      <c r="I11" s="692"/>
      <c r="J11" s="530"/>
      <c r="K11" s="530"/>
      <c r="L11" s="528"/>
      <c r="M11" s="528"/>
      <c r="N11" s="23"/>
    </row>
    <row r="12" spans="1:14" s="16" customFormat="1" ht="15" customHeight="1" x14ac:dyDescent="0.25">
      <c r="A12" s="36"/>
      <c r="B12" s="688" t="s">
        <v>7829</v>
      </c>
      <c r="C12" s="688"/>
      <c r="D12" s="689" t="s">
        <v>104</v>
      </c>
      <c r="E12" s="693" t="s">
        <v>151</v>
      </c>
      <c r="F12" s="694"/>
      <c r="G12" s="694"/>
      <c r="H12" s="694"/>
      <c r="I12" s="695"/>
      <c r="J12" s="531"/>
      <c r="K12" s="531"/>
      <c r="L12" s="528"/>
      <c r="M12" s="528"/>
      <c r="N12" s="23"/>
    </row>
    <row r="13" spans="1:14" ht="15" customHeight="1" x14ac:dyDescent="0.2">
      <c r="A13" s="20"/>
      <c r="B13" s="688"/>
      <c r="C13" s="688"/>
      <c r="D13" s="689"/>
      <c r="E13" s="453">
        <f>'[2]6 Cálculo PM10 y VM'!$E12</f>
        <v>43847.694444444445</v>
      </c>
      <c r="F13" s="453">
        <f>'[2]6 Cálculo PM10 y VM'!$E13</f>
        <v>43848.701388888891</v>
      </c>
      <c r="G13" s="453">
        <f>'[2]6 Cálculo PM10 y VM'!$E14</f>
        <v>43849.704861111109</v>
      </c>
      <c r="H13" s="453">
        <f>'[2]6 Cálculo PM10 y VM'!$E15</f>
        <v>43850.716666666667</v>
      </c>
      <c r="I13" s="453">
        <f>'[2]6 Cálculo PM10 y VM'!$E16</f>
        <v>43851.71875</v>
      </c>
      <c r="J13" s="453">
        <f>'[2]6 Cálculo PM10 y VM'!$E17</f>
        <v>0</v>
      </c>
      <c r="K13" s="453">
        <f>'[2]6 Cálculo PM10 y VM'!$E18</f>
        <v>0</v>
      </c>
      <c r="L13" s="528"/>
      <c r="M13" s="528"/>
    </row>
    <row r="14" spans="1:14" x14ac:dyDescent="0.2">
      <c r="A14" s="20"/>
      <c r="B14" s="424" t="s">
        <v>101</v>
      </c>
      <c r="C14" s="38" t="s">
        <v>100</v>
      </c>
      <c r="D14" s="39" t="s">
        <v>132</v>
      </c>
      <c r="E14" s="40">
        <v>24.16</v>
      </c>
      <c r="F14" s="40">
        <v>38.21</v>
      </c>
      <c r="G14" s="40">
        <v>46.73</v>
      </c>
      <c r="H14" s="40">
        <v>15.68</v>
      </c>
      <c r="I14" s="40">
        <v>36.61</v>
      </c>
      <c r="J14" s="40">
        <f>+'[2]7 Conc. de Metales PM 10'!J14</f>
        <v>0</v>
      </c>
      <c r="K14" s="40">
        <f>+'[2]7 Conc. de Metales PM 10'!K14</f>
        <v>0</v>
      </c>
      <c r="L14" s="528"/>
      <c r="M14" s="528"/>
    </row>
    <row r="15" spans="1:14" x14ac:dyDescent="0.2">
      <c r="A15" s="20"/>
      <c r="B15" s="424" t="s">
        <v>79</v>
      </c>
      <c r="C15" s="38" t="s">
        <v>78</v>
      </c>
      <c r="D15" s="39" t="s">
        <v>132</v>
      </c>
      <c r="E15" s="40">
        <v>0.66800000000000004</v>
      </c>
      <c r="F15" s="40">
        <v>1.03</v>
      </c>
      <c r="G15" s="40">
        <v>1.127</v>
      </c>
      <c r="H15" s="40">
        <v>0.40200000000000002</v>
      </c>
      <c r="I15" s="40">
        <v>0.49299999999999999</v>
      </c>
      <c r="J15" s="40">
        <f>+'[2]7 Conc. de Metales PM 10'!J15</f>
        <v>0</v>
      </c>
      <c r="K15" s="40">
        <f>+'[2]7 Conc. de Metales PM 10'!K15</f>
        <v>0</v>
      </c>
      <c r="L15" s="528"/>
      <c r="M15" s="528"/>
    </row>
    <row r="16" spans="1:14" x14ac:dyDescent="0.2">
      <c r="A16" s="20"/>
      <c r="B16" s="424" t="s">
        <v>147</v>
      </c>
      <c r="C16" s="38" t="s">
        <v>99</v>
      </c>
      <c r="D16" s="39" t="s">
        <v>132</v>
      </c>
      <c r="E16" s="40">
        <v>1.427</v>
      </c>
      <c r="F16" s="40">
        <v>1.694</v>
      </c>
      <c r="G16" s="40">
        <v>2.0870000000000002</v>
      </c>
      <c r="H16" s="40">
        <v>1.476</v>
      </c>
      <c r="I16" s="40">
        <v>3.0760000000000001</v>
      </c>
      <c r="J16" s="40">
        <f>+'[2]7 Conc. de Metales PM 10'!J16</f>
        <v>0</v>
      </c>
      <c r="K16" s="40">
        <f>+'[2]7 Conc. de Metales PM 10'!K16</f>
        <v>0</v>
      </c>
      <c r="L16" s="528"/>
      <c r="M16" s="528"/>
    </row>
    <row r="17" spans="1:13" x14ac:dyDescent="0.2">
      <c r="A17" s="20"/>
      <c r="B17" s="424" t="s">
        <v>98</v>
      </c>
      <c r="C17" s="38" t="s">
        <v>97</v>
      </c>
      <c r="D17" s="39" t="s">
        <v>132</v>
      </c>
      <c r="E17" s="40">
        <v>2.3959999999999999</v>
      </c>
      <c r="F17" s="40">
        <v>3.8940000000000001</v>
      </c>
      <c r="G17" s="40">
        <v>4.5460000000000003</v>
      </c>
      <c r="H17" s="40">
        <v>2.1859999999999999</v>
      </c>
      <c r="I17" s="40">
        <v>2.7410000000000001</v>
      </c>
      <c r="J17" s="40">
        <f>+'[2]7 Conc. de Metales PM 10'!J17</f>
        <v>0</v>
      </c>
      <c r="K17" s="40">
        <f>+'[2]7 Conc. de Metales PM 10'!K17</f>
        <v>0</v>
      </c>
      <c r="L17" s="528"/>
      <c r="M17" s="528"/>
    </row>
    <row r="18" spans="1:13" x14ac:dyDescent="0.2">
      <c r="A18" s="20"/>
      <c r="B18" s="424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>
        <f>+'[2]7 Conc. de Metales PM 10'!J18</f>
        <v>0</v>
      </c>
      <c r="K18" s="40">
        <f>+'[2]7 Conc. de Metales PM 10'!K18</f>
        <v>0</v>
      </c>
      <c r="L18" s="528"/>
      <c r="M18" s="528"/>
    </row>
    <row r="19" spans="1:13" x14ac:dyDescent="0.2">
      <c r="A19" s="20"/>
      <c r="B19" s="424" t="s">
        <v>106</v>
      </c>
      <c r="C19" s="38" t="s">
        <v>118</v>
      </c>
      <c r="D19" s="39" t="s">
        <v>132</v>
      </c>
      <c r="E19" s="40">
        <v>0.38059999999999999</v>
      </c>
      <c r="F19" s="40">
        <v>0.37380000000000002</v>
      </c>
      <c r="G19" s="40">
        <v>0.307</v>
      </c>
      <c r="H19" s="40">
        <v>0.2722</v>
      </c>
      <c r="I19" s="40">
        <v>0.30919999999999997</v>
      </c>
      <c r="J19" s="40">
        <f>+'[2]7 Conc. de Metales PM 10'!J19</f>
        <v>0</v>
      </c>
      <c r="K19" s="40">
        <f>+'[2]7 Conc. de Metales PM 10'!K19</f>
        <v>0</v>
      </c>
      <c r="L19" s="528"/>
      <c r="M19" s="528"/>
    </row>
    <row r="20" spans="1:13" x14ac:dyDescent="0.2">
      <c r="A20" s="20"/>
      <c r="B20" s="424" t="s">
        <v>107</v>
      </c>
      <c r="C20" s="38" t="s">
        <v>119</v>
      </c>
      <c r="D20" s="39" t="s">
        <v>132</v>
      </c>
      <c r="E20" s="40" t="s">
        <v>282</v>
      </c>
      <c r="F20" s="40" t="s">
        <v>282</v>
      </c>
      <c r="G20" s="40" t="s">
        <v>282</v>
      </c>
      <c r="H20" s="40" t="s">
        <v>282</v>
      </c>
      <c r="I20" s="40" t="s">
        <v>282</v>
      </c>
      <c r="J20" s="40">
        <f>+'[2]7 Conc. de Metales PM 10'!J20</f>
        <v>0</v>
      </c>
      <c r="K20" s="40">
        <f>+'[2]7 Conc. de Metales PM 10'!K20</f>
        <v>0</v>
      </c>
      <c r="L20" s="528"/>
      <c r="M20" s="528"/>
    </row>
    <row r="21" spans="1:13" x14ac:dyDescent="0.2">
      <c r="A21" s="20"/>
      <c r="B21" s="424" t="s">
        <v>94</v>
      </c>
      <c r="C21" s="38" t="s">
        <v>93</v>
      </c>
      <c r="D21" s="39" t="s">
        <v>132</v>
      </c>
      <c r="E21" s="40">
        <v>0.84899999999999998</v>
      </c>
      <c r="F21" s="40">
        <v>0.33700000000000002</v>
      </c>
      <c r="G21" s="40">
        <v>0.68500000000000005</v>
      </c>
      <c r="H21" s="40">
        <v>0.191</v>
      </c>
      <c r="I21" s="40">
        <v>0.219</v>
      </c>
      <c r="J21" s="40">
        <f>+'[2]7 Conc. de Metales PM 10'!J21</f>
        <v>0</v>
      </c>
      <c r="K21" s="40">
        <f>+'[2]7 Conc. de Metales PM 10'!K21</f>
        <v>0</v>
      </c>
      <c r="L21" s="528"/>
      <c r="M21" s="528"/>
    </row>
    <row r="22" spans="1:13" x14ac:dyDescent="0.2">
      <c r="A22" s="20"/>
      <c r="B22" s="424" t="s">
        <v>108</v>
      </c>
      <c r="C22" s="38" t="s">
        <v>121</v>
      </c>
      <c r="D22" s="39" t="s">
        <v>132</v>
      </c>
      <c r="E22" s="40">
        <v>583</v>
      </c>
      <c r="F22" s="40">
        <v>658.4</v>
      </c>
      <c r="G22" s="40">
        <v>823.3</v>
      </c>
      <c r="H22" s="40">
        <v>389.1</v>
      </c>
      <c r="I22" s="40">
        <v>807</v>
      </c>
      <c r="J22" s="40">
        <f>+'[2]7 Conc. de Metales PM 10'!J22</f>
        <v>0</v>
      </c>
      <c r="K22" s="40">
        <f>+'[2]7 Conc. de Metales PM 10'!K22</f>
        <v>0</v>
      </c>
      <c r="L22" s="528"/>
      <c r="M22" s="528"/>
    </row>
    <row r="23" spans="1:13" x14ac:dyDescent="0.2">
      <c r="A23" s="20"/>
      <c r="B23" s="424" t="s">
        <v>92</v>
      </c>
      <c r="C23" s="38" t="s">
        <v>91</v>
      </c>
      <c r="D23" s="39" t="s">
        <v>132</v>
      </c>
      <c r="E23" s="40">
        <v>7.5999999999999998E-2</v>
      </c>
      <c r="F23" s="40">
        <v>9.9000000000000005E-2</v>
      </c>
      <c r="G23" s="40">
        <v>0.25800000000000001</v>
      </c>
      <c r="H23" s="40">
        <v>0.17100000000000001</v>
      </c>
      <c r="I23" s="40">
        <v>8.7999999999999995E-2</v>
      </c>
      <c r="J23" s="40">
        <f>+'[2]7 Conc. de Metales PM 10'!J23</f>
        <v>0</v>
      </c>
      <c r="K23" s="40">
        <f>+'[2]7 Conc. de Metales PM 10'!K23</f>
        <v>0</v>
      </c>
      <c r="L23" s="528"/>
      <c r="M23" s="528"/>
    </row>
    <row r="24" spans="1:13" x14ac:dyDescent="0.2">
      <c r="A24" s="20"/>
      <c r="B24" s="424" t="s">
        <v>88</v>
      </c>
      <c r="C24" s="38" t="s">
        <v>87</v>
      </c>
      <c r="D24" s="39" t="s">
        <v>132</v>
      </c>
      <c r="E24" s="40">
        <v>41.14</v>
      </c>
      <c r="F24" s="40">
        <v>52.06</v>
      </c>
      <c r="G24" s="40">
        <v>53.99</v>
      </c>
      <c r="H24" s="40">
        <v>49.6</v>
      </c>
      <c r="I24" s="40">
        <v>70.239999999999995</v>
      </c>
      <c r="J24" s="40">
        <f>+'[2]7 Conc. de Metales PM 10'!J24</f>
        <v>0</v>
      </c>
      <c r="K24" s="40">
        <f>+'[2]7 Conc. de Metales PM 10'!K24</f>
        <v>0</v>
      </c>
      <c r="L24" s="528"/>
      <c r="M24" s="528"/>
    </row>
    <row r="25" spans="1:13" x14ac:dyDescent="0.2">
      <c r="A25" s="20"/>
      <c r="B25" s="424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>
        <v>15.96</v>
      </c>
      <c r="I25" s="40" t="s">
        <v>214</v>
      </c>
      <c r="J25" s="40">
        <f>+'[2]7 Conc. de Metales PM 10'!J25</f>
        <v>0</v>
      </c>
      <c r="K25" s="40">
        <f>+'[2]7 Conc. de Metales PM 10'!K25</f>
        <v>0</v>
      </c>
      <c r="L25" s="528"/>
      <c r="M25" s="528"/>
    </row>
    <row r="26" spans="1:13" x14ac:dyDescent="0.2">
      <c r="A26" s="20"/>
      <c r="B26" s="424" t="s">
        <v>109</v>
      </c>
      <c r="C26" s="38" t="s">
        <v>122</v>
      </c>
      <c r="D26" s="39" t="s">
        <v>132</v>
      </c>
      <c r="E26" s="40">
        <v>0.30199999999999999</v>
      </c>
      <c r="F26" s="40">
        <v>0.20100000000000001</v>
      </c>
      <c r="G26" s="40">
        <v>0.26200000000000001</v>
      </c>
      <c r="H26" s="40">
        <v>0.19900000000000001</v>
      </c>
      <c r="I26" s="40">
        <v>0.29199999999999998</v>
      </c>
      <c r="J26" s="40">
        <f>+'[2]7 Conc. de Metales PM 10'!J26</f>
        <v>0</v>
      </c>
      <c r="K26" s="40">
        <f>+'[2]7 Conc. de Metales PM 10'!K26</f>
        <v>0</v>
      </c>
      <c r="L26" s="528"/>
      <c r="M26" s="528"/>
    </row>
    <row r="27" spans="1:13" x14ac:dyDescent="0.2">
      <c r="A27" s="20"/>
      <c r="B27" s="424" t="s">
        <v>110</v>
      </c>
      <c r="C27" s="38" t="s">
        <v>123</v>
      </c>
      <c r="D27" s="39" t="s">
        <v>132</v>
      </c>
      <c r="E27" s="40">
        <v>0.97499999999999998</v>
      </c>
      <c r="F27" s="40">
        <v>1.149</v>
      </c>
      <c r="G27" s="40">
        <v>1.649</v>
      </c>
      <c r="H27" s="40">
        <v>1.0669999999999999</v>
      </c>
      <c r="I27" s="40">
        <v>1.794</v>
      </c>
      <c r="J27" s="40">
        <f>+'[2]7 Conc. de Metales PM 10'!J27</f>
        <v>0</v>
      </c>
      <c r="K27" s="40">
        <f>+'[2]7 Conc. de Metales PM 10'!K27</f>
        <v>0</v>
      </c>
      <c r="L27" s="528"/>
      <c r="M27" s="528"/>
    </row>
    <row r="28" spans="1:13" x14ac:dyDescent="0.2">
      <c r="A28" s="20"/>
      <c r="B28" s="424" t="s">
        <v>148</v>
      </c>
      <c r="C28" s="38" t="s">
        <v>120</v>
      </c>
      <c r="D28" s="39" t="s">
        <v>132</v>
      </c>
      <c r="E28" s="40">
        <v>191.3</v>
      </c>
      <c r="F28" s="40">
        <v>158.6</v>
      </c>
      <c r="G28" s="40">
        <v>158.5</v>
      </c>
      <c r="H28" s="40">
        <v>139.30000000000001</v>
      </c>
      <c r="I28" s="40">
        <v>155.19999999999999</v>
      </c>
      <c r="J28" s="40">
        <f>+'[2]7 Conc. de Metales PM 10'!J28</f>
        <v>0</v>
      </c>
      <c r="K28" s="40">
        <f>+'[2]7 Conc. de Metales PM 10'!K28</f>
        <v>0</v>
      </c>
      <c r="L28" s="528"/>
      <c r="M28" s="528"/>
    </row>
    <row r="29" spans="1:13" x14ac:dyDescent="0.2">
      <c r="A29" s="20"/>
      <c r="B29" s="424" t="s">
        <v>111</v>
      </c>
      <c r="C29" s="38" t="s">
        <v>124</v>
      </c>
      <c r="D29" s="39" t="s">
        <v>132</v>
      </c>
      <c r="E29" s="40">
        <v>321</v>
      </c>
      <c r="F29" s="40">
        <v>371.1</v>
      </c>
      <c r="G29" s="40">
        <v>177.5</v>
      </c>
      <c r="H29" s="40">
        <v>230.6</v>
      </c>
      <c r="I29" s="40">
        <v>268.7</v>
      </c>
      <c r="J29" s="40">
        <f>+'[2]7 Conc. de Metales PM 10'!J29</f>
        <v>0</v>
      </c>
      <c r="K29" s="40">
        <f>+'[2]7 Conc. de Metales PM 10'!K29</f>
        <v>0</v>
      </c>
      <c r="L29" s="528"/>
      <c r="M29" s="528"/>
    </row>
    <row r="30" spans="1:13" x14ac:dyDescent="0.2">
      <c r="A30" s="20"/>
      <c r="B30" s="424" t="s">
        <v>112</v>
      </c>
      <c r="C30" s="38" t="s">
        <v>125</v>
      </c>
      <c r="D30" s="39" t="s">
        <v>132</v>
      </c>
      <c r="E30" s="40" t="s">
        <v>287</v>
      </c>
      <c r="F30" s="40" t="s">
        <v>287</v>
      </c>
      <c r="G30" s="40" t="s">
        <v>287</v>
      </c>
      <c r="H30" s="40" t="s">
        <v>287</v>
      </c>
      <c r="I30" s="40" t="s">
        <v>287</v>
      </c>
      <c r="J30" s="40">
        <f>+'[2]7 Conc. de Metales PM 10'!J30</f>
        <v>0</v>
      </c>
      <c r="K30" s="40">
        <f>+'[2]7 Conc. de Metales PM 10'!K30</f>
        <v>0</v>
      </c>
      <c r="L30" s="528"/>
      <c r="M30" s="528"/>
    </row>
    <row r="31" spans="1:13" x14ac:dyDescent="0.2">
      <c r="A31" s="20"/>
      <c r="B31" s="424" t="s">
        <v>113</v>
      </c>
      <c r="C31" s="38" t="s">
        <v>126</v>
      </c>
      <c r="D31" s="39" t="s">
        <v>132</v>
      </c>
      <c r="E31" s="40">
        <v>70.599999999999994</v>
      </c>
      <c r="F31" s="40">
        <v>74.5</v>
      </c>
      <c r="G31" s="40">
        <v>52.5</v>
      </c>
      <c r="H31" s="40" t="s">
        <v>7830</v>
      </c>
      <c r="I31" s="40">
        <v>49.9</v>
      </c>
      <c r="J31" s="40">
        <f>+'[2]7 Conc. de Metales PM 10'!J31</f>
        <v>0</v>
      </c>
      <c r="K31" s="40">
        <f>+'[2]7 Conc. de Metales PM 10'!K31</f>
        <v>0</v>
      </c>
      <c r="L31" s="528"/>
      <c r="M31" s="528"/>
    </row>
    <row r="32" spans="1:13" x14ac:dyDescent="0.2">
      <c r="A32" s="20"/>
      <c r="B32" s="424" t="s">
        <v>86</v>
      </c>
      <c r="C32" s="38" t="s">
        <v>85</v>
      </c>
      <c r="D32" s="39" t="s">
        <v>132</v>
      </c>
      <c r="E32" s="40">
        <v>65.31</v>
      </c>
      <c r="F32" s="40">
        <v>87.46</v>
      </c>
      <c r="G32" s="40">
        <v>31</v>
      </c>
      <c r="H32" s="40">
        <v>17.77</v>
      </c>
      <c r="I32" s="40">
        <v>44.87</v>
      </c>
      <c r="J32" s="40">
        <f>+'[2]7 Conc. de Metales PM 10'!J32</f>
        <v>0</v>
      </c>
      <c r="K32" s="40">
        <f>+'[2]7 Conc. de Metales PM 10'!K32</f>
        <v>0</v>
      </c>
      <c r="L32" s="528"/>
      <c r="M32" s="528"/>
    </row>
    <row r="33" spans="1:13" x14ac:dyDescent="0.2">
      <c r="A33" s="20"/>
      <c r="B33" s="424" t="s">
        <v>69</v>
      </c>
      <c r="C33" s="38" t="s">
        <v>68</v>
      </c>
      <c r="D33" s="39" t="s">
        <v>132</v>
      </c>
      <c r="E33" s="40" t="s">
        <v>252</v>
      </c>
      <c r="F33" s="40">
        <v>1.274</v>
      </c>
      <c r="G33" s="40">
        <v>0.32200000000000001</v>
      </c>
      <c r="H33" s="40">
        <v>0.17599999999999999</v>
      </c>
      <c r="I33" s="40">
        <v>0.14000000000000001</v>
      </c>
      <c r="J33" s="40">
        <f>+'[2]7 Conc. de Metales PM 10'!J33</f>
        <v>0</v>
      </c>
      <c r="K33" s="40">
        <f>+'[2]7 Conc. de Metales PM 10'!K33</f>
        <v>0</v>
      </c>
      <c r="L33" s="528"/>
      <c r="M33" s="528"/>
    </row>
    <row r="34" spans="1:13" x14ac:dyDescent="0.2">
      <c r="A34" s="20"/>
      <c r="B34" s="424" t="s">
        <v>84</v>
      </c>
      <c r="C34" s="38" t="s">
        <v>83</v>
      </c>
      <c r="D34" s="39" t="s">
        <v>132</v>
      </c>
      <c r="E34" s="40">
        <v>1.5629999999999999</v>
      </c>
      <c r="F34" s="40">
        <v>2.2490000000000001</v>
      </c>
      <c r="G34" s="40">
        <v>2.2149999999999999</v>
      </c>
      <c r="H34" s="40">
        <v>1.948</v>
      </c>
      <c r="I34" s="40">
        <v>2.6459999999999999</v>
      </c>
      <c r="J34" s="40">
        <f>+'[2]7 Conc. de Metales PM 10'!J34</f>
        <v>0</v>
      </c>
      <c r="K34" s="40">
        <f>+'[2]7 Conc. de Metales PM 10'!K34</f>
        <v>0</v>
      </c>
      <c r="L34" s="528"/>
      <c r="M34" s="528"/>
    </row>
    <row r="35" spans="1:13" x14ac:dyDescent="0.2">
      <c r="A35" s="20"/>
      <c r="B35" s="424" t="s">
        <v>150</v>
      </c>
      <c r="C35" s="38" t="s">
        <v>82</v>
      </c>
      <c r="D35" s="39" t="s">
        <v>132</v>
      </c>
      <c r="E35" s="40" t="s">
        <v>288</v>
      </c>
      <c r="F35" s="40">
        <v>0.51100000000000001</v>
      </c>
      <c r="G35" s="40">
        <v>1.4970000000000001</v>
      </c>
      <c r="H35" s="40">
        <v>1.3839999999999999</v>
      </c>
      <c r="I35" s="40">
        <v>1.9970000000000001</v>
      </c>
      <c r="J35" s="40">
        <f>+'[2]7 Conc. de Metales PM 10'!J35</f>
        <v>0</v>
      </c>
      <c r="K35" s="40">
        <f>+'[2]7 Conc. de Metales PM 10'!K35</f>
        <v>0</v>
      </c>
      <c r="L35" s="528"/>
      <c r="M35" s="528"/>
    </row>
    <row r="36" spans="1:13" x14ac:dyDescent="0.2">
      <c r="A36" s="20"/>
      <c r="B36" s="424" t="s">
        <v>103</v>
      </c>
      <c r="C36" s="38" t="s">
        <v>102</v>
      </c>
      <c r="D36" s="39" t="s">
        <v>132</v>
      </c>
      <c r="E36" s="40">
        <v>0.2109</v>
      </c>
      <c r="F36" s="40">
        <v>0.47839999999999999</v>
      </c>
      <c r="G36" s="40">
        <v>0.69540000000000002</v>
      </c>
      <c r="H36" s="40">
        <v>0.40710000000000002</v>
      </c>
      <c r="I36" s="40">
        <v>0.2697</v>
      </c>
      <c r="J36" s="40">
        <f>+'[2]7 Conc. de Metales PM 10'!J36</f>
        <v>0</v>
      </c>
      <c r="K36" s="40">
        <f>+'[2]7 Conc. de Metales PM 10'!K36</f>
        <v>0</v>
      </c>
      <c r="L36" s="528"/>
      <c r="M36" s="528"/>
    </row>
    <row r="37" spans="1:13" x14ac:dyDescent="0.2">
      <c r="A37" s="20"/>
      <c r="B37" s="424" t="s">
        <v>81</v>
      </c>
      <c r="C37" s="38" t="s">
        <v>80</v>
      </c>
      <c r="D37" s="39" t="s">
        <v>132</v>
      </c>
      <c r="E37" s="40">
        <v>31.16</v>
      </c>
      <c r="F37" s="40">
        <v>31</v>
      </c>
      <c r="G37" s="40">
        <v>18.88</v>
      </c>
      <c r="H37" s="40">
        <v>12.99</v>
      </c>
      <c r="I37" s="40">
        <v>17.13</v>
      </c>
      <c r="J37" s="40">
        <f>+'[2]7 Conc. de Metales PM 10'!J37</f>
        <v>0</v>
      </c>
      <c r="K37" s="40">
        <f>+'[2]7 Conc. de Metales PM 10'!K37</f>
        <v>0</v>
      </c>
      <c r="L37" s="528"/>
      <c r="M37" s="528"/>
    </row>
    <row r="38" spans="1:13" x14ac:dyDescent="0.2">
      <c r="A38" s="20"/>
      <c r="B38" s="424" t="s">
        <v>114</v>
      </c>
      <c r="C38" s="38" t="s">
        <v>127</v>
      </c>
      <c r="D38" s="39" t="s">
        <v>132</v>
      </c>
      <c r="E38" s="40">
        <v>49.4</v>
      </c>
      <c r="F38" s="40">
        <v>49.9</v>
      </c>
      <c r="G38" s="40">
        <v>60.6</v>
      </c>
      <c r="H38" s="40">
        <v>16.2</v>
      </c>
      <c r="I38" s="40">
        <v>57.5</v>
      </c>
      <c r="J38" s="40">
        <f>+'[2]7 Conc. de Metales PM 10'!J38</f>
        <v>0</v>
      </c>
      <c r="K38" s="40">
        <f>+'[2]7 Conc. de Metales PM 10'!K38</f>
        <v>0</v>
      </c>
      <c r="L38" s="528"/>
      <c r="M38" s="528"/>
    </row>
    <row r="39" spans="1:13" x14ac:dyDescent="0.2">
      <c r="A39" s="20"/>
      <c r="B39" s="424" t="s">
        <v>77</v>
      </c>
      <c r="C39" s="38" t="s">
        <v>76</v>
      </c>
      <c r="D39" s="39" t="s">
        <v>132</v>
      </c>
      <c r="E39" s="40" t="s">
        <v>285</v>
      </c>
      <c r="F39" s="40" t="s">
        <v>285</v>
      </c>
      <c r="G39" s="40" t="s">
        <v>285</v>
      </c>
      <c r="H39" s="40" t="s">
        <v>285</v>
      </c>
      <c r="I39" s="40" t="s">
        <v>285</v>
      </c>
      <c r="J39" s="40">
        <f>+'[2]7 Conc. de Metales PM 10'!J39</f>
        <v>0</v>
      </c>
      <c r="K39" s="40">
        <f>+'[2]7 Conc. de Metales PM 10'!K39</f>
        <v>0</v>
      </c>
      <c r="L39" s="528"/>
      <c r="M39" s="528"/>
    </row>
    <row r="40" spans="1:13" x14ac:dyDescent="0.2">
      <c r="A40" s="20"/>
      <c r="B40" s="424" t="s">
        <v>115</v>
      </c>
      <c r="C40" s="38" t="s">
        <v>128</v>
      </c>
      <c r="D40" s="39" t="s">
        <v>132</v>
      </c>
      <c r="E40" s="40">
        <v>64.2</v>
      </c>
      <c r="F40" s="40" t="s">
        <v>7831</v>
      </c>
      <c r="G40" s="40">
        <v>46.5</v>
      </c>
      <c r="H40" s="40" t="s">
        <v>7831</v>
      </c>
      <c r="I40" s="40" t="s">
        <v>7831</v>
      </c>
      <c r="J40" s="40">
        <f>+'[2]7 Conc. de Metales PM 10'!J40</f>
        <v>0</v>
      </c>
      <c r="K40" s="40">
        <f>+'[2]7 Conc. de Metales PM 10'!K40</f>
        <v>0</v>
      </c>
      <c r="L40" s="528"/>
      <c r="M40" s="528"/>
    </row>
    <row r="41" spans="1:13" x14ac:dyDescent="0.2">
      <c r="A41" s="20"/>
      <c r="B41" s="424" t="s">
        <v>116</v>
      </c>
      <c r="C41" s="38" t="s">
        <v>129</v>
      </c>
      <c r="D41" s="39" t="s">
        <v>132</v>
      </c>
      <c r="E41" s="40" t="s">
        <v>284</v>
      </c>
      <c r="F41" s="40" t="s">
        <v>284</v>
      </c>
      <c r="G41" s="40" t="s">
        <v>284</v>
      </c>
      <c r="H41" s="40" t="s">
        <v>284</v>
      </c>
      <c r="I41" s="40" t="s">
        <v>284</v>
      </c>
      <c r="J41" s="40">
        <f>+'[2]7 Conc. de Metales PM 10'!J41</f>
        <v>0</v>
      </c>
      <c r="K41" s="40">
        <f>+'[2]7 Conc. de Metales PM 10'!K41</f>
        <v>0</v>
      </c>
      <c r="L41" s="528"/>
      <c r="M41" s="528"/>
    </row>
    <row r="42" spans="1:13" x14ac:dyDescent="0.2">
      <c r="A42" s="20"/>
      <c r="B42" s="424" t="s">
        <v>75</v>
      </c>
      <c r="C42" s="38" t="s">
        <v>74</v>
      </c>
      <c r="D42" s="39" t="s">
        <v>132</v>
      </c>
      <c r="E42" s="40">
        <v>6.0999999999999999E-2</v>
      </c>
      <c r="F42" s="40" t="s">
        <v>253</v>
      </c>
      <c r="G42" s="40" t="s">
        <v>253</v>
      </c>
      <c r="H42" s="40" t="s">
        <v>253</v>
      </c>
      <c r="I42" s="40" t="s">
        <v>253</v>
      </c>
      <c r="J42" s="40">
        <f>+'[2]7 Conc. de Metales PM 10'!J42</f>
        <v>0</v>
      </c>
      <c r="K42" s="40">
        <f>+'[2]7 Conc. de Metales PM 10'!K42</f>
        <v>0</v>
      </c>
      <c r="L42" s="528"/>
      <c r="M42" s="528"/>
    </row>
    <row r="43" spans="1:13" x14ac:dyDescent="0.2">
      <c r="A43" s="20"/>
      <c r="B43" s="424" t="s">
        <v>117</v>
      </c>
      <c r="C43" s="38" t="s">
        <v>130</v>
      </c>
      <c r="D43" s="39" t="s">
        <v>132</v>
      </c>
      <c r="E43" s="40">
        <v>0.79</v>
      </c>
      <c r="F43" s="40">
        <v>1.17</v>
      </c>
      <c r="G43" s="40">
        <v>1.29</v>
      </c>
      <c r="H43" s="40" t="s">
        <v>7832</v>
      </c>
      <c r="I43" s="40">
        <v>1.1399999999999999</v>
      </c>
      <c r="J43" s="40">
        <f>+'[2]7 Conc. de Metales PM 10'!J43</f>
        <v>0</v>
      </c>
      <c r="K43" s="40">
        <f>+'[2]7 Conc. de Metales PM 10'!K43</f>
        <v>0</v>
      </c>
      <c r="L43" s="528"/>
      <c r="M43" s="528"/>
    </row>
    <row r="44" spans="1:13" x14ac:dyDescent="0.2">
      <c r="A44" s="20"/>
      <c r="B44" s="424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 t="s">
        <v>254</v>
      </c>
      <c r="J44" s="40">
        <f>+'[2]7 Conc. de Metales PM 10'!J44</f>
        <v>0</v>
      </c>
      <c r="K44" s="40">
        <f>+'[2]7 Conc. de Metales PM 10'!K44</f>
        <v>0</v>
      </c>
      <c r="L44" s="528"/>
      <c r="M44" s="528"/>
    </row>
    <row r="45" spans="1:13" x14ac:dyDescent="0.2">
      <c r="A45" s="20"/>
      <c r="B45" s="424" t="s">
        <v>73</v>
      </c>
      <c r="C45" s="38" t="s">
        <v>72</v>
      </c>
      <c r="D45" s="39" t="s">
        <v>132</v>
      </c>
      <c r="E45" s="40" t="s">
        <v>291</v>
      </c>
      <c r="F45" s="40" t="s">
        <v>291</v>
      </c>
      <c r="G45" s="40">
        <v>0.188</v>
      </c>
      <c r="H45" s="40">
        <v>0.186</v>
      </c>
      <c r="I45" s="40">
        <v>0.17</v>
      </c>
      <c r="J45" s="40">
        <f>+'[2]7 Conc. de Metales PM 10'!J45</f>
        <v>0</v>
      </c>
      <c r="K45" s="40">
        <f>+'[2]7 Conc. de Metales PM 10'!K45</f>
        <v>0</v>
      </c>
      <c r="L45" s="528"/>
      <c r="M45" s="528"/>
    </row>
    <row r="46" spans="1:13" x14ac:dyDescent="0.2">
      <c r="A46" s="20"/>
      <c r="B46" s="424" t="s">
        <v>71</v>
      </c>
      <c r="C46" s="38" t="s">
        <v>70</v>
      </c>
      <c r="D46" s="39" t="s">
        <v>132</v>
      </c>
      <c r="E46" s="40">
        <v>86.07</v>
      </c>
      <c r="F46" s="40">
        <v>77.17</v>
      </c>
      <c r="G46" s="40">
        <v>38.979999999999997</v>
      </c>
      <c r="H46" s="40">
        <v>22.66</v>
      </c>
      <c r="I46" s="40">
        <v>38.74</v>
      </c>
      <c r="J46" s="40">
        <f>+'[2]7 Conc. de Metales PM 10'!J46</f>
        <v>0</v>
      </c>
      <c r="K46" s="40">
        <f>+'[2]7 Conc. de Metales PM 10'!K46</f>
        <v>0</v>
      </c>
      <c r="L46" s="528"/>
      <c r="M46" s="528"/>
    </row>
    <row r="47" spans="1:13" ht="4.5" customHeight="1" x14ac:dyDescent="0.2">
      <c r="A47" s="20"/>
      <c r="B47" s="381"/>
      <c r="C47" s="382"/>
      <c r="D47" s="21"/>
      <c r="E47" s="381"/>
      <c r="F47" s="383"/>
      <c r="G47" s="381"/>
      <c r="H47" s="381"/>
      <c r="I47" s="381"/>
      <c r="J47" s="381"/>
      <c r="K47" s="381"/>
      <c r="L47" s="381"/>
      <c r="M47" s="381"/>
    </row>
    <row r="48" spans="1:13" ht="12" x14ac:dyDescent="0.2">
      <c r="A48" s="20"/>
      <c r="B48" s="404" t="s">
        <v>339</v>
      </c>
      <c r="C48" s="20"/>
      <c r="D48" s="21"/>
      <c r="E48" s="45"/>
      <c r="F48" s="20"/>
      <c r="G48" s="20"/>
      <c r="H48" s="22"/>
      <c r="I48" s="20"/>
      <c r="J48" s="20"/>
      <c r="K48" s="20"/>
      <c r="L48" s="20"/>
      <c r="M48" s="20"/>
    </row>
    <row r="49" spans="1:22" x14ac:dyDescent="0.2">
      <c r="A49" s="20"/>
      <c r="B49" s="23" t="s">
        <v>7833</v>
      </c>
      <c r="C49" s="382"/>
      <c r="D49" s="21"/>
      <c r="E49" s="20"/>
      <c r="F49" s="23"/>
      <c r="G49" s="384"/>
      <c r="H49" s="22"/>
      <c r="I49" s="20"/>
      <c r="J49" s="20"/>
      <c r="K49" s="20"/>
      <c r="L49" s="20"/>
      <c r="M49" s="20"/>
    </row>
    <row r="50" spans="1:22" x14ac:dyDescent="0.2">
      <c r="A50" s="20"/>
      <c r="B50" s="23"/>
      <c r="C50" s="382"/>
      <c r="D50" s="21"/>
      <c r="E50" s="20"/>
      <c r="F50" s="23"/>
      <c r="G50" s="384"/>
      <c r="H50" s="22"/>
      <c r="I50" s="20"/>
      <c r="J50" s="20"/>
      <c r="K50" s="20"/>
      <c r="L50" s="20"/>
      <c r="M50" s="20"/>
    </row>
    <row r="51" spans="1:22" x14ac:dyDescent="0.2">
      <c r="A51" s="20"/>
      <c r="B51" s="381"/>
      <c r="C51" s="382"/>
      <c r="D51" s="21"/>
      <c r="E51" s="384"/>
      <c r="F51" s="23"/>
      <c r="G51" s="384"/>
      <c r="H51" s="22"/>
      <c r="I51" s="20"/>
      <c r="J51" s="20"/>
      <c r="K51" s="20"/>
      <c r="L51" s="20"/>
      <c r="M51" s="20"/>
    </row>
    <row r="52" spans="1:22" ht="12.75" customHeight="1" x14ac:dyDescent="0.3">
      <c r="A52" s="20"/>
      <c r="B52" s="689" t="s">
        <v>7859</v>
      </c>
      <c r="C52" s="689"/>
      <c r="D52" s="689"/>
      <c r="E52" s="689"/>
      <c r="F52" s="689"/>
      <c r="G52" s="689"/>
      <c r="H52" s="689"/>
      <c r="I52" s="689"/>
      <c r="J52" s="689"/>
      <c r="K52" s="689"/>
      <c r="L52" s="689"/>
      <c r="M52" s="689"/>
      <c r="P52" s="391" t="s">
        <v>7860</v>
      </c>
      <c r="Q52" s="391" t="s">
        <v>294</v>
      </c>
      <c r="S52" s="504"/>
      <c r="T52" s="504"/>
      <c r="U52" s="504"/>
      <c r="V52" s="504"/>
    </row>
    <row r="53" spans="1:22" s="16" customFormat="1" ht="10.5" customHeight="1" x14ac:dyDescent="0.3">
      <c r="A53" s="36"/>
      <c r="B53" s="688" t="s">
        <v>7861</v>
      </c>
      <c r="C53" s="688"/>
      <c r="D53" s="689" t="s">
        <v>104</v>
      </c>
      <c r="E53" s="703" t="str">
        <f>E12</f>
        <v>Fecha</v>
      </c>
      <c r="F53" s="703"/>
      <c r="G53" s="703"/>
      <c r="H53" s="703"/>
      <c r="I53" s="703"/>
      <c r="J53" s="703"/>
      <c r="K53" s="703"/>
      <c r="L53" s="728" t="s">
        <v>7862</v>
      </c>
      <c r="M53" s="728"/>
      <c r="N53" s="36"/>
      <c r="P53" s="393">
        <v>0</v>
      </c>
      <c r="Q53" s="394">
        <v>0.5</v>
      </c>
      <c r="S53" s="504"/>
      <c r="T53" s="504"/>
      <c r="U53" s="504"/>
      <c r="V53" s="504"/>
    </row>
    <row r="54" spans="1:22" ht="12.75" customHeight="1" x14ac:dyDescent="0.3">
      <c r="A54" s="20"/>
      <c r="B54" s="688"/>
      <c r="C54" s="688"/>
      <c r="D54" s="689"/>
      <c r="E54" s="453">
        <f>'[2]6 Cálculo PM10 y VM'!$E12</f>
        <v>43847.694444444445</v>
      </c>
      <c r="F54" s="453">
        <f>'[2]6 Cálculo PM10 y VM'!$E13</f>
        <v>43848.701388888891</v>
      </c>
      <c r="G54" s="453">
        <f>'[2]6 Cálculo PM10 y VM'!$E14</f>
        <v>43849.704861111109</v>
      </c>
      <c r="H54" s="453">
        <f>'[2]6 Cálculo PM10 y VM'!$E15</f>
        <v>43850.716666666667</v>
      </c>
      <c r="I54" s="453">
        <f>'[2]6 Cálculo PM10 y VM'!$E16</f>
        <v>43851.71875</v>
      </c>
      <c r="J54" s="453">
        <f>'[2]6 Cálculo PM10 y VM'!$E17</f>
        <v>0</v>
      </c>
      <c r="K54" s="453">
        <f>'[2]6 Cálculo PM10 y VM'!$E18</f>
        <v>0</v>
      </c>
      <c r="L54" s="728"/>
      <c r="M54" s="728"/>
      <c r="P54" s="393">
        <v>1</v>
      </c>
      <c r="Q54" s="394">
        <v>0.5</v>
      </c>
      <c r="S54" s="504"/>
      <c r="T54" s="504"/>
      <c r="U54" s="504"/>
      <c r="V54" s="504"/>
    </row>
    <row r="55" spans="1:22" s="16" customFormat="1" ht="31.5" customHeight="1" x14ac:dyDescent="0.3">
      <c r="A55" s="36"/>
      <c r="B55" s="703" t="s">
        <v>7863</v>
      </c>
      <c r="C55" s="703"/>
      <c r="D55" s="703"/>
      <c r="E55" s="47">
        <f>+'[2]8 Cálculo PM10 y VM (R)'!L12</f>
        <v>969.80590854591935</v>
      </c>
      <c r="F55" s="47">
        <f>+'[2]8 Cálculo PM10 y VM (R)'!L13</f>
        <v>948.28980641422402</v>
      </c>
      <c r="G55" s="47">
        <f>+'[2]8 Cálculo PM10 y VM (R)'!L14</f>
        <v>959.43488745195054</v>
      </c>
      <c r="H55" s="47">
        <f>+'[2]8 Cálculo PM10 y VM (R)'!L15</f>
        <v>954.80863222653431</v>
      </c>
      <c r="I55" s="47">
        <f>+'[2]8 Cálculo PM10 y VM (R)'!L16</f>
        <v>948.99204719063925</v>
      </c>
      <c r="J55" s="47" t="e">
        <f>+'[2]8 Cálculo PM10 y VM (R)'!L17</f>
        <v>#DIV/0!</v>
      </c>
      <c r="K55" s="47" t="e">
        <f>+'[2]8 Cálculo PM10 y VM (R)'!L18</f>
        <v>#DIV/0!</v>
      </c>
      <c r="L55" s="453" t="s">
        <v>7864</v>
      </c>
      <c r="M55" s="532" t="s">
        <v>7865</v>
      </c>
      <c r="N55" s="36"/>
      <c r="P55" s="504"/>
      <c r="Q55" s="504"/>
      <c r="R55" s="504"/>
      <c r="S55" s="504"/>
      <c r="T55" s="504"/>
      <c r="U55" s="504"/>
      <c r="V55" s="504"/>
    </row>
    <row r="56" spans="1:22" ht="14.4" x14ac:dyDescent="0.3">
      <c r="A56" s="20"/>
      <c r="B56" s="424" t="s">
        <v>101</v>
      </c>
      <c r="C56" s="38" t="s">
        <v>100</v>
      </c>
      <c r="D56" s="39" t="s">
        <v>135</v>
      </c>
      <c r="E56" s="48">
        <f>IF(ISNUMBER(FIND("&lt;",E14)),"&lt;LD",PRODUCT(E14,1/E$55))</f>
        <v>2.4912201283888182E-2</v>
      </c>
      <c r="F56" s="48">
        <f>IF(ISNUMBER(FIND("&lt;",F14)),"&lt;LD",PRODUCT(F14,1/F$55))</f>
        <v>4.0293589303130636E-2</v>
      </c>
      <c r="G56" s="48">
        <f>IF(ISNUMBER(FIND("&lt;",G14)),"&lt;LD",PRODUCT(G14,1/G$55))</f>
        <v>4.8705754409353062E-2</v>
      </c>
      <c r="H56" s="48">
        <f>IF(ISNUMBER(FIND("&lt;",H14)),"&lt;LD",PRODUCT(H14,1/H$55))</f>
        <v>1.6422138919539871E-2</v>
      </c>
      <c r="I56" s="48">
        <f>IF(ISNUMBER(FIND("&lt;",I14)),"&lt;LD",PRODUCT(I14,1/I$55))</f>
        <v>3.8577773236750379E-2</v>
      </c>
      <c r="J56" s="48" t="e">
        <f t="shared" ref="J56:K71" si="0">IF(ISNUMBER(FIND("&lt;",J14)),"N.D.",PRODUCT(J14,1/J$55))</f>
        <v>#DIV/0!</v>
      </c>
      <c r="K56" s="48" t="e">
        <f t="shared" si="0"/>
        <v>#DIV/0!</v>
      </c>
      <c r="L56" s="38" t="s">
        <v>131</v>
      </c>
      <c r="M56" s="48" t="s">
        <v>131</v>
      </c>
      <c r="P56" s="509" t="s">
        <v>7806</v>
      </c>
      <c r="Q56" s="509"/>
      <c r="R56" s="504"/>
      <c r="S56" s="504"/>
      <c r="T56" s="504"/>
      <c r="U56" s="504"/>
      <c r="V56" s="504"/>
    </row>
    <row r="57" spans="1:22" ht="14.4" x14ac:dyDescent="0.3">
      <c r="A57" s="20"/>
      <c r="B57" s="424" t="s">
        <v>79</v>
      </c>
      <c r="C57" s="38" t="s">
        <v>78</v>
      </c>
      <c r="D57" s="39" t="s">
        <v>135</v>
      </c>
      <c r="E57" s="48">
        <f t="shared" ref="E57:I72" si="1">IF(ISNUMBER(FIND("&lt;",E15)),"&lt;LD",PRODUCT(E15,1/E$55))</f>
        <v>6.8879761827968992E-4</v>
      </c>
      <c r="F57" s="48">
        <f t="shared" si="1"/>
        <v>1.0861658461718019E-3</v>
      </c>
      <c r="G57" s="48">
        <f t="shared" si="1"/>
        <v>1.1746498013982646E-3</v>
      </c>
      <c r="H57" s="48">
        <f t="shared" si="1"/>
        <v>4.210267758708564E-4</v>
      </c>
      <c r="I57" s="48">
        <f t="shared" si="1"/>
        <v>5.1949855792728593E-4</v>
      </c>
      <c r="J57" s="48" t="e">
        <f t="shared" si="0"/>
        <v>#DIV/0!</v>
      </c>
      <c r="K57" s="48" t="e">
        <f t="shared" si="0"/>
        <v>#DIV/0!</v>
      </c>
      <c r="L57" s="38">
        <v>25</v>
      </c>
      <c r="M57" s="48" t="s">
        <v>7866</v>
      </c>
      <c r="P57" s="510" t="s">
        <v>7807</v>
      </c>
      <c r="Q57" s="512"/>
      <c r="R57" s="504"/>
      <c r="S57" s="504"/>
      <c r="T57" s="504"/>
      <c r="U57" s="504"/>
      <c r="V57" s="504"/>
    </row>
    <row r="58" spans="1:22" ht="14.4" x14ac:dyDescent="0.3">
      <c r="A58" s="20"/>
      <c r="B58" s="424" t="s">
        <v>147</v>
      </c>
      <c r="C58" s="38" t="s">
        <v>99</v>
      </c>
      <c r="D58" s="39" t="s">
        <v>135</v>
      </c>
      <c r="E58" s="48">
        <f t="shared" si="1"/>
        <v>1.4714284450376011E-3</v>
      </c>
      <c r="F58" s="48">
        <f t="shared" si="1"/>
        <v>1.7863737314709053E-3</v>
      </c>
      <c r="G58" s="48">
        <f t="shared" si="1"/>
        <v>2.1752388070258905E-3</v>
      </c>
      <c r="H58" s="48">
        <f t="shared" si="1"/>
        <v>1.5458595054362787E-3</v>
      </c>
      <c r="I58" s="48">
        <f t="shared" si="1"/>
        <v>3.2413338015909363E-3</v>
      </c>
      <c r="J58" s="48" t="e">
        <f t="shared" si="0"/>
        <v>#DIV/0!</v>
      </c>
      <c r="K58" s="48" t="e">
        <f t="shared" si="0"/>
        <v>#DIV/0!</v>
      </c>
      <c r="L58" s="38">
        <v>0.3</v>
      </c>
      <c r="M58" s="48" t="s">
        <v>7867</v>
      </c>
      <c r="P58" s="510" t="s">
        <v>7808</v>
      </c>
      <c r="Q58" s="512"/>
      <c r="R58" s="504"/>
      <c r="S58" s="504"/>
      <c r="T58" s="504"/>
      <c r="U58" s="504"/>
      <c r="V58" s="504"/>
    </row>
    <row r="59" spans="1:22" ht="14.4" x14ac:dyDescent="0.3">
      <c r="A59" s="20"/>
      <c r="B59" s="424" t="s">
        <v>98</v>
      </c>
      <c r="C59" s="38" t="s">
        <v>97</v>
      </c>
      <c r="D59" s="39" t="s">
        <v>135</v>
      </c>
      <c r="E59" s="48">
        <f t="shared" si="1"/>
        <v>2.4705974452067917E-3</v>
      </c>
      <c r="F59" s="48">
        <f t="shared" si="1"/>
        <v>4.1063396164980554E-3</v>
      </c>
      <c r="G59" s="48">
        <f t="shared" si="1"/>
        <v>4.7382058537324854E-3</v>
      </c>
      <c r="H59" s="48">
        <f t="shared" si="1"/>
        <v>2.2894640100838111E-3</v>
      </c>
      <c r="I59" s="48">
        <f t="shared" si="1"/>
        <v>2.8883276821068779E-3</v>
      </c>
      <c r="J59" s="48" t="e">
        <f t="shared" si="0"/>
        <v>#DIV/0!</v>
      </c>
      <c r="K59" s="48" t="e">
        <f t="shared" si="0"/>
        <v>#DIV/0!</v>
      </c>
      <c r="L59" s="38" t="s">
        <v>131</v>
      </c>
      <c r="M59" s="48" t="s">
        <v>131</v>
      </c>
      <c r="P59" s="510" t="s">
        <v>7809</v>
      </c>
      <c r="Q59" s="512"/>
      <c r="R59" s="504"/>
      <c r="S59" s="504"/>
      <c r="T59" s="504"/>
      <c r="U59" s="504"/>
      <c r="V59" s="504"/>
    </row>
    <row r="60" spans="1:22" ht="14.4" x14ac:dyDescent="0.3">
      <c r="A60" s="20"/>
      <c r="B60" s="424" t="s">
        <v>96</v>
      </c>
      <c r="C60" s="38" t="s">
        <v>95</v>
      </c>
      <c r="D60" s="39" t="s">
        <v>135</v>
      </c>
      <c r="E60" s="48" t="str">
        <f t="shared" si="1"/>
        <v>&lt;LD</v>
      </c>
      <c r="F60" s="48" t="str">
        <f t="shared" si="1"/>
        <v>&lt;LD</v>
      </c>
      <c r="G60" s="48" t="str">
        <f t="shared" si="1"/>
        <v>&lt;LD</v>
      </c>
      <c r="H60" s="48" t="str">
        <f t="shared" si="1"/>
        <v>&lt;LD</v>
      </c>
      <c r="I60" s="48" t="str">
        <f t="shared" si="1"/>
        <v>&lt;LD</v>
      </c>
      <c r="J60" s="48" t="e">
        <f t="shared" si="0"/>
        <v>#DIV/0!</v>
      </c>
      <c r="K60" s="48" t="e">
        <f t="shared" si="0"/>
        <v>#DIV/0!</v>
      </c>
      <c r="L60" s="38">
        <v>0.01</v>
      </c>
      <c r="M60" s="48" t="s">
        <v>7868</v>
      </c>
      <c r="P60" s="510" t="s">
        <v>7810</v>
      </c>
      <c r="Q60" s="512"/>
      <c r="R60" s="504"/>
      <c r="S60" s="504"/>
      <c r="T60" s="504"/>
      <c r="U60" s="504"/>
      <c r="V60" s="504"/>
    </row>
    <row r="61" spans="1:22" ht="14.4" x14ac:dyDescent="0.3">
      <c r="A61" s="20"/>
      <c r="B61" s="424" t="s">
        <v>106</v>
      </c>
      <c r="C61" s="38" t="s">
        <v>118</v>
      </c>
      <c r="D61" s="39" t="s">
        <v>135</v>
      </c>
      <c r="E61" s="48">
        <f t="shared" si="1"/>
        <v>3.9244966095396697E-4</v>
      </c>
      <c r="F61" s="48">
        <f t="shared" si="1"/>
        <v>3.9418329446506755E-4</v>
      </c>
      <c r="G61" s="48">
        <f t="shared" si="1"/>
        <v>3.1998002575800107E-4</v>
      </c>
      <c r="H61" s="48">
        <f t="shared" si="1"/>
        <v>2.8508330445782863E-4</v>
      </c>
      <c r="I61" s="48">
        <f t="shared" si="1"/>
        <v>3.2581937953573387E-4</v>
      </c>
      <c r="J61" s="48" t="e">
        <f t="shared" si="0"/>
        <v>#DIV/0!</v>
      </c>
      <c r="K61" s="48" t="e">
        <f t="shared" si="0"/>
        <v>#DIV/0!</v>
      </c>
      <c r="L61" s="38" t="s">
        <v>131</v>
      </c>
      <c r="M61" s="48" t="s">
        <v>131</v>
      </c>
      <c r="P61" s="510" t="s">
        <v>7869</v>
      </c>
      <c r="Q61" s="512"/>
      <c r="R61" s="504"/>
      <c r="S61" s="504"/>
      <c r="T61" s="504"/>
      <c r="U61" s="504"/>
      <c r="V61" s="504"/>
    </row>
    <row r="62" spans="1:22" ht="14.4" x14ac:dyDescent="0.3">
      <c r="A62" s="20"/>
      <c r="B62" s="424" t="s">
        <v>107</v>
      </c>
      <c r="C62" s="38" t="s">
        <v>119</v>
      </c>
      <c r="D62" s="39" t="s">
        <v>135</v>
      </c>
      <c r="E62" s="48" t="str">
        <f t="shared" si="1"/>
        <v>&lt;LD</v>
      </c>
      <c r="F62" s="48" t="str">
        <f t="shared" si="1"/>
        <v>&lt;LD</v>
      </c>
      <c r="G62" s="48" t="str">
        <f t="shared" si="1"/>
        <v>&lt;LD</v>
      </c>
      <c r="H62" s="48" t="str">
        <f t="shared" si="1"/>
        <v>&lt;LD</v>
      </c>
      <c r="I62" s="48" t="str">
        <f t="shared" si="1"/>
        <v>&lt;LD</v>
      </c>
      <c r="J62" s="48" t="e">
        <f t="shared" si="0"/>
        <v>#DIV/0!</v>
      </c>
      <c r="K62" s="48" t="e">
        <f t="shared" si="0"/>
        <v>#DIV/0!</v>
      </c>
      <c r="L62" s="38">
        <v>120</v>
      </c>
      <c r="M62" s="48" t="s">
        <v>7870</v>
      </c>
      <c r="S62" s="504"/>
      <c r="T62" s="504"/>
      <c r="U62" s="504"/>
      <c r="V62" s="504"/>
    </row>
    <row r="63" spans="1:22" ht="14.4" x14ac:dyDescent="0.3">
      <c r="A63" s="20"/>
      <c r="B63" s="424" t="s">
        <v>94</v>
      </c>
      <c r="C63" s="38" t="s">
        <v>93</v>
      </c>
      <c r="D63" s="39" t="s">
        <v>135</v>
      </c>
      <c r="E63" s="48">
        <f t="shared" si="1"/>
        <v>8.7543290107703091E-4</v>
      </c>
      <c r="F63" s="48">
        <f t="shared" si="1"/>
        <v>3.553765923882498E-4</v>
      </c>
      <c r="G63" s="48">
        <f t="shared" si="1"/>
        <v>7.139619467238787E-4</v>
      </c>
      <c r="H63" s="48">
        <f t="shared" si="1"/>
        <v>2.0004008505306858E-4</v>
      </c>
      <c r="I63" s="48">
        <f t="shared" si="1"/>
        <v>2.3077116467763817E-4</v>
      </c>
      <c r="J63" s="48" t="e">
        <f t="shared" si="0"/>
        <v>#DIV/0!</v>
      </c>
      <c r="K63" s="48" t="e">
        <f t="shared" si="0"/>
        <v>#DIV/0!</v>
      </c>
      <c r="L63" s="38">
        <v>2.5000000000000001E-2</v>
      </c>
      <c r="M63" s="48" t="s">
        <v>7871</v>
      </c>
      <c r="S63" s="504"/>
      <c r="T63" s="504"/>
      <c r="U63" s="504"/>
      <c r="V63" s="504"/>
    </row>
    <row r="64" spans="1:22" ht="14.4" x14ac:dyDescent="0.3">
      <c r="A64" s="20"/>
      <c r="B64" s="424" t="s">
        <v>108</v>
      </c>
      <c r="C64" s="38" t="s">
        <v>121</v>
      </c>
      <c r="D64" s="39" t="s">
        <v>135</v>
      </c>
      <c r="E64" s="48">
        <f t="shared" si="1"/>
        <v>0.60115121475607658</v>
      </c>
      <c r="F64" s="48">
        <f t="shared" si="1"/>
        <v>0.69430251759176154</v>
      </c>
      <c r="G64" s="48">
        <f t="shared" si="1"/>
        <v>0.85810930034710842</v>
      </c>
      <c r="H64" s="48">
        <f t="shared" si="1"/>
        <v>0.40751621515261249</v>
      </c>
      <c r="I64" s="48">
        <f t="shared" si="1"/>
        <v>0.85037593559294067</v>
      </c>
      <c r="J64" s="48" t="e">
        <f t="shared" si="0"/>
        <v>#DIV/0!</v>
      </c>
      <c r="K64" s="48" t="e">
        <f t="shared" si="0"/>
        <v>#DIV/0!</v>
      </c>
      <c r="L64" s="38" t="s">
        <v>131</v>
      </c>
      <c r="M64" s="48" t="s">
        <v>131</v>
      </c>
      <c r="P64" s="504"/>
      <c r="Q64" s="504"/>
      <c r="R64" s="504"/>
      <c r="S64" s="504"/>
      <c r="T64" s="504"/>
      <c r="U64" s="504"/>
      <c r="V64" s="504"/>
    </row>
    <row r="65" spans="1:22" ht="14.4" x14ac:dyDescent="0.3">
      <c r="A65" s="20"/>
      <c r="B65" s="424" t="s">
        <v>92</v>
      </c>
      <c r="C65" s="38" t="s">
        <v>91</v>
      </c>
      <c r="D65" s="39" t="s">
        <v>135</v>
      </c>
      <c r="E65" s="48">
        <f t="shared" si="1"/>
        <v>7.8366196091701241E-5</v>
      </c>
      <c r="F65" s="48">
        <f t="shared" si="1"/>
        <v>1.0439846482622176E-4</v>
      </c>
      <c r="G65" s="48">
        <f t="shared" si="1"/>
        <v>2.6890829526242437E-4</v>
      </c>
      <c r="H65" s="48">
        <f t="shared" si="1"/>
        <v>1.7909347928834937E-4</v>
      </c>
      <c r="I65" s="48">
        <f t="shared" si="1"/>
        <v>9.2729965715215328E-5</v>
      </c>
      <c r="J65" s="48" t="e">
        <f t="shared" si="0"/>
        <v>#DIV/0!</v>
      </c>
      <c r="K65" s="48" t="e">
        <f t="shared" si="0"/>
        <v>#DIV/0!</v>
      </c>
      <c r="L65" s="38">
        <v>0.1</v>
      </c>
      <c r="M65" s="48" t="s">
        <v>7872</v>
      </c>
      <c r="P65" s="504"/>
      <c r="Q65" s="504"/>
      <c r="R65" s="504"/>
      <c r="S65" s="504"/>
      <c r="T65" s="504"/>
      <c r="U65" s="504"/>
      <c r="V65" s="504"/>
    </row>
    <row r="66" spans="1:22" ht="14.4" x14ac:dyDescent="0.3">
      <c r="A66" s="20"/>
      <c r="B66" s="424" t="s">
        <v>88</v>
      </c>
      <c r="C66" s="38" t="s">
        <v>87</v>
      </c>
      <c r="D66" s="39" t="s">
        <v>135</v>
      </c>
      <c r="E66" s="48">
        <f t="shared" si="1"/>
        <v>4.2420859305428806E-2</v>
      </c>
      <c r="F66" s="48">
        <f t="shared" si="1"/>
        <v>5.4898829079324286E-2</v>
      </c>
      <c r="G66" s="48">
        <f t="shared" si="1"/>
        <v>5.627270876441199E-2</v>
      </c>
      <c r="H66" s="48">
        <f t="shared" si="1"/>
        <v>5.1947582296503675E-2</v>
      </c>
      <c r="I66" s="48">
        <f t="shared" si="1"/>
        <v>7.4015372634508234E-2</v>
      </c>
      <c r="J66" s="48" t="e">
        <f t="shared" si="0"/>
        <v>#DIV/0!</v>
      </c>
      <c r="K66" s="48" t="e">
        <f t="shared" si="0"/>
        <v>#DIV/0!</v>
      </c>
      <c r="L66" s="38">
        <v>50</v>
      </c>
      <c r="M66" s="48" t="s">
        <v>7873</v>
      </c>
      <c r="P66" s="504"/>
      <c r="Q66" s="504"/>
      <c r="R66" s="504"/>
      <c r="S66" s="504"/>
      <c r="T66" s="504"/>
      <c r="U66" s="504"/>
      <c r="V66" s="504"/>
    </row>
    <row r="67" spans="1:22" ht="13.2" x14ac:dyDescent="0.2">
      <c r="A67" s="20"/>
      <c r="B67" s="424" t="s">
        <v>90</v>
      </c>
      <c r="C67" s="38" t="s">
        <v>89</v>
      </c>
      <c r="D67" s="39" t="s">
        <v>135</v>
      </c>
      <c r="E67" s="48" t="str">
        <f t="shared" si="1"/>
        <v>&lt;LD</v>
      </c>
      <c r="F67" s="48" t="str">
        <f t="shared" si="1"/>
        <v>&lt;LD</v>
      </c>
      <c r="G67" s="48" t="str">
        <f t="shared" si="1"/>
        <v>&lt;LD</v>
      </c>
      <c r="H67" s="48">
        <f t="shared" si="1"/>
        <v>1.671539140024594E-2</v>
      </c>
      <c r="I67" s="48" t="str">
        <f t="shared" si="1"/>
        <v>&lt;LD</v>
      </c>
      <c r="J67" s="48" t="e">
        <f t="shared" si="0"/>
        <v>#DIV/0!</v>
      </c>
      <c r="K67" s="48" t="e">
        <f t="shared" si="0"/>
        <v>#DIV/0!</v>
      </c>
      <c r="L67" s="38">
        <v>0.5</v>
      </c>
      <c r="M67" s="48" t="s">
        <v>7874</v>
      </c>
    </row>
    <row r="68" spans="1:22" ht="13.2" x14ac:dyDescent="0.2">
      <c r="A68" s="20"/>
      <c r="B68" s="424" t="s">
        <v>109</v>
      </c>
      <c r="C68" s="38" t="s">
        <v>122</v>
      </c>
      <c r="D68" s="39" t="s">
        <v>135</v>
      </c>
      <c r="E68" s="48">
        <f t="shared" si="1"/>
        <v>3.114025160486023E-4</v>
      </c>
      <c r="F68" s="48">
        <f t="shared" si="1"/>
        <v>2.1196051949566233E-4</v>
      </c>
      <c r="G68" s="48">
        <f t="shared" si="1"/>
        <v>2.7307741611920614E-4</v>
      </c>
      <c r="H68" s="48">
        <f t="shared" si="1"/>
        <v>2.0841872735895628E-4</v>
      </c>
      <c r="I68" s="48">
        <f t="shared" si="1"/>
        <v>3.076948862368509E-4</v>
      </c>
      <c r="J68" s="48" t="e">
        <f t="shared" si="0"/>
        <v>#DIV/0!</v>
      </c>
      <c r="K68" s="48" t="e">
        <f t="shared" si="0"/>
        <v>#DIV/0!</v>
      </c>
      <c r="L68" s="38">
        <v>10</v>
      </c>
      <c r="M68" s="48" t="s">
        <v>7875</v>
      </c>
    </row>
    <row r="69" spans="1:22" ht="13.2" x14ac:dyDescent="0.2">
      <c r="A69" s="20"/>
      <c r="B69" s="424" t="s">
        <v>110</v>
      </c>
      <c r="C69" s="38" t="s">
        <v>123</v>
      </c>
      <c r="D69" s="39" t="s">
        <v>135</v>
      </c>
      <c r="E69" s="48">
        <f t="shared" si="1"/>
        <v>1.0053558051237989E-3</v>
      </c>
      <c r="F69" s="48">
        <f t="shared" si="1"/>
        <v>1.2116549099528159E-3</v>
      </c>
      <c r="G69" s="48">
        <f t="shared" si="1"/>
        <v>1.718720073208286E-3</v>
      </c>
      <c r="H69" s="48">
        <f t="shared" si="1"/>
        <v>1.1175014175477704E-3</v>
      </c>
      <c r="I69" s="48">
        <f t="shared" si="1"/>
        <v>1.8904268010579127E-3</v>
      </c>
      <c r="J69" s="48" t="e">
        <f t="shared" si="0"/>
        <v>#DIV/0!</v>
      </c>
      <c r="K69" s="48" t="e">
        <f t="shared" si="0"/>
        <v>#DIV/0!</v>
      </c>
      <c r="L69" s="38">
        <v>120</v>
      </c>
      <c r="M69" s="48" t="s">
        <v>7876</v>
      </c>
    </row>
    <row r="70" spans="1:22" ht="13.2" x14ac:dyDescent="0.2">
      <c r="A70" s="20"/>
      <c r="B70" s="424" t="s">
        <v>148</v>
      </c>
      <c r="C70" s="38" t="s">
        <v>120</v>
      </c>
      <c r="D70" s="39" t="s">
        <v>135</v>
      </c>
      <c r="E70" s="48">
        <f t="shared" si="1"/>
        <v>0.19725596463608486</v>
      </c>
      <c r="F70" s="48">
        <f t="shared" si="1"/>
        <v>0.16724844971150271</v>
      </c>
      <c r="G70" s="48">
        <f t="shared" si="1"/>
        <v>0.16520141394997775</v>
      </c>
      <c r="H70" s="48">
        <f t="shared" si="1"/>
        <v>0.14589310915126941</v>
      </c>
      <c r="I70" s="48">
        <f t="shared" si="1"/>
        <v>0.16354193953410703</v>
      </c>
      <c r="J70" s="48" t="e">
        <f t="shared" si="0"/>
        <v>#DIV/0!</v>
      </c>
      <c r="K70" s="48" t="e">
        <f t="shared" si="0"/>
        <v>#DIV/0!</v>
      </c>
      <c r="L70" s="38" t="s">
        <v>131</v>
      </c>
      <c r="M70" s="48" t="s">
        <v>131</v>
      </c>
    </row>
    <row r="71" spans="1:22" ht="13.2" x14ac:dyDescent="0.2">
      <c r="A71" s="20"/>
      <c r="B71" s="424" t="s">
        <v>111</v>
      </c>
      <c r="C71" s="38" t="s">
        <v>124</v>
      </c>
      <c r="D71" s="39" t="s">
        <v>135</v>
      </c>
      <c r="E71" s="48">
        <f t="shared" si="1"/>
        <v>0.33099406507152762</v>
      </c>
      <c r="F71" s="48">
        <f t="shared" si="1"/>
        <v>0.39133606360617063</v>
      </c>
      <c r="G71" s="48">
        <f t="shared" si="1"/>
        <v>0.1850047380196912</v>
      </c>
      <c r="H71" s="48">
        <f t="shared" si="1"/>
        <v>0.24151436446721261</v>
      </c>
      <c r="I71" s="48">
        <f t="shared" si="1"/>
        <v>0.2831425203145268</v>
      </c>
      <c r="J71" s="48" t="e">
        <f t="shared" si="0"/>
        <v>#DIV/0!</v>
      </c>
      <c r="K71" s="48" t="e">
        <f t="shared" si="0"/>
        <v>#DIV/0!</v>
      </c>
      <c r="L71" s="38">
        <v>4</v>
      </c>
      <c r="M71" s="48" t="s">
        <v>7877</v>
      </c>
    </row>
    <row r="72" spans="1:22" ht="13.2" x14ac:dyDescent="0.2">
      <c r="A72" s="20"/>
      <c r="B72" s="424" t="s">
        <v>112</v>
      </c>
      <c r="C72" s="38" t="s">
        <v>125</v>
      </c>
      <c r="D72" s="39" t="s">
        <v>135</v>
      </c>
      <c r="E72" s="48" t="str">
        <f t="shared" si="1"/>
        <v>&lt;LD</v>
      </c>
      <c r="F72" s="48" t="str">
        <f t="shared" si="1"/>
        <v>&lt;LD</v>
      </c>
      <c r="G72" s="48" t="str">
        <f t="shared" si="1"/>
        <v>&lt;LD</v>
      </c>
      <c r="H72" s="48" t="str">
        <f t="shared" si="1"/>
        <v>&lt;LD</v>
      </c>
      <c r="I72" s="48" t="str">
        <f t="shared" si="1"/>
        <v>&lt;LD</v>
      </c>
      <c r="J72" s="48" t="e">
        <f t="shared" ref="J72:K87" si="2">IF(ISNUMBER(FIND("&lt;",J30)),"N.D.",PRODUCT(J30,1/J$55))</f>
        <v>#DIV/0!</v>
      </c>
      <c r="K72" s="48" t="e">
        <f t="shared" si="2"/>
        <v>#DIV/0!</v>
      </c>
      <c r="L72" s="38" t="s">
        <v>131</v>
      </c>
      <c r="M72" s="48" t="s">
        <v>131</v>
      </c>
    </row>
    <row r="73" spans="1:22" ht="13.2" x14ac:dyDescent="0.2">
      <c r="A73" s="20"/>
      <c r="B73" s="424" t="s">
        <v>113</v>
      </c>
      <c r="C73" s="38" t="s">
        <v>126</v>
      </c>
      <c r="D73" s="39" t="s">
        <v>135</v>
      </c>
      <c r="E73" s="48">
        <f t="shared" ref="E73:I88" si="3">IF(ISNUMBER(FIND("&lt;",E31)),"&lt;LD",PRODUCT(E31,1/E$55))</f>
        <v>7.2798071632554043E-2</v>
      </c>
      <c r="F73" s="48">
        <f t="shared" si="3"/>
        <v>7.8562481106601217E-2</v>
      </c>
      <c r="G73" s="48">
        <f t="shared" si="3"/>
        <v>5.4719711245260774E-2</v>
      </c>
      <c r="H73" s="48" t="str">
        <f t="shared" si="3"/>
        <v>&lt;LD</v>
      </c>
      <c r="I73" s="48">
        <f t="shared" si="3"/>
        <v>5.2582105558968695E-2</v>
      </c>
      <c r="J73" s="48" t="e">
        <f t="shared" si="2"/>
        <v>#DIV/0!</v>
      </c>
      <c r="K73" s="48" t="e">
        <f t="shared" si="2"/>
        <v>#DIV/0!</v>
      </c>
      <c r="L73" s="38" t="s">
        <v>131</v>
      </c>
      <c r="M73" s="48" t="s">
        <v>131</v>
      </c>
    </row>
    <row r="74" spans="1:22" ht="13.2" x14ac:dyDescent="0.2">
      <c r="A74" s="20"/>
      <c r="B74" s="424" t="s">
        <v>86</v>
      </c>
      <c r="C74" s="38" t="s">
        <v>85</v>
      </c>
      <c r="D74" s="39" t="s">
        <v>135</v>
      </c>
      <c r="E74" s="48">
        <f t="shared" si="3"/>
        <v>6.7343371930908003E-2</v>
      </c>
      <c r="F74" s="48">
        <f t="shared" si="3"/>
        <v>9.2229189229306591E-2</v>
      </c>
      <c r="G74" s="48">
        <f t="shared" si="3"/>
        <v>3.231068664005874E-2</v>
      </c>
      <c r="H74" s="48">
        <f t="shared" si="3"/>
        <v>1.8611059221953028E-2</v>
      </c>
      <c r="I74" s="48">
        <f t="shared" si="3"/>
        <v>4.728174501865582E-2</v>
      </c>
      <c r="J74" s="48" t="e">
        <f t="shared" si="2"/>
        <v>#DIV/0!</v>
      </c>
      <c r="K74" s="48" t="e">
        <f t="shared" si="2"/>
        <v>#DIV/0!</v>
      </c>
      <c r="L74" s="38">
        <v>0.2</v>
      </c>
      <c r="M74" s="48" t="s">
        <v>7878</v>
      </c>
    </row>
    <row r="75" spans="1:22" ht="13.2" x14ac:dyDescent="0.2">
      <c r="A75" s="20"/>
      <c r="B75" s="424" t="s">
        <v>69</v>
      </c>
      <c r="C75" s="38" t="s">
        <v>68</v>
      </c>
      <c r="D75" s="39" t="s">
        <v>135</v>
      </c>
      <c r="E75" s="48" t="str">
        <f t="shared" si="3"/>
        <v>&lt;LD</v>
      </c>
      <c r="F75" s="48">
        <f t="shared" si="3"/>
        <v>1.3434711534202678E-3</v>
      </c>
      <c r="G75" s="48">
        <f t="shared" si="3"/>
        <v>3.3561422897093274E-4</v>
      </c>
      <c r="H75" s="48">
        <f t="shared" si="3"/>
        <v>1.8433013072952914E-4</v>
      </c>
      <c r="I75" s="48">
        <f t="shared" si="3"/>
        <v>1.475249454560244E-4</v>
      </c>
      <c r="J75" s="48" t="e">
        <f t="shared" si="2"/>
        <v>#DIV/0!</v>
      </c>
      <c r="K75" s="48" t="e">
        <f t="shared" si="2"/>
        <v>#DIV/0!</v>
      </c>
      <c r="L75" s="38">
        <v>2</v>
      </c>
      <c r="M75" s="48" t="s">
        <v>7879</v>
      </c>
    </row>
    <row r="76" spans="1:22" ht="13.2" x14ac:dyDescent="0.2">
      <c r="A76" s="20"/>
      <c r="B76" s="424" t="s">
        <v>84</v>
      </c>
      <c r="C76" s="38" t="s">
        <v>83</v>
      </c>
      <c r="D76" s="39" t="s">
        <v>135</v>
      </c>
      <c r="E76" s="48">
        <f t="shared" si="3"/>
        <v>1.6116626906753819E-3</v>
      </c>
      <c r="F76" s="48">
        <f t="shared" si="3"/>
        <v>2.3716378524663911E-3</v>
      </c>
      <c r="G76" s="48">
        <f t="shared" si="3"/>
        <v>2.3086506744429067E-3</v>
      </c>
      <c r="H76" s="48">
        <f t="shared" si="3"/>
        <v>2.0401994014836522E-3</v>
      </c>
      <c r="I76" s="48">
        <f t="shared" si="3"/>
        <v>2.788221469118861E-3</v>
      </c>
      <c r="J76" s="48" t="e">
        <f t="shared" si="2"/>
        <v>#DIV/0!</v>
      </c>
      <c r="K76" s="48" t="e">
        <f t="shared" si="2"/>
        <v>#DIV/0!</v>
      </c>
      <c r="L76" s="38">
        <v>120</v>
      </c>
      <c r="M76" s="48" t="s">
        <v>7880</v>
      </c>
    </row>
    <row r="77" spans="1:22" ht="13.2" x14ac:dyDescent="0.2">
      <c r="A77" s="20"/>
      <c r="B77" s="424" t="s">
        <v>150</v>
      </c>
      <c r="C77" s="38" t="s">
        <v>82</v>
      </c>
      <c r="D77" s="39" t="s">
        <v>135</v>
      </c>
      <c r="E77" s="48" t="str">
        <f t="shared" si="3"/>
        <v>&lt;LD</v>
      </c>
      <c r="F77" s="48">
        <f t="shared" si="3"/>
        <v>5.3886480329494251E-4</v>
      </c>
      <c r="G77" s="48">
        <f t="shared" si="3"/>
        <v>1.5602934806505787E-3</v>
      </c>
      <c r="H77" s="48">
        <f t="shared" si="3"/>
        <v>1.4495051189185701E-3</v>
      </c>
      <c r="I77" s="48">
        <f t="shared" si="3"/>
        <v>2.1043379719691484E-3</v>
      </c>
      <c r="J77" s="48" t="e">
        <f t="shared" si="2"/>
        <v>#DIV/0!</v>
      </c>
      <c r="K77" s="48" t="e">
        <f t="shared" si="2"/>
        <v>#DIV/0!</v>
      </c>
      <c r="L77" s="38">
        <v>0.1</v>
      </c>
      <c r="M77" s="48" t="s">
        <v>7881</v>
      </c>
    </row>
    <row r="78" spans="1:22" ht="13.2" x14ac:dyDescent="0.2">
      <c r="A78" s="20"/>
      <c r="B78" s="424" t="s">
        <v>103</v>
      </c>
      <c r="C78" s="38" t="s">
        <v>102</v>
      </c>
      <c r="D78" s="39" t="s">
        <v>135</v>
      </c>
      <c r="E78" s="48">
        <f>IF(ISNUMBER(FIND("&lt;",E36)),"&lt;LD",PRODUCT(E36,1/E$55))</f>
        <v>2.1746619415447094E-4</v>
      </c>
      <c r="F78" s="48">
        <f t="shared" si="3"/>
        <v>5.0448712699863109E-4</v>
      </c>
      <c r="G78" s="48">
        <f t="shared" si="3"/>
        <v>7.2480166095151126E-4</v>
      </c>
      <c r="H78" s="48">
        <f t="shared" si="3"/>
        <v>4.2636816034085978E-4</v>
      </c>
      <c r="I78" s="48">
        <f t="shared" si="3"/>
        <v>2.8419626992492699E-4</v>
      </c>
      <c r="J78" s="48" t="e">
        <f t="shared" si="2"/>
        <v>#DIV/0!</v>
      </c>
      <c r="K78" s="48" t="e">
        <f t="shared" si="2"/>
        <v>#DIV/0!</v>
      </c>
      <c r="L78" s="38">
        <v>1</v>
      </c>
      <c r="M78" s="48" t="s">
        <v>7882</v>
      </c>
    </row>
    <row r="79" spans="1:22" ht="13.2" x14ac:dyDescent="0.2">
      <c r="A79" s="20"/>
      <c r="B79" s="424" t="s">
        <v>81</v>
      </c>
      <c r="C79" s="38" t="s">
        <v>80</v>
      </c>
      <c r="D79" s="39" t="s">
        <v>135</v>
      </c>
      <c r="E79" s="48">
        <f t="shared" si="3"/>
        <v>3.2130140397597512E-2</v>
      </c>
      <c r="F79" s="48">
        <f t="shared" si="3"/>
        <v>3.269042837992802E-2</v>
      </c>
      <c r="G79" s="48">
        <f t="shared" si="3"/>
        <v>1.9678250444009969E-2</v>
      </c>
      <c r="H79" s="48">
        <f t="shared" si="3"/>
        <v>1.3604820444185135E-2</v>
      </c>
      <c r="I79" s="48">
        <f t="shared" si="3"/>
        <v>1.8050730826154986E-2</v>
      </c>
      <c r="J79" s="48" t="e">
        <f t="shared" si="2"/>
        <v>#DIV/0!</v>
      </c>
      <c r="K79" s="48" t="e">
        <f t="shared" si="2"/>
        <v>#DIV/0!</v>
      </c>
      <c r="L79" s="38">
        <v>0.5</v>
      </c>
      <c r="M79" s="48" t="s">
        <v>7883</v>
      </c>
    </row>
    <row r="80" spans="1:22" ht="13.2" x14ac:dyDescent="0.2">
      <c r="A80" s="20"/>
      <c r="B80" s="424" t="s">
        <v>114</v>
      </c>
      <c r="C80" s="38" t="s">
        <v>127</v>
      </c>
      <c r="D80" s="39" t="s">
        <v>135</v>
      </c>
      <c r="E80" s="48">
        <f t="shared" si="3"/>
        <v>5.0938027459605802E-2</v>
      </c>
      <c r="F80" s="48">
        <f t="shared" si="3"/>
        <v>5.2621044392206717E-2</v>
      </c>
      <c r="G80" s="48">
        <f t="shared" si="3"/>
        <v>6.3162180980243871E-2</v>
      </c>
      <c r="H80" s="48">
        <f t="shared" si="3"/>
        <v>1.6966750669422569E-2</v>
      </c>
      <c r="I80" s="48">
        <f t="shared" si="3"/>
        <v>6.0590602598010024E-2</v>
      </c>
      <c r="J80" s="48" t="e">
        <f t="shared" si="2"/>
        <v>#DIV/0!</v>
      </c>
      <c r="K80" s="48" t="e">
        <f t="shared" si="2"/>
        <v>#DIV/0!</v>
      </c>
      <c r="L80" s="38" t="s">
        <v>131</v>
      </c>
      <c r="M80" s="48" t="s">
        <v>131</v>
      </c>
    </row>
    <row r="81" spans="1:13" ht="13.2" x14ac:dyDescent="0.2">
      <c r="A81" s="20"/>
      <c r="B81" s="424" t="s">
        <v>77</v>
      </c>
      <c r="C81" s="38" t="s">
        <v>76</v>
      </c>
      <c r="D81" s="39" t="s">
        <v>135</v>
      </c>
      <c r="E81" s="48" t="str">
        <f t="shared" si="3"/>
        <v>&lt;LD</v>
      </c>
      <c r="F81" s="48" t="str">
        <f t="shared" si="3"/>
        <v>&lt;LD</v>
      </c>
      <c r="G81" s="48" t="str">
        <f t="shared" si="3"/>
        <v>&lt;LD</v>
      </c>
      <c r="H81" s="48" t="str">
        <f t="shared" si="3"/>
        <v>&lt;LD</v>
      </c>
      <c r="I81" s="48" t="str">
        <f t="shared" si="3"/>
        <v>&lt;LD</v>
      </c>
      <c r="J81" s="48" t="e">
        <f t="shared" si="2"/>
        <v>#DIV/0!</v>
      </c>
      <c r="K81" s="48" t="e">
        <f t="shared" si="2"/>
        <v>#DIV/0!</v>
      </c>
      <c r="L81" s="38">
        <v>10</v>
      </c>
      <c r="M81" s="48" t="s">
        <v>7884</v>
      </c>
    </row>
    <row r="82" spans="1:13" ht="13.2" x14ac:dyDescent="0.2">
      <c r="A82" s="20"/>
      <c r="B82" s="424" t="s">
        <v>115</v>
      </c>
      <c r="C82" s="38" t="s">
        <v>128</v>
      </c>
      <c r="D82" s="39" t="s">
        <v>135</v>
      </c>
      <c r="E82" s="48">
        <f t="shared" si="3"/>
        <v>6.6198813014305524E-2</v>
      </c>
      <c r="F82" s="48" t="str">
        <f t="shared" si="3"/>
        <v>&lt;LD</v>
      </c>
      <c r="G82" s="48">
        <f t="shared" si="3"/>
        <v>4.8466029960088114E-2</v>
      </c>
      <c r="H82" s="48" t="str">
        <f t="shared" si="3"/>
        <v>&lt;LD</v>
      </c>
      <c r="I82" s="48" t="str">
        <f t="shared" si="3"/>
        <v>&lt;LD</v>
      </c>
      <c r="J82" s="48" t="e">
        <f t="shared" si="2"/>
        <v>#DIV/0!</v>
      </c>
      <c r="K82" s="48" t="e">
        <f t="shared" si="2"/>
        <v>#DIV/0!</v>
      </c>
      <c r="L82" s="38" t="s">
        <v>131</v>
      </c>
      <c r="M82" s="48" t="s">
        <v>131</v>
      </c>
    </row>
    <row r="83" spans="1:13" ht="13.2" x14ac:dyDescent="0.2">
      <c r="A83" s="20"/>
      <c r="B83" s="424" t="s">
        <v>116</v>
      </c>
      <c r="C83" s="38" t="s">
        <v>129</v>
      </c>
      <c r="D83" s="39" t="s">
        <v>135</v>
      </c>
      <c r="E83" s="48" t="str">
        <f t="shared" si="3"/>
        <v>&lt;LD</v>
      </c>
      <c r="F83" s="48" t="str">
        <f t="shared" si="3"/>
        <v>&lt;LD</v>
      </c>
      <c r="G83" s="48" t="str">
        <f t="shared" si="3"/>
        <v>&lt;LD</v>
      </c>
      <c r="H83" s="48" t="str">
        <f t="shared" si="3"/>
        <v>&lt;LD</v>
      </c>
      <c r="I83" s="48" t="str">
        <f t="shared" si="3"/>
        <v>&lt;LD</v>
      </c>
      <c r="J83" s="48" t="e">
        <f t="shared" si="2"/>
        <v>#DIV/0!</v>
      </c>
      <c r="K83" s="48" t="e">
        <f t="shared" si="2"/>
        <v>#DIV/0!</v>
      </c>
      <c r="L83" s="38" t="s">
        <v>131</v>
      </c>
      <c r="M83" s="48" t="s">
        <v>131</v>
      </c>
    </row>
    <row r="84" spans="1:13" ht="13.2" x14ac:dyDescent="0.2">
      <c r="A84" s="20"/>
      <c r="B84" s="424" t="s">
        <v>75</v>
      </c>
      <c r="C84" s="38" t="s">
        <v>74</v>
      </c>
      <c r="D84" s="39" t="s">
        <v>135</v>
      </c>
      <c r="E84" s="48">
        <f t="shared" si="3"/>
        <v>6.2899183705181257E-5</v>
      </c>
      <c r="F84" s="48" t="str">
        <f t="shared" si="3"/>
        <v>&lt;LD</v>
      </c>
      <c r="G84" s="48" t="str">
        <f t="shared" si="3"/>
        <v>&lt;LD</v>
      </c>
      <c r="H84" s="48" t="str">
        <f t="shared" si="3"/>
        <v>&lt;LD</v>
      </c>
      <c r="I84" s="48" t="str">
        <f t="shared" si="3"/>
        <v>&lt;LD</v>
      </c>
      <c r="J84" s="48" t="e">
        <f t="shared" si="2"/>
        <v>#DIV/0!</v>
      </c>
      <c r="K84" s="48" t="e">
        <f t="shared" si="2"/>
        <v>#DIV/0!</v>
      </c>
      <c r="L84" s="38" t="s">
        <v>131</v>
      </c>
      <c r="M84" s="48" t="s">
        <v>131</v>
      </c>
    </row>
    <row r="85" spans="1:13" ht="13.2" x14ac:dyDescent="0.2">
      <c r="A85" s="20"/>
      <c r="B85" s="424" t="s">
        <v>117</v>
      </c>
      <c r="C85" s="38" t="s">
        <v>130</v>
      </c>
      <c r="D85" s="39" t="s">
        <v>135</v>
      </c>
      <c r="E85" s="48">
        <f t="shared" si="3"/>
        <v>8.1459598569005236E-4</v>
      </c>
      <c r="F85" s="48">
        <f t="shared" si="3"/>
        <v>1.2338000388553477E-3</v>
      </c>
      <c r="G85" s="48">
        <f t="shared" si="3"/>
        <v>1.344541476312122E-3</v>
      </c>
      <c r="H85" s="48" t="str">
        <f t="shared" si="3"/>
        <v>&lt;LD</v>
      </c>
      <c r="I85" s="48">
        <f t="shared" si="3"/>
        <v>1.2012745558561985E-3</v>
      </c>
      <c r="J85" s="48" t="e">
        <f>IF(ISNUMBER(FIND("&lt;",J43)),"N.D.",PRODUCT(J43,1/J$55))</f>
        <v>#DIV/0!</v>
      </c>
      <c r="K85" s="48" t="e">
        <f t="shared" si="2"/>
        <v>#DIV/0!</v>
      </c>
      <c r="L85" s="38">
        <v>120</v>
      </c>
      <c r="M85" s="48" t="s">
        <v>7885</v>
      </c>
    </row>
    <row r="86" spans="1:13" ht="13.2" x14ac:dyDescent="0.2">
      <c r="A86" s="20"/>
      <c r="B86" s="424" t="s">
        <v>194</v>
      </c>
      <c r="C86" s="38" t="s">
        <v>195</v>
      </c>
      <c r="D86" s="39" t="s">
        <v>135</v>
      </c>
      <c r="E86" s="48" t="str">
        <f t="shared" si="3"/>
        <v>&lt;LD</v>
      </c>
      <c r="F86" s="48" t="str">
        <f t="shared" si="3"/>
        <v>&lt;LD</v>
      </c>
      <c r="G86" s="48" t="str">
        <f t="shared" si="3"/>
        <v>&lt;LD</v>
      </c>
      <c r="H86" s="48" t="str">
        <f t="shared" si="3"/>
        <v>&lt;LD</v>
      </c>
      <c r="I86" s="48" t="str">
        <f t="shared" si="3"/>
        <v>&lt;LD</v>
      </c>
      <c r="J86" s="48" t="e">
        <f>IF(ISNUMBER(FIND("&lt;",J44)),"N.D.",PRODUCT(J44,1/J$55))</f>
        <v>#DIV/0!</v>
      </c>
      <c r="K86" s="48" t="e">
        <f t="shared" si="2"/>
        <v>#DIV/0!</v>
      </c>
      <c r="L86" s="38">
        <v>0.15</v>
      </c>
      <c r="M86" s="48" t="s">
        <v>7886</v>
      </c>
    </row>
    <row r="87" spans="1:13" ht="13.2" x14ac:dyDescent="0.2">
      <c r="A87" s="20"/>
      <c r="B87" s="424" t="s">
        <v>73</v>
      </c>
      <c r="C87" s="38" t="s">
        <v>72</v>
      </c>
      <c r="D87" s="39" t="s">
        <v>135</v>
      </c>
      <c r="E87" s="48" t="str">
        <f t="shared" si="3"/>
        <v>&lt;LD</v>
      </c>
      <c r="F87" s="48" t="str">
        <f t="shared" si="3"/>
        <v>&lt;LD</v>
      </c>
      <c r="G87" s="48">
        <f t="shared" si="3"/>
        <v>1.9594868026874334E-4</v>
      </c>
      <c r="H87" s="48">
        <f t="shared" si="3"/>
        <v>1.9480343361188876E-4</v>
      </c>
      <c r="I87" s="48">
        <f t="shared" si="3"/>
        <v>1.7913743376802964E-4</v>
      </c>
      <c r="J87" s="48" t="e">
        <f t="shared" ref="J87:K88" si="4">IF(ISNUMBER(FIND("&lt;",J45)),"N.D.",PRODUCT(J45,1/J$55))</f>
        <v>#DIV/0!</v>
      </c>
      <c r="K87" s="48" t="e">
        <f t="shared" si="2"/>
        <v>#DIV/0!</v>
      </c>
      <c r="L87" s="38">
        <v>2</v>
      </c>
      <c r="M87" s="48" t="s">
        <v>7887</v>
      </c>
    </row>
    <row r="88" spans="1:13" ht="13.2" x14ac:dyDescent="0.2">
      <c r="A88" s="20"/>
      <c r="B88" s="424" t="s">
        <v>71</v>
      </c>
      <c r="C88" s="38" t="s">
        <v>70</v>
      </c>
      <c r="D88" s="39" t="s">
        <v>135</v>
      </c>
      <c r="E88" s="48">
        <f t="shared" si="3"/>
        <v>8.8749717073851653E-2</v>
      </c>
      <c r="F88" s="48">
        <f t="shared" si="3"/>
        <v>8.1378076067065985E-2</v>
      </c>
      <c r="G88" s="48">
        <f t="shared" si="3"/>
        <v>4.0628082749338379E-2</v>
      </c>
      <c r="H88" s="48">
        <f t="shared" si="3"/>
        <v>2.3732504331426877E-2</v>
      </c>
      <c r="I88" s="48">
        <f t="shared" si="3"/>
        <v>4.0822259906902754E-2</v>
      </c>
      <c r="J88" s="48" t="e">
        <f t="shared" si="4"/>
        <v>#DIV/0!</v>
      </c>
      <c r="K88" s="48" t="e">
        <f t="shared" si="4"/>
        <v>#DIV/0!</v>
      </c>
      <c r="L88" s="38">
        <v>120</v>
      </c>
      <c r="M88" s="48" t="s">
        <v>7888</v>
      </c>
    </row>
    <row r="89" spans="1:13" ht="6.75" customHeight="1" x14ac:dyDescent="0.2">
      <c r="A89" s="20"/>
      <c r="B89" s="381"/>
      <c r="C89" s="382"/>
      <c r="D89" s="21"/>
      <c r="E89" s="386"/>
      <c r="F89" s="386"/>
      <c r="G89" s="386"/>
      <c r="H89" s="386"/>
      <c r="I89" s="386"/>
      <c r="J89" s="386"/>
      <c r="K89" s="386"/>
      <c r="L89" s="386"/>
      <c r="M89" s="386"/>
    </row>
    <row r="90" spans="1:13" x14ac:dyDescent="0.2">
      <c r="A90" s="20"/>
      <c r="B90" s="516" t="s">
        <v>7834</v>
      </c>
      <c r="C90" s="20"/>
      <c r="D90" s="21"/>
      <c r="E90" s="20"/>
      <c r="F90" s="20"/>
      <c r="G90" s="51"/>
      <c r="H90" s="51"/>
      <c r="I90" s="51"/>
      <c r="J90" s="51"/>
      <c r="K90" s="51"/>
      <c r="L90" s="51"/>
      <c r="M90" s="51"/>
    </row>
    <row r="91" spans="1:13" x14ac:dyDescent="0.2">
      <c r="A91" s="20"/>
      <c r="B91" s="21"/>
      <c r="C91" s="21"/>
      <c r="D91" s="21"/>
      <c r="E91" s="20"/>
      <c r="F91" s="20"/>
      <c r="G91" s="20"/>
      <c r="H91" s="22"/>
      <c r="I91" s="20"/>
      <c r="J91" s="20"/>
      <c r="K91" s="20"/>
      <c r="L91" s="20"/>
      <c r="M91" s="20"/>
    </row>
  </sheetData>
  <mergeCells count="13">
    <mergeCell ref="B55:D55"/>
    <mergeCell ref="E2:K5"/>
    <mergeCell ref="B7:D7"/>
    <mergeCell ref="E7:I7"/>
    <mergeCell ref="B12:C13"/>
    <mergeCell ref="D12:D13"/>
    <mergeCell ref="B11:I11"/>
    <mergeCell ref="E12:I12"/>
    <mergeCell ref="B52:M52"/>
    <mergeCell ref="B53:C54"/>
    <mergeCell ref="D53:D54"/>
    <mergeCell ref="E53:K53"/>
    <mergeCell ref="L53:M54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0" fitToHeight="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7411-304B-4FDC-AD70-17E32397F0E6}">
  <dimension ref="A1:V91"/>
  <sheetViews>
    <sheetView view="pageBreakPreview" zoomScale="85" zoomScaleNormal="90" zoomScaleSheetLayoutView="85" zoomScalePageLayoutView="60" workbookViewId="0">
      <selection activeCell="I55" sqref="I55"/>
    </sheetView>
  </sheetViews>
  <sheetFormatPr baseColWidth="10" defaultColWidth="11.44140625" defaultRowHeight="11.4" x14ac:dyDescent="0.2"/>
  <cols>
    <col min="1" max="1" width="2.109375" style="12" customWidth="1"/>
    <col min="2" max="2" width="12.44140625" style="13" customWidth="1"/>
    <col min="3" max="3" width="6.44140625" style="13" customWidth="1"/>
    <col min="4" max="4" width="11" style="13" customWidth="1"/>
    <col min="5" max="7" width="13.5546875" style="12" customWidth="1"/>
    <col min="8" max="8" width="13.5546875" style="14" customWidth="1"/>
    <col min="9" max="9" width="13.5546875" style="12" customWidth="1"/>
    <col min="10" max="11" width="16.5546875" style="12" hidden="1" customWidth="1"/>
    <col min="12" max="12" width="11.88671875" style="12" customWidth="1"/>
    <col min="13" max="13" width="11.44140625" style="12" customWidth="1"/>
    <col min="14" max="14" width="3.109375" style="20" customWidth="1"/>
    <col min="15" max="16384" width="11.44140625" style="12"/>
  </cols>
  <sheetData>
    <row r="1" spans="1:14" ht="12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</row>
    <row r="2" spans="1:14" s="15" customFormat="1" ht="12" customHeight="1" x14ac:dyDescent="0.2">
      <c r="A2" s="23"/>
      <c r="B2" s="24"/>
      <c r="C2" s="25"/>
      <c r="D2" s="25"/>
      <c r="E2" s="682" t="s">
        <v>7890</v>
      </c>
      <c r="F2" s="683"/>
      <c r="G2" s="683"/>
      <c r="H2" s="683"/>
      <c r="I2" s="683"/>
      <c r="J2" s="683"/>
      <c r="K2" s="683"/>
      <c r="L2" s="528"/>
      <c r="M2" s="528"/>
      <c r="N2" s="23"/>
    </row>
    <row r="3" spans="1:14" s="15" customFormat="1" ht="12" customHeight="1" x14ac:dyDescent="0.2">
      <c r="A3" s="23"/>
      <c r="B3" s="26"/>
      <c r="C3" s="376"/>
      <c r="D3" s="376"/>
      <c r="E3" s="684"/>
      <c r="F3" s="655"/>
      <c r="G3" s="655"/>
      <c r="H3" s="655"/>
      <c r="I3" s="655"/>
      <c r="J3" s="655"/>
      <c r="K3" s="655"/>
      <c r="L3" s="528"/>
      <c r="M3" s="528"/>
      <c r="N3" s="23"/>
    </row>
    <row r="4" spans="1:14" s="15" customFormat="1" ht="12" customHeight="1" x14ac:dyDescent="0.2">
      <c r="A4" s="23"/>
      <c r="B4" s="26"/>
      <c r="C4" s="376"/>
      <c r="D4" s="376"/>
      <c r="E4" s="684"/>
      <c r="F4" s="655"/>
      <c r="G4" s="655"/>
      <c r="H4" s="655"/>
      <c r="I4" s="655"/>
      <c r="J4" s="655"/>
      <c r="K4" s="655"/>
      <c r="L4" s="528"/>
      <c r="M4" s="528"/>
      <c r="N4" s="23"/>
    </row>
    <row r="5" spans="1:14" s="15" customFormat="1" ht="12" customHeight="1" thickBot="1" x14ac:dyDescent="0.25">
      <c r="A5" s="23"/>
      <c r="B5" s="28"/>
      <c r="C5" s="29"/>
      <c r="D5" s="29"/>
      <c r="E5" s="685"/>
      <c r="F5" s="686"/>
      <c r="G5" s="686"/>
      <c r="H5" s="686"/>
      <c r="I5" s="686"/>
      <c r="J5" s="686"/>
      <c r="K5" s="686"/>
      <c r="L5" s="528"/>
      <c r="M5" s="528"/>
      <c r="N5" s="23"/>
    </row>
    <row r="6" spans="1:14" s="18" customFormat="1" ht="12" customHeight="1" x14ac:dyDescent="0.2">
      <c r="A6" s="30"/>
      <c r="B6" s="377"/>
      <c r="C6" s="377"/>
      <c r="D6" s="377"/>
      <c r="E6" s="378"/>
      <c r="F6" s="378"/>
      <c r="G6" s="378"/>
      <c r="H6" s="22"/>
      <c r="I6" s="22"/>
      <c r="J6" s="22"/>
      <c r="K6" s="22"/>
      <c r="L6" s="528"/>
      <c r="M6" s="528"/>
      <c r="N6" s="23"/>
    </row>
    <row r="7" spans="1:14" s="15" customFormat="1" ht="34.5" customHeight="1" x14ac:dyDescent="0.2">
      <c r="A7" s="35"/>
      <c r="B7" s="687" t="s">
        <v>188</v>
      </c>
      <c r="C7" s="687"/>
      <c r="D7" s="687"/>
      <c r="E7" s="591" t="s">
        <v>412</v>
      </c>
      <c r="F7" s="591"/>
      <c r="G7" s="591"/>
      <c r="H7" s="591"/>
      <c r="I7" s="591"/>
      <c r="J7" s="529"/>
      <c r="K7" s="529"/>
      <c r="L7" s="528"/>
      <c r="M7" s="528"/>
      <c r="N7" s="23"/>
    </row>
    <row r="8" spans="1:14" s="15" customFormat="1" ht="7.5" customHeight="1" x14ac:dyDescent="0.2">
      <c r="A8" s="35"/>
      <c r="B8" s="379"/>
      <c r="C8" s="379"/>
      <c r="D8" s="379"/>
      <c r="E8" s="380"/>
      <c r="F8" s="380"/>
      <c r="G8" s="380"/>
      <c r="H8" s="380"/>
      <c r="I8" s="380"/>
      <c r="J8" s="380"/>
      <c r="K8" s="380"/>
      <c r="L8" s="528"/>
      <c r="M8" s="528"/>
      <c r="N8" s="23"/>
    </row>
    <row r="9" spans="1:14" s="15" customFormat="1" ht="15.75" customHeight="1" x14ac:dyDescent="0.2">
      <c r="A9" s="35"/>
      <c r="B9" s="139" t="s">
        <v>146</v>
      </c>
      <c r="C9" s="139"/>
      <c r="D9" s="139"/>
      <c r="E9" s="311" t="s">
        <v>259</v>
      </c>
      <c r="F9" s="311"/>
      <c r="G9" s="442" t="s">
        <v>189</v>
      </c>
      <c r="H9" s="442"/>
      <c r="I9" s="488" t="s">
        <v>413</v>
      </c>
      <c r="J9" s="488"/>
      <c r="K9" s="488"/>
      <c r="L9" s="528"/>
      <c r="M9" s="528"/>
      <c r="N9" s="23"/>
    </row>
    <row r="10" spans="1:14" ht="11.25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528"/>
      <c r="M10" s="528"/>
      <c r="N10" s="23"/>
    </row>
    <row r="11" spans="1:14" ht="12.75" customHeight="1" x14ac:dyDescent="0.25">
      <c r="A11" s="20"/>
      <c r="B11" s="707" t="s">
        <v>105</v>
      </c>
      <c r="C11" s="707"/>
      <c r="D11" s="707"/>
      <c r="E11" s="707"/>
      <c r="F11" s="707"/>
      <c r="G11" s="707"/>
      <c r="H11" s="707"/>
      <c r="I11" s="707"/>
      <c r="J11" s="536"/>
      <c r="K11" s="537"/>
      <c r="L11" s="528"/>
      <c r="M11" s="528"/>
      <c r="N11" s="23"/>
    </row>
    <row r="12" spans="1:14" s="16" customFormat="1" ht="15" customHeight="1" x14ac:dyDescent="0.25">
      <c r="A12" s="36"/>
      <c r="B12" s="688" t="s">
        <v>7829</v>
      </c>
      <c r="C12" s="688"/>
      <c r="D12" s="689" t="s">
        <v>104</v>
      </c>
      <c r="E12" s="703" t="s">
        <v>151</v>
      </c>
      <c r="F12" s="703"/>
      <c r="G12" s="703"/>
      <c r="H12" s="703"/>
      <c r="I12" s="703"/>
      <c r="J12" s="531"/>
      <c r="K12" s="538"/>
      <c r="L12" s="528"/>
      <c r="M12" s="528"/>
      <c r="N12" s="23"/>
    </row>
    <row r="13" spans="1:14" ht="15" customHeight="1" x14ac:dyDescent="0.2">
      <c r="A13" s="20"/>
      <c r="B13" s="688"/>
      <c r="C13" s="688"/>
      <c r="D13" s="689"/>
      <c r="E13" s="453">
        <v>43874.394444444442</v>
      </c>
      <c r="F13" s="453">
        <v>43875.425694444442</v>
      </c>
      <c r="G13" s="453">
        <v>43881.466666666667</v>
      </c>
      <c r="H13" s="453">
        <v>43885.406944444447</v>
      </c>
      <c r="I13" s="453">
        <v>43886.430555555555</v>
      </c>
      <c r="J13" s="453" t="e">
        <f>#REF!</f>
        <v>#REF!</v>
      </c>
      <c r="K13" s="170" t="e">
        <f>#REF!</f>
        <v>#REF!</v>
      </c>
      <c r="L13" s="528"/>
      <c r="M13" s="528"/>
    </row>
    <row r="14" spans="1:14" x14ac:dyDescent="0.2">
      <c r="A14" s="20"/>
      <c r="B14" s="424" t="s">
        <v>101</v>
      </c>
      <c r="C14" s="38" t="s">
        <v>100</v>
      </c>
      <c r="D14" s="39" t="s">
        <v>132</v>
      </c>
      <c r="E14" s="40">
        <v>15.93</v>
      </c>
      <c r="F14" s="40">
        <v>68.67</v>
      </c>
      <c r="G14" s="40">
        <v>37.340000000000003</v>
      </c>
      <c r="H14" s="40">
        <v>129.30000000000001</v>
      </c>
      <c r="I14" s="40">
        <v>143.80000000000001</v>
      </c>
      <c r="J14" s="40">
        <f>+'3.29'!J14</f>
        <v>0</v>
      </c>
      <c r="K14" s="172">
        <f>+'3.29'!K14</f>
        <v>0</v>
      </c>
      <c r="L14" s="528"/>
      <c r="M14" s="528"/>
    </row>
    <row r="15" spans="1:14" x14ac:dyDescent="0.2">
      <c r="A15" s="20"/>
      <c r="B15" s="424" t="s">
        <v>79</v>
      </c>
      <c r="C15" s="38" t="s">
        <v>78</v>
      </c>
      <c r="D15" s="39" t="s">
        <v>132</v>
      </c>
      <c r="E15" s="40">
        <v>0.44</v>
      </c>
      <c r="F15" s="40">
        <v>0.78100000000000003</v>
      </c>
      <c r="G15" s="40">
        <v>2.1760000000000002</v>
      </c>
      <c r="H15" s="40">
        <v>0.77400000000000002</v>
      </c>
      <c r="I15" s="40">
        <v>1.472</v>
      </c>
      <c r="J15" s="40">
        <f>+'3.29'!J15</f>
        <v>0</v>
      </c>
      <c r="K15" s="172">
        <f>+'3.29'!K15</f>
        <v>0</v>
      </c>
      <c r="L15" s="528"/>
      <c r="M15" s="528"/>
    </row>
    <row r="16" spans="1:14" x14ac:dyDescent="0.2">
      <c r="A16" s="20"/>
      <c r="B16" s="424" t="s">
        <v>147</v>
      </c>
      <c r="C16" s="38" t="s">
        <v>99</v>
      </c>
      <c r="D16" s="39" t="s">
        <v>132</v>
      </c>
      <c r="E16" s="40">
        <v>1.0680000000000001</v>
      </c>
      <c r="F16" s="40">
        <v>1.9259999999999999</v>
      </c>
      <c r="G16" s="40">
        <v>2.5960000000000001</v>
      </c>
      <c r="H16" s="40">
        <v>2.7709999999999999</v>
      </c>
      <c r="I16" s="40">
        <v>5.782</v>
      </c>
      <c r="J16" s="40">
        <f>+'3.29'!J16</f>
        <v>0</v>
      </c>
      <c r="K16" s="172">
        <f>+'3.29'!K16</f>
        <v>0</v>
      </c>
      <c r="L16" s="528"/>
      <c r="M16" s="528"/>
    </row>
    <row r="17" spans="1:13" x14ac:dyDescent="0.2">
      <c r="A17" s="20"/>
      <c r="B17" s="424" t="s">
        <v>98</v>
      </c>
      <c r="C17" s="38" t="s">
        <v>97</v>
      </c>
      <c r="D17" s="39" t="s">
        <v>132</v>
      </c>
      <c r="E17" s="40">
        <v>1.9850000000000001</v>
      </c>
      <c r="F17" s="40">
        <v>4.4569999999999999</v>
      </c>
      <c r="G17" s="40">
        <v>2.0640000000000001</v>
      </c>
      <c r="H17" s="40">
        <v>5.0720000000000001</v>
      </c>
      <c r="I17" s="40">
        <v>7.9939999999999998</v>
      </c>
      <c r="J17" s="40">
        <f>+'3.29'!J17</f>
        <v>0</v>
      </c>
      <c r="K17" s="172">
        <f>+'3.29'!K17</f>
        <v>0</v>
      </c>
      <c r="L17" s="528"/>
      <c r="M17" s="528"/>
    </row>
    <row r="18" spans="1:13" x14ac:dyDescent="0.2">
      <c r="A18" s="20"/>
      <c r="B18" s="424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>
        <f>+'3.29'!J18</f>
        <v>0</v>
      </c>
      <c r="K18" s="172">
        <f>+'3.29'!K18</f>
        <v>0</v>
      </c>
      <c r="L18" s="528"/>
      <c r="M18" s="528"/>
    </row>
    <row r="19" spans="1:13" x14ac:dyDescent="0.2">
      <c r="A19" s="20"/>
      <c r="B19" s="424" t="s">
        <v>106</v>
      </c>
      <c r="C19" s="38" t="s">
        <v>118</v>
      </c>
      <c r="D19" s="39" t="s">
        <v>132</v>
      </c>
      <c r="E19" s="40">
        <v>0.27539999999999998</v>
      </c>
      <c r="F19" s="40">
        <v>0.39489999999999997</v>
      </c>
      <c r="G19" s="40">
        <v>0.39510000000000001</v>
      </c>
      <c r="H19" s="40">
        <v>0.42030000000000001</v>
      </c>
      <c r="I19" s="40">
        <v>0.87180000000000002</v>
      </c>
      <c r="J19" s="40">
        <f>+'3.29'!J19</f>
        <v>0</v>
      </c>
      <c r="K19" s="172">
        <f>+'3.29'!K19</f>
        <v>0</v>
      </c>
      <c r="L19" s="528"/>
      <c r="M19" s="528"/>
    </row>
    <row r="20" spans="1:13" x14ac:dyDescent="0.2">
      <c r="A20" s="20"/>
      <c r="B20" s="424" t="s">
        <v>107</v>
      </c>
      <c r="C20" s="38" t="s">
        <v>119</v>
      </c>
      <c r="D20" s="39" t="s">
        <v>132</v>
      </c>
      <c r="E20" s="40" t="s">
        <v>282</v>
      </c>
      <c r="F20" s="40">
        <v>2.2999999999999998</v>
      </c>
      <c r="G20" s="40" t="s">
        <v>282</v>
      </c>
      <c r="H20" s="40" t="s">
        <v>282</v>
      </c>
      <c r="I20" s="40" t="s">
        <v>282</v>
      </c>
      <c r="J20" s="40">
        <f>+'3.29'!J20</f>
        <v>0</v>
      </c>
      <c r="K20" s="172">
        <f>+'3.29'!K20</f>
        <v>0</v>
      </c>
      <c r="L20" s="528"/>
      <c r="M20" s="528"/>
    </row>
    <row r="21" spans="1:13" x14ac:dyDescent="0.2">
      <c r="A21" s="20"/>
      <c r="B21" s="424" t="s">
        <v>94</v>
      </c>
      <c r="C21" s="38" t="s">
        <v>93</v>
      </c>
      <c r="D21" s="39" t="s">
        <v>132</v>
      </c>
      <c r="E21" s="40">
        <v>0.22700000000000001</v>
      </c>
      <c r="F21" s="40">
        <v>0.36699999999999999</v>
      </c>
      <c r="G21" s="40">
        <v>0.20899999999999999</v>
      </c>
      <c r="H21" s="40">
        <v>0.249</v>
      </c>
      <c r="I21" s="40">
        <v>0.33400000000000002</v>
      </c>
      <c r="J21" s="40">
        <f>+'3.29'!J21</f>
        <v>0</v>
      </c>
      <c r="K21" s="172">
        <f>+'3.29'!K21</f>
        <v>0</v>
      </c>
      <c r="L21" s="528"/>
      <c r="M21" s="528"/>
    </row>
    <row r="22" spans="1:13" x14ac:dyDescent="0.2">
      <c r="A22" s="20"/>
      <c r="B22" s="424" t="s">
        <v>108</v>
      </c>
      <c r="C22" s="38" t="s">
        <v>121</v>
      </c>
      <c r="D22" s="39" t="s">
        <v>132</v>
      </c>
      <c r="E22" s="40">
        <v>729.6</v>
      </c>
      <c r="F22" s="40">
        <v>968</v>
      </c>
      <c r="G22" s="40">
        <v>933.9</v>
      </c>
      <c r="H22" s="40">
        <v>1455</v>
      </c>
      <c r="I22" s="40">
        <v>1819</v>
      </c>
      <c r="J22" s="40">
        <f>+'3.29'!J22</f>
        <v>0</v>
      </c>
      <c r="K22" s="172">
        <f>+'3.29'!K22</f>
        <v>0</v>
      </c>
      <c r="L22" s="528"/>
      <c r="M22" s="528"/>
    </row>
    <row r="23" spans="1:13" x14ac:dyDescent="0.2">
      <c r="A23" s="20"/>
      <c r="B23" s="424" t="s">
        <v>92</v>
      </c>
      <c r="C23" s="38" t="s">
        <v>91</v>
      </c>
      <c r="D23" s="39" t="s">
        <v>132</v>
      </c>
      <c r="E23" s="40">
        <v>9.2999999999999999E-2</v>
      </c>
      <c r="F23" s="40">
        <v>0.17599999999999999</v>
      </c>
      <c r="G23" s="40">
        <v>0.10199999999999999</v>
      </c>
      <c r="H23" s="40">
        <v>0.219</v>
      </c>
      <c r="I23" s="40">
        <v>0.17</v>
      </c>
      <c r="J23" s="40">
        <f>+'3.29'!J23</f>
        <v>0</v>
      </c>
      <c r="K23" s="172">
        <f>+'3.29'!K23</f>
        <v>0</v>
      </c>
      <c r="L23" s="528"/>
      <c r="M23" s="528"/>
    </row>
    <row r="24" spans="1:13" x14ac:dyDescent="0.2">
      <c r="A24" s="20"/>
      <c r="B24" s="424" t="s">
        <v>88</v>
      </c>
      <c r="C24" s="38" t="s">
        <v>87</v>
      </c>
      <c r="D24" s="39" t="s">
        <v>132</v>
      </c>
      <c r="E24" s="40">
        <v>40.93</v>
      </c>
      <c r="F24" s="40">
        <v>60.78</v>
      </c>
      <c r="G24" s="40">
        <v>38.03</v>
      </c>
      <c r="H24" s="40">
        <v>52.32</v>
      </c>
      <c r="I24" s="40">
        <v>71.09</v>
      </c>
      <c r="J24" s="40">
        <f>+'3.29'!J24</f>
        <v>0</v>
      </c>
      <c r="K24" s="172">
        <f>+'3.29'!K24</f>
        <v>0</v>
      </c>
      <c r="L24" s="528"/>
      <c r="M24" s="528"/>
    </row>
    <row r="25" spans="1:13" x14ac:dyDescent="0.2">
      <c r="A25" s="20"/>
      <c r="B25" s="424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>
        <f>+'3.29'!J25</f>
        <v>0</v>
      </c>
      <c r="K25" s="172">
        <f>+'3.29'!K25</f>
        <v>0</v>
      </c>
      <c r="L25" s="528"/>
      <c r="M25" s="528"/>
    </row>
    <row r="26" spans="1:13" x14ac:dyDescent="0.2">
      <c r="A26" s="20"/>
      <c r="B26" s="424" t="s">
        <v>109</v>
      </c>
      <c r="C26" s="38" t="s">
        <v>122</v>
      </c>
      <c r="D26" s="39" t="s">
        <v>132</v>
      </c>
      <c r="E26" s="40">
        <v>0.183</v>
      </c>
      <c r="F26" s="40">
        <v>0.25700000000000001</v>
      </c>
      <c r="G26" s="40">
        <v>0.38800000000000001</v>
      </c>
      <c r="H26" s="40">
        <v>0.27100000000000002</v>
      </c>
      <c r="I26" s="40">
        <v>0.505</v>
      </c>
      <c r="J26" s="40">
        <f>+'3.29'!J26</f>
        <v>0</v>
      </c>
      <c r="K26" s="172">
        <f>+'3.29'!K26</f>
        <v>0</v>
      </c>
      <c r="L26" s="528"/>
      <c r="M26" s="528"/>
    </row>
    <row r="27" spans="1:13" x14ac:dyDescent="0.2">
      <c r="A27" s="20"/>
      <c r="B27" s="424" t="s">
        <v>110</v>
      </c>
      <c r="C27" s="38" t="s">
        <v>123</v>
      </c>
      <c r="D27" s="39" t="s">
        <v>132</v>
      </c>
      <c r="E27" s="40">
        <v>1.466</v>
      </c>
      <c r="F27" s="40">
        <v>1.851</v>
      </c>
      <c r="G27" s="40">
        <v>2.7389999999999999</v>
      </c>
      <c r="H27" s="40">
        <v>2.8010000000000002</v>
      </c>
      <c r="I27" s="40">
        <v>3.641</v>
      </c>
      <c r="J27" s="40">
        <f>+'3.29'!J27</f>
        <v>0</v>
      </c>
      <c r="K27" s="172">
        <f>+'3.29'!K27</f>
        <v>0</v>
      </c>
      <c r="L27" s="528"/>
      <c r="M27" s="528"/>
    </row>
    <row r="28" spans="1:13" x14ac:dyDescent="0.2">
      <c r="A28" s="20"/>
      <c r="B28" s="424" t="s">
        <v>148</v>
      </c>
      <c r="C28" s="38" t="s">
        <v>120</v>
      </c>
      <c r="D28" s="39" t="s">
        <v>132</v>
      </c>
      <c r="E28" s="40">
        <v>153.80000000000001</v>
      </c>
      <c r="F28" s="40">
        <v>151.5</v>
      </c>
      <c r="G28" s="40">
        <v>148.6</v>
      </c>
      <c r="H28" s="40">
        <v>186.7</v>
      </c>
      <c r="I28" s="40">
        <v>177.9</v>
      </c>
      <c r="J28" s="40">
        <f>+'3.29'!J28</f>
        <v>0</v>
      </c>
      <c r="K28" s="172">
        <f>+'3.29'!K28</f>
        <v>0</v>
      </c>
      <c r="L28" s="528"/>
      <c r="M28" s="528"/>
    </row>
    <row r="29" spans="1:13" x14ac:dyDescent="0.2">
      <c r="A29" s="20"/>
      <c r="B29" s="424" t="s">
        <v>111</v>
      </c>
      <c r="C29" s="38" t="s">
        <v>124</v>
      </c>
      <c r="D29" s="39" t="s">
        <v>132</v>
      </c>
      <c r="E29" s="40">
        <v>137.6</v>
      </c>
      <c r="F29" s="40">
        <v>404.3</v>
      </c>
      <c r="G29" s="40">
        <v>254.6</v>
      </c>
      <c r="H29" s="40">
        <v>448</v>
      </c>
      <c r="I29" s="40">
        <v>611.70000000000005</v>
      </c>
      <c r="J29" s="40">
        <f>+'3.29'!J29</f>
        <v>0</v>
      </c>
      <c r="K29" s="172">
        <f>+'3.29'!K29</f>
        <v>0</v>
      </c>
      <c r="L29" s="528"/>
      <c r="M29" s="528"/>
    </row>
    <row r="30" spans="1:13" x14ac:dyDescent="0.2">
      <c r="A30" s="20"/>
      <c r="B30" s="424" t="s">
        <v>112</v>
      </c>
      <c r="C30" s="38" t="s">
        <v>125</v>
      </c>
      <c r="D30" s="39" t="s">
        <v>132</v>
      </c>
      <c r="E30" s="40" t="s">
        <v>287</v>
      </c>
      <c r="F30" s="40" t="s">
        <v>287</v>
      </c>
      <c r="G30" s="40" t="s">
        <v>287</v>
      </c>
      <c r="H30" s="40" t="s">
        <v>287</v>
      </c>
      <c r="I30" s="40" t="s">
        <v>287</v>
      </c>
      <c r="J30" s="40">
        <f>+'3.29'!J30</f>
        <v>0</v>
      </c>
      <c r="K30" s="172">
        <f>+'3.29'!K30</f>
        <v>0</v>
      </c>
      <c r="L30" s="528"/>
      <c r="M30" s="528"/>
    </row>
    <row r="31" spans="1:13" x14ac:dyDescent="0.2">
      <c r="A31" s="20"/>
      <c r="B31" s="424" t="s">
        <v>113</v>
      </c>
      <c r="C31" s="38" t="s">
        <v>126</v>
      </c>
      <c r="D31" s="39" t="s">
        <v>132</v>
      </c>
      <c r="E31" s="40">
        <v>23.1</v>
      </c>
      <c r="F31" s="40">
        <v>79.7</v>
      </c>
      <c r="G31" s="40">
        <v>46.8</v>
      </c>
      <c r="H31" s="40">
        <v>142.69999999999999</v>
      </c>
      <c r="I31" s="40">
        <v>160.1</v>
      </c>
      <c r="J31" s="40">
        <f>+'3.29'!J31</f>
        <v>0</v>
      </c>
      <c r="K31" s="172">
        <f>+'3.29'!K31</f>
        <v>0</v>
      </c>
      <c r="L31" s="528"/>
      <c r="M31" s="528"/>
    </row>
    <row r="32" spans="1:13" x14ac:dyDescent="0.2">
      <c r="A32" s="20"/>
      <c r="B32" s="424" t="s">
        <v>86</v>
      </c>
      <c r="C32" s="38" t="s">
        <v>85</v>
      </c>
      <c r="D32" s="39" t="s">
        <v>132</v>
      </c>
      <c r="E32" s="40">
        <v>21.37</v>
      </c>
      <c r="F32" s="40">
        <v>73.94</v>
      </c>
      <c r="G32" s="40">
        <v>25.05</v>
      </c>
      <c r="H32" s="40">
        <v>41.96</v>
      </c>
      <c r="I32" s="40">
        <v>72.14</v>
      </c>
      <c r="J32" s="40">
        <f>+'3.29'!J32</f>
        <v>0</v>
      </c>
      <c r="K32" s="172">
        <f>+'3.29'!K32</f>
        <v>0</v>
      </c>
      <c r="L32" s="528"/>
      <c r="M32" s="528"/>
    </row>
    <row r="33" spans="1:13" x14ac:dyDescent="0.2">
      <c r="A33" s="20"/>
      <c r="B33" s="424" t="s">
        <v>69</v>
      </c>
      <c r="C33" s="38" t="s">
        <v>68</v>
      </c>
      <c r="D33" s="39" t="s">
        <v>132</v>
      </c>
      <c r="E33" s="40">
        <v>8.8999999999999996E-2</v>
      </c>
      <c r="F33" s="40">
        <v>8.2000000000000003E-2</v>
      </c>
      <c r="G33" s="40">
        <v>6.8000000000000005E-2</v>
      </c>
      <c r="H33" s="40">
        <v>6.6000000000000003E-2</v>
      </c>
      <c r="I33" s="40">
        <v>7.9000000000000001E-2</v>
      </c>
      <c r="J33" s="40">
        <f>+'3.29'!J33</f>
        <v>0</v>
      </c>
      <c r="K33" s="172">
        <f>+'3.29'!K33</f>
        <v>0</v>
      </c>
      <c r="L33" s="528"/>
      <c r="M33" s="528"/>
    </row>
    <row r="34" spans="1:13" x14ac:dyDescent="0.2">
      <c r="A34" s="20"/>
      <c r="B34" s="424" t="s">
        <v>84</v>
      </c>
      <c r="C34" s="38" t="s">
        <v>83</v>
      </c>
      <c r="D34" s="39" t="s">
        <v>132</v>
      </c>
      <c r="E34" s="40">
        <v>1.742</v>
      </c>
      <c r="F34" s="40">
        <v>1.8779999999999999</v>
      </c>
      <c r="G34" s="40">
        <v>1.3089999999999999</v>
      </c>
      <c r="H34" s="40">
        <v>1.522</v>
      </c>
      <c r="I34" s="40">
        <v>1.998</v>
      </c>
      <c r="J34" s="40">
        <f>+'3.29'!J34</f>
        <v>0</v>
      </c>
      <c r="K34" s="172">
        <f>+'3.29'!K34</f>
        <v>0</v>
      </c>
      <c r="L34" s="528"/>
      <c r="M34" s="528"/>
    </row>
    <row r="35" spans="1:13" x14ac:dyDescent="0.2">
      <c r="A35" s="20"/>
      <c r="B35" s="424" t="s">
        <v>150</v>
      </c>
      <c r="C35" s="38" t="s">
        <v>82</v>
      </c>
      <c r="D35" s="39" t="s">
        <v>132</v>
      </c>
      <c r="E35" s="40">
        <v>1.1040000000000001</v>
      </c>
      <c r="F35" s="40">
        <v>1.6160000000000001</v>
      </c>
      <c r="G35" s="40">
        <v>0.98</v>
      </c>
      <c r="H35" s="40">
        <v>1.867</v>
      </c>
      <c r="I35" s="40">
        <v>1.4570000000000001</v>
      </c>
      <c r="J35" s="40">
        <f>+'3.29'!J35</f>
        <v>0</v>
      </c>
      <c r="K35" s="172">
        <f>+'3.29'!K35</f>
        <v>0</v>
      </c>
      <c r="L35" s="528"/>
      <c r="M35" s="528"/>
    </row>
    <row r="36" spans="1:13" x14ac:dyDescent="0.2">
      <c r="A36" s="20"/>
      <c r="B36" s="424" t="s">
        <v>103</v>
      </c>
      <c r="C36" s="38" t="s">
        <v>102</v>
      </c>
      <c r="D36" s="39" t="s">
        <v>132</v>
      </c>
      <c r="E36" s="40">
        <v>0.32229999999999998</v>
      </c>
      <c r="F36" s="40">
        <v>0.25580000000000003</v>
      </c>
      <c r="G36" s="40">
        <v>0.24640000000000001</v>
      </c>
      <c r="H36" s="40">
        <v>0.45939999999999998</v>
      </c>
      <c r="I36" s="40">
        <v>0.45789999999999997</v>
      </c>
      <c r="J36" s="40">
        <f>+'3.29'!J36</f>
        <v>0</v>
      </c>
      <c r="K36" s="172">
        <f>+'3.29'!K36</f>
        <v>0</v>
      </c>
      <c r="L36" s="528"/>
      <c r="M36" s="528"/>
    </row>
    <row r="37" spans="1:13" x14ac:dyDescent="0.2">
      <c r="A37" s="20"/>
      <c r="B37" s="424" t="s">
        <v>81</v>
      </c>
      <c r="C37" s="38" t="s">
        <v>80</v>
      </c>
      <c r="D37" s="39" t="s">
        <v>132</v>
      </c>
      <c r="E37" s="40">
        <v>13.02</v>
      </c>
      <c r="F37" s="40">
        <v>23.36</v>
      </c>
      <c r="G37" s="40">
        <v>14.53</v>
      </c>
      <c r="H37" s="40">
        <v>19.71</v>
      </c>
      <c r="I37" s="40">
        <v>41.6</v>
      </c>
      <c r="J37" s="40">
        <f>+'3.29'!J37</f>
        <v>0</v>
      </c>
      <c r="K37" s="172">
        <f>+'3.29'!K37</f>
        <v>0</v>
      </c>
      <c r="L37" s="528"/>
      <c r="M37" s="528"/>
    </row>
    <row r="38" spans="1:13" x14ac:dyDescent="0.2">
      <c r="A38" s="20"/>
      <c r="B38" s="424" t="s">
        <v>114</v>
      </c>
      <c r="C38" s="38" t="s">
        <v>127</v>
      </c>
      <c r="D38" s="39" t="s">
        <v>132</v>
      </c>
      <c r="E38" s="40" t="s">
        <v>7837</v>
      </c>
      <c r="F38" s="40">
        <v>80.900000000000006</v>
      </c>
      <c r="G38" s="40">
        <v>58.1</v>
      </c>
      <c r="H38" s="40">
        <v>103.4</v>
      </c>
      <c r="I38" s="40">
        <v>105</v>
      </c>
      <c r="J38" s="40">
        <f>+'3.29'!J38</f>
        <v>0</v>
      </c>
      <c r="K38" s="172">
        <f>+'3.29'!K38</f>
        <v>0</v>
      </c>
      <c r="L38" s="528"/>
      <c r="M38" s="528"/>
    </row>
    <row r="39" spans="1:13" x14ac:dyDescent="0.2">
      <c r="A39" s="20"/>
      <c r="B39" s="424" t="s">
        <v>77</v>
      </c>
      <c r="C39" s="38" t="s">
        <v>76</v>
      </c>
      <c r="D39" s="39" t="s">
        <v>132</v>
      </c>
      <c r="E39" s="40" t="s">
        <v>285</v>
      </c>
      <c r="F39" s="40" t="s">
        <v>285</v>
      </c>
      <c r="G39" s="40" t="s">
        <v>285</v>
      </c>
      <c r="H39" s="40" t="s">
        <v>285</v>
      </c>
      <c r="I39" s="40" t="s">
        <v>285</v>
      </c>
      <c r="J39" s="40">
        <f>+'3.29'!J39</f>
        <v>0</v>
      </c>
      <c r="K39" s="172">
        <f>+'3.29'!K39</f>
        <v>0</v>
      </c>
      <c r="L39" s="528"/>
      <c r="M39" s="528"/>
    </row>
    <row r="40" spans="1:13" x14ac:dyDescent="0.2">
      <c r="A40" s="20"/>
      <c r="B40" s="424" t="s">
        <v>115</v>
      </c>
      <c r="C40" s="38" t="s">
        <v>128</v>
      </c>
      <c r="D40" s="39" t="s">
        <v>132</v>
      </c>
      <c r="E40" s="40" t="s">
        <v>7831</v>
      </c>
      <c r="F40" s="40" t="s">
        <v>7831</v>
      </c>
      <c r="G40" s="40" t="s">
        <v>7831</v>
      </c>
      <c r="H40" s="40">
        <v>149.30000000000001</v>
      </c>
      <c r="I40" s="40">
        <v>182.5</v>
      </c>
      <c r="J40" s="40">
        <f>+'3.29'!J40</f>
        <v>0</v>
      </c>
      <c r="K40" s="172">
        <f>+'3.29'!K40</f>
        <v>0</v>
      </c>
      <c r="L40" s="528"/>
      <c r="M40" s="528"/>
    </row>
    <row r="41" spans="1:13" x14ac:dyDescent="0.2">
      <c r="A41" s="20"/>
      <c r="B41" s="424" t="s">
        <v>116</v>
      </c>
      <c r="C41" s="38" t="s">
        <v>129</v>
      </c>
      <c r="D41" s="39" t="s">
        <v>132</v>
      </c>
      <c r="E41" s="40" t="s">
        <v>284</v>
      </c>
      <c r="F41" s="40" t="s">
        <v>284</v>
      </c>
      <c r="G41" s="40" t="s">
        <v>284</v>
      </c>
      <c r="H41" s="40" t="s">
        <v>284</v>
      </c>
      <c r="I41" s="40" t="s">
        <v>284</v>
      </c>
      <c r="J41" s="40">
        <f>+'3.29'!J41</f>
        <v>0</v>
      </c>
      <c r="K41" s="172">
        <f>+'3.29'!K41</f>
        <v>0</v>
      </c>
      <c r="L41" s="528"/>
      <c r="M41" s="528"/>
    </row>
    <row r="42" spans="1:13" x14ac:dyDescent="0.2">
      <c r="A42" s="20"/>
      <c r="B42" s="424" t="s">
        <v>75</v>
      </c>
      <c r="C42" s="38" t="s">
        <v>74</v>
      </c>
      <c r="D42" s="39" t="s">
        <v>132</v>
      </c>
      <c r="E42" s="40" t="s">
        <v>253</v>
      </c>
      <c r="F42" s="40" t="s">
        <v>253</v>
      </c>
      <c r="G42" s="40" t="s">
        <v>253</v>
      </c>
      <c r="H42" s="40" t="s">
        <v>253</v>
      </c>
      <c r="I42" s="40">
        <v>5.2999999999999999E-2</v>
      </c>
      <c r="J42" s="40">
        <f>+'3.29'!J42</f>
        <v>0</v>
      </c>
      <c r="K42" s="172">
        <f>+'3.29'!K42</f>
        <v>0</v>
      </c>
      <c r="L42" s="528"/>
      <c r="M42" s="528"/>
    </row>
    <row r="43" spans="1:13" x14ac:dyDescent="0.2">
      <c r="A43" s="20"/>
      <c r="B43" s="424" t="s">
        <v>117</v>
      </c>
      <c r="C43" s="38" t="s">
        <v>130</v>
      </c>
      <c r="D43" s="39" t="s">
        <v>132</v>
      </c>
      <c r="E43" s="40">
        <v>0.62</v>
      </c>
      <c r="F43" s="40">
        <v>1.31</v>
      </c>
      <c r="G43" s="40">
        <v>1.8</v>
      </c>
      <c r="H43" s="40">
        <v>3.25</v>
      </c>
      <c r="I43" s="40">
        <v>3.4</v>
      </c>
      <c r="J43" s="40">
        <f>+'3.29'!J43</f>
        <v>0</v>
      </c>
      <c r="K43" s="172">
        <f>+'3.29'!K43</f>
        <v>0</v>
      </c>
      <c r="L43" s="528"/>
      <c r="M43" s="528"/>
    </row>
    <row r="44" spans="1:13" x14ac:dyDescent="0.2">
      <c r="A44" s="20"/>
      <c r="B44" s="424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>
        <v>2.1899999999999999E-2</v>
      </c>
      <c r="I44" s="40">
        <v>3.1899999999999998E-2</v>
      </c>
      <c r="J44" s="40">
        <f>+'3.29'!J44</f>
        <v>0</v>
      </c>
      <c r="K44" s="172">
        <f>+'3.29'!K44</f>
        <v>0</v>
      </c>
      <c r="L44" s="528"/>
      <c r="M44" s="528"/>
    </row>
    <row r="45" spans="1:13" x14ac:dyDescent="0.2">
      <c r="A45" s="20"/>
      <c r="B45" s="424" t="s">
        <v>73</v>
      </c>
      <c r="C45" s="38" t="s">
        <v>72</v>
      </c>
      <c r="D45" s="39" t="s">
        <v>132</v>
      </c>
      <c r="E45" s="40" t="s">
        <v>291</v>
      </c>
      <c r="F45" s="40" t="s">
        <v>291</v>
      </c>
      <c r="G45" s="40" t="s">
        <v>291</v>
      </c>
      <c r="H45" s="40">
        <v>0.31</v>
      </c>
      <c r="I45" s="40">
        <v>0.34799999999999998</v>
      </c>
      <c r="J45" s="40">
        <f>+'3.29'!J45</f>
        <v>0</v>
      </c>
      <c r="K45" s="172">
        <f>+'3.29'!K45</f>
        <v>0</v>
      </c>
      <c r="L45" s="528"/>
      <c r="M45" s="528"/>
    </row>
    <row r="46" spans="1:13" ht="12" thickBot="1" x14ac:dyDescent="0.25">
      <c r="A46" s="20"/>
      <c r="B46" s="424" t="s">
        <v>71</v>
      </c>
      <c r="C46" s="38" t="s">
        <v>70</v>
      </c>
      <c r="D46" s="39" t="s">
        <v>132</v>
      </c>
      <c r="E46" s="40">
        <v>31.6</v>
      </c>
      <c r="F46" s="40">
        <v>63.75</v>
      </c>
      <c r="G46" s="40">
        <v>32.229999999999997</v>
      </c>
      <c r="H46" s="40">
        <v>46.11</v>
      </c>
      <c r="I46" s="40">
        <v>75.03</v>
      </c>
      <c r="J46" s="176">
        <f>+'3.29'!J46</f>
        <v>0</v>
      </c>
      <c r="K46" s="177">
        <f>+'3.29'!K46</f>
        <v>0</v>
      </c>
      <c r="L46" s="528"/>
      <c r="M46" s="528"/>
    </row>
    <row r="47" spans="1:13" ht="4.5" customHeight="1" x14ac:dyDescent="0.2">
      <c r="A47" s="20"/>
      <c r="B47" s="381"/>
      <c r="C47" s="382"/>
      <c r="D47" s="21"/>
      <c r="E47" s="381"/>
      <c r="F47" s="383"/>
      <c r="G47" s="381"/>
      <c r="H47" s="381"/>
      <c r="I47" s="381"/>
      <c r="J47" s="381"/>
      <c r="K47" s="381"/>
      <c r="L47" s="381"/>
      <c r="M47" s="381"/>
    </row>
    <row r="48" spans="1:13" ht="12" x14ac:dyDescent="0.2">
      <c r="A48" s="20"/>
      <c r="B48" s="404" t="s">
        <v>7836</v>
      </c>
      <c r="C48" s="20"/>
      <c r="D48" s="21"/>
      <c r="E48" s="45"/>
      <c r="F48" s="20"/>
      <c r="G48" s="20"/>
      <c r="H48" s="22"/>
      <c r="I48" s="20"/>
      <c r="J48" s="20"/>
      <c r="K48" s="20"/>
      <c r="L48" s="20"/>
      <c r="M48" s="20"/>
    </row>
    <row r="49" spans="1:22" x14ac:dyDescent="0.2">
      <c r="A49" s="20"/>
      <c r="B49" s="23" t="s">
        <v>7835</v>
      </c>
      <c r="C49" s="382"/>
      <c r="D49" s="21"/>
      <c r="E49" s="20"/>
      <c r="F49" s="23"/>
      <c r="G49" s="384"/>
      <c r="H49" s="22"/>
      <c r="I49" s="20"/>
      <c r="J49" s="20"/>
      <c r="K49" s="20"/>
      <c r="L49" s="20"/>
      <c r="M49" s="20"/>
    </row>
    <row r="50" spans="1:22" x14ac:dyDescent="0.2">
      <c r="A50" s="20"/>
      <c r="B50" s="23"/>
      <c r="C50" s="382"/>
      <c r="D50" s="21"/>
      <c r="E50" s="20"/>
      <c r="F50" s="23"/>
      <c r="G50" s="384"/>
      <c r="H50" s="22"/>
      <c r="I50" s="20"/>
      <c r="J50" s="20"/>
      <c r="K50" s="20"/>
      <c r="L50" s="20"/>
      <c r="M50" s="20"/>
    </row>
    <row r="51" spans="1:22" x14ac:dyDescent="0.2">
      <c r="A51" s="20"/>
      <c r="B51" s="381"/>
      <c r="C51" s="382"/>
      <c r="D51" s="21"/>
      <c r="E51" s="384"/>
      <c r="F51" s="23"/>
      <c r="G51" s="384"/>
      <c r="H51" s="22"/>
      <c r="I51" s="20"/>
      <c r="J51" s="20"/>
      <c r="K51" s="20"/>
      <c r="L51" s="20"/>
      <c r="M51" s="20"/>
    </row>
    <row r="52" spans="1:22" ht="12.75" customHeight="1" x14ac:dyDescent="0.3">
      <c r="A52" s="20"/>
      <c r="B52" s="689" t="s">
        <v>7859</v>
      </c>
      <c r="C52" s="689"/>
      <c r="D52" s="689"/>
      <c r="E52" s="689"/>
      <c r="F52" s="689"/>
      <c r="G52" s="689"/>
      <c r="H52" s="689"/>
      <c r="I52" s="689"/>
      <c r="J52" s="689"/>
      <c r="K52" s="689"/>
      <c r="L52" s="689"/>
      <c r="M52" s="689"/>
      <c r="P52" s="391" t="s">
        <v>7860</v>
      </c>
      <c r="Q52" s="391" t="s">
        <v>294</v>
      </c>
      <c r="S52" s="504"/>
      <c r="T52" s="504"/>
      <c r="U52" s="504"/>
      <c r="V52" s="504"/>
    </row>
    <row r="53" spans="1:22" s="16" customFormat="1" ht="10.5" customHeight="1" x14ac:dyDescent="0.3">
      <c r="A53" s="36"/>
      <c r="B53" s="688" t="s">
        <v>7861</v>
      </c>
      <c r="C53" s="688"/>
      <c r="D53" s="689" t="s">
        <v>104</v>
      </c>
      <c r="E53" s="703" t="str">
        <f>E12</f>
        <v>Fecha</v>
      </c>
      <c r="F53" s="703"/>
      <c r="G53" s="703"/>
      <c r="H53" s="703"/>
      <c r="I53" s="703"/>
      <c r="J53" s="703"/>
      <c r="K53" s="703"/>
      <c r="L53" s="728" t="s">
        <v>7862</v>
      </c>
      <c r="M53" s="728"/>
      <c r="N53" s="36"/>
      <c r="P53" s="393">
        <v>0</v>
      </c>
      <c r="Q53" s="394">
        <v>0.5</v>
      </c>
      <c r="S53" s="504"/>
      <c r="T53" s="504"/>
      <c r="U53" s="504"/>
      <c r="V53" s="504"/>
    </row>
    <row r="54" spans="1:22" ht="12.75" customHeight="1" x14ac:dyDescent="0.3">
      <c r="A54" s="20"/>
      <c r="B54" s="688"/>
      <c r="C54" s="688"/>
      <c r="D54" s="689"/>
      <c r="E54" s="453">
        <v>43874.394444444442</v>
      </c>
      <c r="F54" s="453">
        <v>43875.425694444442</v>
      </c>
      <c r="G54" s="453">
        <v>43881.466666666667</v>
      </c>
      <c r="H54" s="453">
        <v>43885.406944444447</v>
      </c>
      <c r="I54" s="453">
        <v>43886.430555555555</v>
      </c>
      <c r="J54" s="453" t="e">
        <f>#REF!</f>
        <v>#REF!</v>
      </c>
      <c r="K54" s="453" t="e">
        <f>#REF!</f>
        <v>#REF!</v>
      </c>
      <c r="L54" s="728"/>
      <c r="M54" s="728"/>
      <c r="P54" s="393">
        <v>1</v>
      </c>
      <c r="Q54" s="394">
        <v>0.5</v>
      </c>
      <c r="S54" s="504"/>
      <c r="T54" s="504"/>
      <c r="U54" s="504"/>
      <c r="V54" s="504"/>
    </row>
    <row r="55" spans="1:22" s="16" customFormat="1" ht="31.5" customHeight="1" x14ac:dyDescent="0.3">
      <c r="A55" s="36"/>
      <c r="B55" s="703" t="s">
        <v>7863</v>
      </c>
      <c r="C55" s="703"/>
      <c r="D55" s="703"/>
      <c r="E55" s="47">
        <v>965.37457131781593</v>
      </c>
      <c r="F55" s="47">
        <v>965.22930023494621</v>
      </c>
      <c r="G55" s="47">
        <v>943.64967296815257</v>
      </c>
      <c r="H55" s="47">
        <v>949.52807772922552</v>
      </c>
      <c r="I55" s="47">
        <v>940.46109725380552</v>
      </c>
      <c r="J55" s="47" t="e">
        <f>+#REF!</f>
        <v>#REF!</v>
      </c>
      <c r="K55" s="47" t="e">
        <f>+#REF!</f>
        <v>#REF!</v>
      </c>
      <c r="L55" s="453" t="s">
        <v>7864</v>
      </c>
      <c r="M55" s="532" t="s">
        <v>7865</v>
      </c>
      <c r="N55" s="36"/>
      <c r="P55" s="504"/>
      <c r="Q55" s="504"/>
      <c r="R55" s="504"/>
      <c r="S55" s="504"/>
      <c r="T55" s="504"/>
      <c r="U55" s="504"/>
      <c r="V55" s="504"/>
    </row>
    <row r="56" spans="1:22" ht="14.4" x14ac:dyDescent="0.3">
      <c r="A56" s="20"/>
      <c r="B56" s="424" t="s">
        <v>101</v>
      </c>
      <c r="C56" s="38" t="s">
        <v>100</v>
      </c>
      <c r="D56" s="39" t="s">
        <v>135</v>
      </c>
      <c r="E56" s="48">
        <f>IF(ISNUMBER(FIND("&lt;",E14)),"&lt;LD",PRODUCT(E14,1/E$55))</f>
        <v>1.6501366902853299E-2</v>
      </c>
      <c r="F56" s="48">
        <f>IF(ISNUMBER(FIND("&lt;",F14)),"&lt;LD",PRODUCT(F14,1/F$55))</f>
        <v>7.1143716817636038E-2</v>
      </c>
      <c r="G56" s="48">
        <f>IF(ISNUMBER(FIND("&lt;",G14)),"&lt;LD",PRODUCT(G14,1/G$55))</f>
        <v>3.9569769449027514E-2</v>
      </c>
      <c r="H56" s="48">
        <f>IF(ISNUMBER(FIND("&lt;",H14)),"&lt;LD",PRODUCT(H14,1/H$55))</f>
        <v>0.13617290845070953</v>
      </c>
      <c r="I56" s="48">
        <f>IF(ISNUMBER(FIND("&lt;",I14)),"&lt;LD",PRODUCT(I14,1/I$55))</f>
        <v>0.15290371969654393</v>
      </c>
      <c r="J56" s="48" t="e">
        <f t="shared" ref="J56:K71" si="0">IF(ISNUMBER(FIND("&lt;",J14)),"N.D.",PRODUCT(J14,1/J$55))</f>
        <v>#REF!</v>
      </c>
      <c r="K56" s="48" t="e">
        <f t="shared" si="0"/>
        <v>#REF!</v>
      </c>
      <c r="L56" s="38" t="s">
        <v>131</v>
      </c>
      <c r="M56" s="48" t="s">
        <v>131</v>
      </c>
      <c r="P56" s="509" t="s">
        <v>7806</v>
      </c>
      <c r="Q56" s="509"/>
      <c r="R56" s="504"/>
      <c r="S56" s="504"/>
      <c r="T56" s="504"/>
      <c r="U56" s="504"/>
      <c r="V56" s="504"/>
    </row>
    <row r="57" spans="1:22" ht="14.4" x14ac:dyDescent="0.3">
      <c r="A57" s="20"/>
      <c r="B57" s="424" t="s">
        <v>79</v>
      </c>
      <c r="C57" s="38" t="s">
        <v>78</v>
      </c>
      <c r="D57" s="39" t="s">
        <v>135</v>
      </c>
      <c r="E57" s="48">
        <f t="shared" ref="E57:I72" si="1">IF(ISNUMBER(FIND("&lt;",E15)),"&lt;LD",PRODUCT(E15,1/E$55))</f>
        <v>4.5578163447931272E-4</v>
      </c>
      <c r="F57" s="48">
        <f t="shared" si="1"/>
        <v>8.0913416098112349E-4</v>
      </c>
      <c r="G57" s="48">
        <f t="shared" si="1"/>
        <v>2.3059405013680736E-3</v>
      </c>
      <c r="H57" s="48">
        <f t="shared" si="1"/>
        <v>8.1514177216433998E-4</v>
      </c>
      <c r="I57" s="48">
        <f t="shared" si="1"/>
        <v>1.5651896758922994E-3</v>
      </c>
      <c r="J57" s="48" t="e">
        <f t="shared" si="0"/>
        <v>#REF!</v>
      </c>
      <c r="K57" s="48" t="e">
        <f t="shared" si="0"/>
        <v>#REF!</v>
      </c>
      <c r="L57" s="38">
        <v>25</v>
      </c>
      <c r="M57" s="48" t="s">
        <v>7866</v>
      </c>
      <c r="P57" s="510" t="s">
        <v>7820</v>
      </c>
      <c r="Q57" s="512"/>
      <c r="R57" s="504"/>
      <c r="S57" s="504"/>
      <c r="T57" s="504"/>
      <c r="U57" s="504"/>
      <c r="V57" s="504"/>
    </row>
    <row r="58" spans="1:22" ht="14.4" x14ac:dyDescent="0.3">
      <c r="A58" s="20"/>
      <c r="B58" s="424" t="s">
        <v>147</v>
      </c>
      <c r="C58" s="38" t="s">
        <v>99</v>
      </c>
      <c r="D58" s="39" t="s">
        <v>135</v>
      </c>
      <c r="E58" s="48">
        <f t="shared" si="1"/>
        <v>1.1063063309634227E-3</v>
      </c>
      <c r="F58" s="48">
        <f t="shared" si="1"/>
        <v>1.9953807862351392E-3</v>
      </c>
      <c r="G58" s="48">
        <f t="shared" si="1"/>
        <v>2.7510209290218376E-3</v>
      </c>
      <c r="H58" s="48">
        <f t="shared" si="1"/>
        <v>2.9182917967278889E-3</v>
      </c>
      <c r="I58" s="48">
        <f t="shared" si="1"/>
        <v>6.1480480339736925E-3</v>
      </c>
      <c r="J58" s="48" t="e">
        <f t="shared" si="0"/>
        <v>#REF!</v>
      </c>
      <c r="K58" s="48" t="e">
        <f t="shared" si="0"/>
        <v>#REF!</v>
      </c>
      <c r="L58" s="38">
        <v>0.3</v>
      </c>
      <c r="M58" s="48" t="s">
        <v>7867</v>
      </c>
      <c r="P58" s="510" t="s">
        <v>7821</v>
      </c>
      <c r="Q58" s="512"/>
      <c r="R58" s="504"/>
      <c r="S58" s="504"/>
      <c r="T58" s="504"/>
      <c r="U58" s="504"/>
      <c r="V58" s="504"/>
    </row>
    <row r="59" spans="1:22" ht="14.4" x14ac:dyDescent="0.3">
      <c r="A59" s="20"/>
      <c r="B59" s="424" t="s">
        <v>98</v>
      </c>
      <c r="C59" s="38" t="s">
        <v>97</v>
      </c>
      <c r="D59" s="39" t="s">
        <v>135</v>
      </c>
      <c r="E59" s="48">
        <f t="shared" si="1"/>
        <v>2.056196691912354E-3</v>
      </c>
      <c r="F59" s="48">
        <f t="shared" si="1"/>
        <v>4.617555640835937E-3</v>
      </c>
      <c r="G59" s="48">
        <f t="shared" si="1"/>
        <v>2.1872523873270695E-3</v>
      </c>
      <c r="H59" s="48">
        <f t="shared" si="1"/>
        <v>5.3416008635885437E-3</v>
      </c>
      <c r="I59" s="48">
        <f t="shared" si="1"/>
        <v>8.5000857806270657E-3</v>
      </c>
      <c r="J59" s="48" t="e">
        <f t="shared" si="0"/>
        <v>#REF!</v>
      </c>
      <c r="K59" s="48" t="e">
        <f t="shared" si="0"/>
        <v>#REF!</v>
      </c>
      <c r="L59" s="38" t="s">
        <v>131</v>
      </c>
      <c r="M59" s="48" t="s">
        <v>131</v>
      </c>
      <c r="P59" s="510" t="s">
        <v>7822</v>
      </c>
      <c r="Q59" s="512"/>
      <c r="R59" s="504"/>
      <c r="S59" s="504"/>
      <c r="T59" s="504"/>
      <c r="U59" s="504"/>
      <c r="V59" s="504"/>
    </row>
    <row r="60" spans="1:22" ht="14.4" x14ac:dyDescent="0.3">
      <c r="A60" s="20"/>
      <c r="B60" s="424" t="s">
        <v>96</v>
      </c>
      <c r="C60" s="38" t="s">
        <v>95</v>
      </c>
      <c r="D60" s="39" t="s">
        <v>135</v>
      </c>
      <c r="E60" s="48" t="str">
        <f t="shared" si="1"/>
        <v>&lt;LD</v>
      </c>
      <c r="F60" s="48" t="str">
        <f t="shared" si="1"/>
        <v>&lt;LD</v>
      </c>
      <c r="G60" s="48" t="str">
        <f t="shared" si="1"/>
        <v>&lt;LD</v>
      </c>
      <c r="H60" s="48" t="str">
        <f t="shared" si="1"/>
        <v>&lt;LD</v>
      </c>
      <c r="I60" s="48" t="str">
        <f t="shared" si="1"/>
        <v>&lt;LD</v>
      </c>
      <c r="J60" s="48" t="e">
        <f t="shared" si="0"/>
        <v>#REF!</v>
      </c>
      <c r="K60" s="48" t="e">
        <f t="shared" si="0"/>
        <v>#REF!</v>
      </c>
      <c r="L60" s="38">
        <v>0.01</v>
      </c>
      <c r="M60" s="48" t="s">
        <v>7868</v>
      </c>
      <c r="P60" s="510" t="s">
        <v>7823</v>
      </c>
      <c r="Q60" s="512"/>
      <c r="R60" s="504"/>
      <c r="S60" s="504"/>
      <c r="T60" s="504"/>
      <c r="U60" s="504"/>
      <c r="V60" s="504"/>
    </row>
    <row r="61" spans="1:22" ht="14.4" x14ac:dyDescent="0.3">
      <c r="A61" s="20"/>
      <c r="B61" s="424" t="s">
        <v>106</v>
      </c>
      <c r="C61" s="38" t="s">
        <v>118</v>
      </c>
      <c r="D61" s="39" t="s">
        <v>135</v>
      </c>
      <c r="E61" s="48">
        <f t="shared" si="1"/>
        <v>2.8527786849000616E-4</v>
      </c>
      <c r="F61" s="48">
        <f t="shared" si="1"/>
        <v>4.0912558280594829E-4</v>
      </c>
      <c r="G61" s="48">
        <f t="shared" si="1"/>
        <v>4.1869351658571955E-4</v>
      </c>
      <c r="H61" s="48">
        <f t="shared" si="1"/>
        <v>4.4264093907063582E-4</v>
      </c>
      <c r="I61" s="48">
        <f t="shared" si="1"/>
        <v>9.2699209201284425E-4</v>
      </c>
      <c r="J61" s="48" t="e">
        <f t="shared" si="0"/>
        <v>#REF!</v>
      </c>
      <c r="K61" s="48" t="e">
        <f t="shared" si="0"/>
        <v>#REF!</v>
      </c>
      <c r="L61" s="38" t="s">
        <v>131</v>
      </c>
      <c r="M61" s="48" t="s">
        <v>131</v>
      </c>
      <c r="P61" s="510" t="s">
        <v>7824</v>
      </c>
      <c r="Q61" s="512"/>
      <c r="R61" s="504"/>
      <c r="S61" s="504"/>
      <c r="T61" s="504"/>
      <c r="U61" s="504"/>
      <c r="V61" s="504"/>
    </row>
    <row r="62" spans="1:22" ht="14.4" x14ac:dyDescent="0.3">
      <c r="A62" s="20"/>
      <c r="B62" s="424" t="s">
        <v>107</v>
      </c>
      <c r="C62" s="38" t="s">
        <v>119</v>
      </c>
      <c r="D62" s="39" t="s">
        <v>135</v>
      </c>
      <c r="E62" s="48" t="str">
        <f t="shared" si="1"/>
        <v>&lt;LD</v>
      </c>
      <c r="F62" s="48">
        <f t="shared" si="1"/>
        <v>2.3828534830430009E-3</v>
      </c>
      <c r="G62" s="48" t="str">
        <f t="shared" si="1"/>
        <v>&lt;LD</v>
      </c>
      <c r="H62" s="48" t="str">
        <f t="shared" si="1"/>
        <v>&lt;LD</v>
      </c>
      <c r="I62" s="48" t="str">
        <f t="shared" si="1"/>
        <v>&lt;LD</v>
      </c>
      <c r="J62" s="48" t="e">
        <f t="shared" si="0"/>
        <v>#REF!</v>
      </c>
      <c r="K62" s="48" t="e">
        <f t="shared" si="0"/>
        <v>#REF!</v>
      </c>
      <c r="L62" s="38">
        <v>120</v>
      </c>
      <c r="M62" s="48" t="s">
        <v>7870</v>
      </c>
      <c r="S62" s="504"/>
      <c r="T62" s="504"/>
      <c r="U62" s="504"/>
      <c r="V62" s="504"/>
    </row>
    <row r="63" spans="1:22" ht="14.4" x14ac:dyDescent="0.3">
      <c r="A63" s="20"/>
      <c r="B63" s="424" t="s">
        <v>94</v>
      </c>
      <c r="C63" s="38" t="s">
        <v>93</v>
      </c>
      <c r="D63" s="39" t="s">
        <v>135</v>
      </c>
      <c r="E63" s="48">
        <f t="shared" si="1"/>
        <v>2.351418886972818E-4</v>
      </c>
      <c r="F63" s="48">
        <f t="shared" si="1"/>
        <v>3.8022053403338323E-4</v>
      </c>
      <c r="G63" s="48">
        <f t="shared" si="1"/>
        <v>2.2148049852294452E-4</v>
      </c>
      <c r="H63" s="48">
        <f t="shared" si="1"/>
        <v>2.6223553135519464E-4</v>
      </c>
      <c r="I63" s="48">
        <f t="shared" si="1"/>
        <v>3.551449400462147E-4</v>
      </c>
      <c r="J63" s="48" t="e">
        <f t="shared" si="0"/>
        <v>#REF!</v>
      </c>
      <c r="K63" s="48" t="e">
        <f t="shared" si="0"/>
        <v>#REF!</v>
      </c>
      <c r="L63" s="38">
        <v>2.5000000000000001E-2</v>
      </c>
      <c r="M63" s="48" t="s">
        <v>7871</v>
      </c>
      <c r="S63" s="504"/>
      <c r="T63" s="504"/>
      <c r="U63" s="504"/>
      <c r="V63" s="504"/>
    </row>
    <row r="64" spans="1:22" ht="14.4" x14ac:dyDescent="0.3">
      <c r="A64" s="20"/>
      <c r="B64" s="424" t="s">
        <v>108</v>
      </c>
      <c r="C64" s="38" t="s">
        <v>121</v>
      </c>
      <c r="D64" s="39" t="s">
        <v>135</v>
      </c>
      <c r="E64" s="48">
        <f t="shared" si="1"/>
        <v>0.75576881935478768</v>
      </c>
      <c r="F64" s="48">
        <f t="shared" si="1"/>
        <v>1.0028705093850543</v>
      </c>
      <c r="G64" s="48">
        <f t="shared" si="1"/>
        <v>0.98966812234726265</v>
      </c>
      <c r="H64" s="48">
        <f t="shared" si="1"/>
        <v>1.5323401530996315</v>
      </c>
      <c r="I64" s="48">
        <f t="shared" si="1"/>
        <v>1.9341576225870194</v>
      </c>
      <c r="J64" s="48" t="e">
        <f t="shared" si="0"/>
        <v>#REF!</v>
      </c>
      <c r="K64" s="48" t="e">
        <f t="shared" si="0"/>
        <v>#REF!</v>
      </c>
      <c r="L64" s="38" t="s">
        <v>131</v>
      </c>
      <c r="M64" s="48" t="s">
        <v>131</v>
      </c>
      <c r="P64" s="504"/>
      <c r="Q64" s="504"/>
      <c r="R64" s="504"/>
      <c r="S64" s="504"/>
      <c r="T64" s="504"/>
      <c r="U64" s="504"/>
      <c r="V64" s="504"/>
    </row>
    <row r="65" spans="1:22" ht="14.4" x14ac:dyDescent="0.3">
      <c r="A65" s="20"/>
      <c r="B65" s="424" t="s">
        <v>92</v>
      </c>
      <c r="C65" s="38" t="s">
        <v>91</v>
      </c>
      <c r="D65" s="39" t="s">
        <v>135</v>
      </c>
      <c r="E65" s="48">
        <f t="shared" si="1"/>
        <v>9.6335663651309273E-5</v>
      </c>
      <c r="F65" s="48">
        <f t="shared" si="1"/>
        <v>1.8234009261546442E-4</v>
      </c>
      <c r="G65" s="48">
        <f t="shared" si="1"/>
        <v>1.0809096100162843E-4</v>
      </c>
      <c r="H65" s="48">
        <f t="shared" si="1"/>
        <v>2.3064088902324348E-4</v>
      </c>
      <c r="I65" s="48">
        <f t="shared" si="1"/>
        <v>1.8076239463430091E-4</v>
      </c>
      <c r="J65" s="48" t="e">
        <f t="shared" si="0"/>
        <v>#REF!</v>
      </c>
      <c r="K65" s="48" t="e">
        <f t="shared" si="0"/>
        <v>#REF!</v>
      </c>
      <c r="L65" s="38">
        <v>0.1</v>
      </c>
      <c r="M65" s="48" t="s">
        <v>7872</v>
      </c>
      <c r="P65" s="504"/>
      <c r="Q65" s="504"/>
      <c r="R65" s="504"/>
      <c r="S65" s="504"/>
      <c r="T65" s="504"/>
      <c r="U65" s="504"/>
      <c r="V65" s="504"/>
    </row>
    <row r="66" spans="1:22" ht="14.4" x14ac:dyDescent="0.3">
      <c r="A66" s="20"/>
      <c r="B66" s="424" t="s">
        <v>88</v>
      </c>
      <c r="C66" s="38" t="s">
        <v>87</v>
      </c>
      <c r="D66" s="39" t="s">
        <v>135</v>
      </c>
      <c r="E66" s="48">
        <f t="shared" si="1"/>
        <v>4.2398050680086972E-2</v>
      </c>
      <c r="F66" s="48">
        <f t="shared" si="1"/>
        <v>6.296949334754505E-2</v>
      </c>
      <c r="G66" s="48">
        <f t="shared" si="1"/>
        <v>4.0300973008744405E-2</v>
      </c>
      <c r="H66" s="48">
        <f t="shared" si="1"/>
        <v>5.510105622692283E-2</v>
      </c>
      <c r="I66" s="48">
        <f t="shared" si="1"/>
        <v>7.5590580203249713E-2</v>
      </c>
      <c r="J66" s="48" t="e">
        <f t="shared" si="0"/>
        <v>#REF!</v>
      </c>
      <c r="K66" s="48" t="e">
        <f t="shared" si="0"/>
        <v>#REF!</v>
      </c>
      <c r="L66" s="38">
        <v>50</v>
      </c>
      <c r="M66" s="48" t="s">
        <v>7873</v>
      </c>
      <c r="P66" s="504"/>
      <c r="Q66" s="504"/>
      <c r="R66" s="504"/>
      <c r="S66" s="504"/>
      <c r="T66" s="504"/>
      <c r="U66" s="504"/>
      <c r="V66" s="504"/>
    </row>
    <row r="67" spans="1:22" ht="13.2" x14ac:dyDescent="0.2">
      <c r="A67" s="20"/>
      <c r="B67" s="424" t="s">
        <v>90</v>
      </c>
      <c r="C67" s="38" t="s">
        <v>89</v>
      </c>
      <c r="D67" s="39" t="s">
        <v>135</v>
      </c>
      <c r="E67" s="48" t="str">
        <f t="shared" si="1"/>
        <v>&lt;LD</v>
      </c>
      <c r="F67" s="48" t="str">
        <f t="shared" si="1"/>
        <v>&lt;LD</v>
      </c>
      <c r="G67" s="48" t="str">
        <f t="shared" si="1"/>
        <v>&lt;LD</v>
      </c>
      <c r="H67" s="48" t="str">
        <f t="shared" si="1"/>
        <v>&lt;LD</v>
      </c>
      <c r="I67" s="48" t="str">
        <f t="shared" si="1"/>
        <v>&lt;LD</v>
      </c>
      <c r="J67" s="48" t="e">
        <f t="shared" si="0"/>
        <v>#REF!</v>
      </c>
      <c r="K67" s="48" t="e">
        <f t="shared" si="0"/>
        <v>#REF!</v>
      </c>
      <c r="L67" s="38">
        <v>0.5</v>
      </c>
      <c r="M67" s="48" t="s">
        <v>7874</v>
      </c>
    </row>
    <row r="68" spans="1:22" ht="13.2" x14ac:dyDescent="0.2">
      <c r="A68" s="20"/>
      <c r="B68" s="424" t="s">
        <v>109</v>
      </c>
      <c r="C68" s="38" t="s">
        <v>122</v>
      </c>
      <c r="D68" s="39" t="s">
        <v>135</v>
      </c>
      <c r="E68" s="48">
        <f t="shared" si="1"/>
        <v>1.895637252493505E-4</v>
      </c>
      <c r="F68" s="48">
        <f t="shared" si="1"/>
        <v>2.6625797614871795E-4</v>
      </c>
      <c r="G68" s="48">
        <f t="shared" si="1"/>
        <v>4.1116953792776306E-4</v>
      </c>
      <c r="H68" s="48">
        <f t="shared" si="1"/>
        <v>2.8540493573195883E-4</v>
      </c>
      <c r="I68" s="48">
        <f t="shared" si="1"/>
        <v>5.3697064288424671E-4</v>
      </c>
      <c r="J68" s="48" t="e">
        <f t="shared" si="0"/>
        <v>#REF!</v>
      </c>
      <c r="K68" s="48" t="e">
        <f t="shared" si="0"/>
        <v>#REF!</v>
      </c>
      <c r="L68" s="38">
        <v>10</v>
      </c>
      <c r="M68" s="48" t="s">
        <v>7875</v>
      </c>
    </row>
    <row r="69" spans="1:22" ht="13.2" x14ac:dyDescent="0.2">
      <c r="A69" s="20"/>
      <c r="B69" s="424" t="s">
        <v>110</v>
      </c>
      <c r="C69" s="38" t="s">
        <v>123</v>
      </c>
      <c r="D69" s="39" t="s">
        <v>135</v>
      </c>
      <c r="E69" s="48">
        <f t="shared" si="1"/>
        <v>1.5185815366969828E-3</v>
      </c>
      <c r="F69" s="48">
        <f t="shared" si="1"/>
        <v>1.9176790422228674E-3</v>
      </c>
      <c r="G69" s="48">
        <f t="shared" si="1"/>
        <v>2.9025602174849049E-3</v>
      </c>
      <c r="H69" s="48">
        <f t="shared" si="1"/>
        <v>2.9498864390598402E-3</v>
      </c>
      <c r="I69" s="48">
        <f t="shared" si="1"/>
        <v>3.8715051697852327E-3</v>
      </c>
      <c r="J69" s="48" t="e">
        <f t="shared" si="0"/>
        <v>#REF!</v>
      </c>
      <c r="K69" s="48" t="e">
        <f t="shared" si="0"/>
        <v>#REF!</v>
      </c>
      <c r="L69" s="38">
        <v>120</v>
      </c>
      <c r="M69" s="48" t="s">
        <v>7876</v>
      </c>
    </row>
    <row r="70" spans="1:22" ht="13.2" x14ac:dyDescent="0.2">
      <c r="A70" s="20"/>
      <c r="B70" s="424" t="s">
        <v>148</v>
      </c>
      <c r="C70" s="38" t="s">
        <v>120</v>
      </c>
      <c r="D70" s="39" t="s">
        <v>135</v>
      </c>
      <c r="E70" s="48">
        <f t="shared" si="1"/>
        <v>0.1593163985975416</v>
      </c>
      <c r="F70" s="48">
        <f t="shared" si="1"/>
        <v>0.15695752290478898</v>
      </c>
      <c r="G70" s="48">
        <f t="shared" si="1"/>
        <v>0.1574736941651175</v>
      </c>
      <c r="H70" s="48">
        <f t="shared" si="1"/>
        <v>0.19662399077917606</v>
      </c>
      <c r="I70" s="48">
        <f t="shared" si="1"/>
        <v>0.18916252944377723</v>
      </c>
      <c r="J70" s="48" t="e">
        <f t="shared" si="0"/>
        <v>#REF!</v>
      </c>
      <c r="K70" s="48" t="e">
        <f t="shared" si="0"/>
        <v>#REF!</v>
      </c>
      <c r="L70" s="38" t="s">
        <v>131</v>
      </c>
      <c r="M70" s="48" t="s">
        <v>131</v>
      </c>
    </row>
    <row r="71" spans="1:22" ht="13.2" x14ac:dyDescent="0.2">
      <c r="A71" s="20"/>
      <c r="B71" s="424" t="s">
        <v>111</v>
      </c>
      <c r="C71" s="38" t="s">
        <v>124</v>
      </c>
      <c r="D71" s="39" t="s">
        <v>135</v>
      </c>
      <c r="E71" s="48">
        <f t="shared" si="1"/>
        <v>0.14253534750989413</v>
      </c>
      <c r="F71" s="48">
        <f t="shared" si="1"/>
        <v>0.41886420138881975</v>
      </c>
      <c r="G71" s="48">
        <f t="shared" si="1"/>
        <v>0.26980351638249606</v>
      </c>
      <c r="H71" s="48">
        <f t="shared" si="1"/>
        <v>0.47181332549047073</v>
      </c>
      <c r="I71" s="48">
        <f t="shared" si="1"/>
        <v>0.65042562822236383</v>
      </c>
      <c r="J71" s="48" t="e">
        <f t="shared" si="0"/>
        <v>#REF!</v>
      </c>
      <c r="K71" s="48" t="e">
        <f t="shared" si="0"/>
        <v>#REF!</v>
      </c>
      <c r="L71" s="38">
        <v>4</v>
      </c>
      <c r="M71" s="48" t="s">
        <v>7877</v>
      </c>
    </row>
    <row r="72" spans="1:22" ht="13.2" x14ac:dyDescent="0.2">
      <c r="A72" s="20"/>
      <c r="B72" s="424" t="s">
        <v>112</v>
      </c>
      <c r="C72" s="38" t="s">
        <v>125</v>
      </c>
      <c r="D72" s="39" t="s">
        <v>135</v>
      </c>
      <c r="E72" s="48" t="str">
        <f t="shared" si="1"/>
        <v>&lt;LD</v>
      </c>
      <c r="F72" s="48" t="str">
        <f t="shared" si="1"/>
        <v>&lt;LD</v>
      </c>
      <c r="G72" s="48" t="str">
        <f t="shared" si="1"/>
        <v>&lt;LD</v>
      </c>
      <c r="H72" s="48" t="str">
        <f t="shared" si="1"/>
        <v>&lt;LD</v>
      </c>
      <c r="I72" s="48" t="str">
        <f t="shared" si="1"/>
        <v>&lt;LD</v>
      </c>
      <c r="J72" s="48" t="e">
        <f t="shared" ref="J72:K87" si="2">IF(ISNUMBER(FIND("&lt;",J30)),"N.D.",PRODUCT(J30,1/J$55))</f>
        <v>#REF!</v>
      </c>
      <c r="K72" s="48" t="e">
        <f t="shared" si="2"/>
        <v>#REF!</v>
      </c>
      <c r="L72" s="38" t="s">
        <v>131</v>
      </c>
      <c r="M72" s="48" t="s">
        <v>131</v>
      </c>
    </row>
    <row r="73" spans="1:22" ht="13.2" x14ac:dyDescent="0.2">
      <c r="A73" s="20"/>
      <c r="B73" s="424" t="s">
        <v>113</v>
      </c>
      <c r="C73" s="38" t="s">
        <v>126</v>
      </c>
      <c r="D73" s="39" t="s">
        <v>135</v>
      </c>
      <c r="E73" s="48">
        <f t="shared" ref="E73:I88" si="3">IF(ISNUMBER(FIND("&lt;",E31)),"&lt;LD",PRODUCT(E31,1/E$55))</f>
        <v>2.3928535810163919E-2</v>
      </c>
      <c r="F73" s="48">
        <f t="shared" si="3"/>
        <v>8.2571053303707481E-2</v>
      </c>
      <c r="G73" s="48">
        <f t="shared" si="3"/>
        <v>4.9594676224276574E-2</v>
      </c>
      <c r="H73" s="48">
        <f t="shared" si="3"/>
        <v>0.1502851820256477</v>
      </c>
      <c r="I73" s="48">
        <f t="shared" si="3"/>
        <v>0.17023564341736219</v>
      </c>
      <c r="J73" s="48" t="e">
        <f t="shared" si="2"/>
        <v>#REF!</v>
      </c>
      <c r="K73" s="48" t="e">
        <f t="shared" si="2"/>
        <v>#REF!</v>
      </c>
      <c r="L73" s="38" t="s">
        <v>131</v>
      </c>
      <c r="M73" s="48" t="s">
        <v>131</v>
      </c>
    </row>
    <row r="74" spans="1:22" ht="13.2" x14ac:dyDescent="0.2">
      <c r="A74" s="20"/>
      <c r="B74" s="424" t="s">
        <v>86</v>
      </c>
      <c r="C74" s="38" t="s">
        <v>85</v>
      </c>
      <c r="D74" s="39" t="s">
        <v>135</v>
      </c>
      <c r="E74" s="48">
        <f t="shared" si="3"/>
        <v>2.2136485292779347E-2</v>
      </c>
      <c r="F74" s="48">
        <f t="shared" si="3"/>
        <v>7.6603559363564999E-2</v>
      </c>
      <c r="G74" s="48">
        <f t="shared" si="3"/>
        <v>2.6545868363635219E-2</v>
      </c>
      <c r="H74" s="48">
        <f t="shared" si="3"/>
        <v>4.4190373074955693E-2</v>
      </c>
      <c r="I74" s="48">
        <f t="shared" si="3"/>
        <v>7.6707053817167442E-2</v>
      </c>
      <c r="J74" s="48" t="e">
        <f t="shared" si="2"/>
        <v>#REF!</v>
      </c>
      <c r="K74" s="48" t="e">
        <f t="shared" si="2"/>
        <v>#REF!</v>
      </c>
      <c r="L74" s="38">
        <v>0.2</v>
      </c>
      <c r="M74" s="48" t="s">
        <v>7878</v>
      </c>
    </row>
    <row r="75" spans="1:22" ht="13.2" x14ac:dyDescent="0.2">
      <c r="A75" s="20"/>
      <c r="B75" s="424" t="s">
        <v>69</v>
      </c>
      <c r="C75" s="38" t="s">
        <v>68</v>
      </c>
      <c r="D75" s="39" t="s">
        <v>135</v>
      </c>
      <c r="E75" s="48">
        <f t="shared" si="3"/>
        <v>9.2192194246951885E-5</v>
      </c>
      <c r="F75" s="48">
        <f t="shared" si="3"/>
        <v>8.4953906786750476E-5</v>
      </c>
      <c r="G75" s="48">
        <f t="shared" si="3"/>
        <v>7.20606406677523E-5</v>
      </c>
      <c r="H75" s="48">
        <f t="shared" si="3"/>
        <v>6.9508213130292561E-5</v>
      </c>
      <c r="I75" s="48">
        <f t="shared" si="3"/>
        <v>8.4001348094763352E-5</v>
      </c>
      <c r="J75" s="48" t="e">
        <f t="shared" si="2"/>
        <v>#REF!</v>
      </c>
      <c r="K75" s="48" t="e">
        <f t="shared" si="2"/>
        <v>#REF!</v>
      </c>
      <c r="L75" s="38">
        <v>2</v>
      </c>
      <c r="M75" s="48" t="s">
        <v>7879</v>
      </c>
    </row>
    <row r="76" spans="1:22" ht="13.2" x14ac:dyDescent="0.2">
      <c r="A76" s="20"/>
      <c r="B76" s="424" t="s">
        <v>84</v>
      </c>
      <c r="C76" s="38" t="s">
        <v>83</v>
      </c>
      <c r="D76" s="39" t="s">
        <v>135</v>
      </c>
      <c r="E76" s="48">
        <f t="shared" si="3"/>
        <v>1.8044809255976426E-3</v>
      </c>
      <c r="F76" s="48">
        <f t="shared" si="3"/>
        <v>1.9456516700672851E-3</v>
      </c>
      <c r="G76" s="48">
        <f t="shared" si="3"/>
        <v>1.3871673328542315E-3</v>
      </c>
      <c r="H76" s="48">
        <f t="shared" si="3"/>
        <v>1.6029015209743224E-3</v>
      </c>
      <c r="I76" s="48">
        <f t="shared" si="3"/>
        <v>2.1244897910549011E-3</v>
      </c>
      <c r="J76" s="48" t="e">
        <f t="shared" si="2"/>
        <v>#REF!</v>
      </c>
      <c r="K76" s="48" t="e">
        <f t="shared" si="2"/>
        <v>#REF!</v>
      </c>
      <c r="L76" s="38">
        <v>120</v>
      </c>
      <c r="M76" s="48" t="s">
        <v>7880</v>
      </c>
    </row>
    <row r="77" spans="1:22" ht="13.2" x14ac:dyDescent="0.2">
      <c r="A77" s="20"/>
      <c r="B77" s="424" t="s">
        <v>150</v>
      </c>
      <c r="C77" s="38" t="s">
        <v>82</v>
      </c>
      <c r="D77" s="39" t="s">
        <v>135</v>
      </c>
      <c r="E77" s="48">
        <f t="shared" si="3"/>
        <v>1.1435975556026393E-3</v>
      </c>
      <c r="F77" s="48">
        <f t="shared" si="3"/>
        <v>1.6742135776510827E-3</v>
      </c>
      <c r="G77" s="48">
        <f t="shared" si="3"/>
        <v>1.038520997858783E-3</v>
      </c>
      <c r="H77" s="48">
        <f t="shared" si="3"/>
        <v>1.9662399077917609E-3</v>
      </c>
      <c r="I77" s="48">
        <f t="shared" si="3"/>
        <v>1.5492400528363318E-3</v>
      </c>
      <c r="J77" s="48" t="e">
        <f t="shared" si="2"/>
        <v>#REF!</v>
      </c>
      <c r="K77" s="48" t="e">
        <f t="shared" si="2"/>
        <v>#REF!</v>
      </c>
      <c r="L77" s="38">
        <v>0.1</v>
      </c>
      <c r="M77" s="48" t="s">
        <v>7881</v>
      </c>
    </row>
    <row r="78" spans="1:22" ht="13.2" x14ac:dyDescent="0.2">
      <c r="A78" s="20"/>
      <c r="B78" s="424" t="s">
        <v>103</v>
      </c>
      <c r="C78" s="38" t="s">
        <v>102</v>
      </c>
      <c r="D78" s="39" t="s">
        <v>135</v>
      </c>
      <c r="E78" s="48">
        <f t="shared" si="3"/>
        <v>3.338600472560965E-4</v>
      </c>
      <c r="F78" s="48">
        <f t="shared" si="3"/>
        <v>2.6501474824452162E-4</v>
      </c>
      <c r="G78" s="48">
        <f t="shared" si="3"/>
        <v>2.6111385089020833E-4</v>
      </c>
      <c r="H78" s="48">
        <f t="shared" si="3"/>
        <v>4.8381928957661212E-4</v>
      </c>
      <c r="I78" s="48">
        <f t="shared" si="3"/>
        <v>4.8688882648850805E-4</v>
      </c>
      <c r="J78" s="48" t="e">
        <f t="shared" si="2"/>
        <v>#REF!</v>
      </c>
      <c r="K78" s="48" t="e">
        <f t="shared" si="2"/>
        <v>#REF!</v>
      </c>
      <c r="L78" s="38">
        <v>1</v>
      </c>
      <c r="M78" s="48" t="s">
        <v>7882</v>
      </c>
    </row>
    <row r="79" spans="1:22" ht="13.2" x14ac:dyDescent="0.2">
      <c r="A79" s="20"/>
      <c r="B79" s="424" t="s">
        <v>81</v>
      </c>
      <c r="C79" s="38" t="s">
        <v>80</v>
      </c>
      <c r="D79" s="39" t="s">
        <v>135</v>
      </c>
      <c r="E79" s="48">
        <f t="shared" si="3"/>
        <v>1.3486992911183299E-2</v>
      </c>
      <c r="F79" s="48">
        <f t="shared" si="3"/>
        <v>2.4201503201688915E-2</v>
      </c>
      <c r="G79" s="48">
        <f t="shared" si="3"/>
        <v>1.5397663366212363E-2</v>
      </c>
      <c r="H79" s="48">
        <f t="shared" si="3"/>
        <v>2.0757680012091915E-2</v>
      </c>
      <c r="I79" s="48">
        <f t="shared" si="3"/>
        <v>4.4233621275217162E-2</v>
      </c>
      <c r="J79" s="48" t="e">
        <f t="shared" si="2"/>
        <v>#REF!</v>
      </c>
      <c r="K79" s="48" t="e">
        <f t="shared" si="2"/>
        <v>#REF!</v>
      </c>
      <c r="L79" s="38">
        <v>0.5</v>
      </c>
      <c r="M79" s="48" t="s">
        <v>7883</v>
      </c>
    </row>
    <row r="80" spans="1:22" ht="13.2" x14ac:dyDescent="0.2">
      <c r="A80" s="20"/>
      <c r="B80" s="424" t="s">
        <v>114</v>
      </c>
      <c r="C80" s="38" t="s">
        <v>127</v>
      </c>
      <c r="D80" s="39" t="s">
        <v>135</v>
      </c>
      <c r="E80" s="48" t="str">
        <f t="shared" si="3"/>
        <v>&lt;LD</v>
      </c>
      <c r="F80" s="48">
        <f t="shared" si="3"/>
        <v>8.3814281207903824E-2</v>
      </c>
      <c r="G80" s="48">
        <f t="shared" si="3"/>
        <v>6.1569459158770712E-2</v>
      </c>
      <c r="H80" s="48">
        <f t="shared" si="3"/>
        <v>0.10889620057079168</v>
      </c>
      <c r="I80" s="48">
        <f t="shared" si="3"/>
        <v>0.11164736139177407</v>
      </c>
      <c r="J80" s="48" t="e">
        <f t="shared" si="2"/>
        <v>#REF!</v>
      </c>
      <c r="K80" s="48" t="e">
        <f t="shared" si="2"/>
        <v>#REF!</v>
      </c>
      <c r="L80" s="38" t="s">
        <v>131</v>
      </c>
      <c r="M80" s="48" t="s">
        <v>131</v>
      </c>
    </row>
    <row r="81" spans="1:13" ht="13.2" x14ac:dyDescent="0.2">
      <c r="A81" s="20"/>
      <c r="B81" s="424" t="s">
        <v>77</v>
      </c>
      <c r="C81" s="38" t="s">
        <v>76</v>
      </c>
      <c r="D81" s="39" t="s">
        <v>135</v>
      </c>
      <c r="E81" s="48" t="str">
        <f t="shared" si="3"/>
        <v>&lt;LD</v>
      </c>
      <c r="F81" s="48" t="str">
        <f t="shared" si="3"/>
        <v>&lt;LD</v>
      </c>
      <c r="G81" s="48" t="str">
        <f t="shared" si="3"/>
        <v>&lt;LD</v>
      </c>
      <c r="H81" s="48" t="str">
        <f t="shared" si="3"/>
        <v>&lt;LD</v>
      </c>
      <c r="I81" s="48" t="str">
        <f t="shared" si="3"/>
        <v>&lt;LD</v>
      </c>
      <c r="J81" s="48" t="e">
        <f t="shared" si="2"/>
        <v>#REF!</v>
      </c>
      <c r="K81" s="48" t="e">
        <f t="shared" si="2"/>
        <v>#REF!</v>
      </c>
      <c r="L81" s="38">
        <v>10</v>
      </c>
      <c r="M81" s="48" t="s">
        <v>7884</v>
      </c>
    </row>
    <row r="82" spans="1:13" ht="13.2" x14ac:dyDescent="0.2">
      <c r="A82" s="20"/>
      <c r="B82" s="424" t="s">
        <v>115</v>
      </c>
      <c r="C82" s="38" t="s">
        <v>128</v>
      </c>
      <c r="D82" s="39" t="s">
        <v>135</v>
      </c>
      <c r="E82" s="48" t="str">
        <f t="shared" si="3"/>
        <v>&lt;LD</v>
      </c>
      <c r="F82" s="48" t="str">
        <f t="shared" si="3"/>
        <v>&lt;LD</v>
      </c>
      <c r="G82" s="48" t="str">
        <f t="shared" si="3"/>
        <v>&lt;LD</v>
      </c>
      <c r="H82" s="48">
        <f t="shared" si="3"/>
        <v>0.15723600333867696</v>
      </c>
      <c r="I82" s="48">
        <f t="shared" si="3"/>
        <v>0.19405374718094065</v>
      </c>
      <c r="J82" s="48" t="e">
        <f t="shared" si="2"/>
        <v>#REF!</v>
      </c>
      <c r="K82" s="48" t="e">
        <f t="shared" si="2"/>
        <v>#REF!</v>
      </c>
      <c r="L82" s="38" t="s">
        <v>131</v>
      </c>
      <c r="M82" s="48" t="s">
        <v>131</v>
      </c>
    </row>
    <row r="83" spans="1:13" ht="13.2" x14ac:dyDescent="0.2">
      <c r="A83" s="20"/>
      <c r="B83" s="424" t="s">
        <v>116</v>
      </c>
      <c r="C83" s="38" t="s">
        <v>129</v>
      </c>
      <c r="D83" s="39" t="s">
        <v>135</v>
      </c>
      <c r="E83" s="48" t="str">
        <f t="shared" si="3"/>
        <v>&lt;LD</v>
      </c>
      <c r="F83" s="48" t="str">
        <f t="shared" si="3"/>
        <v>&lt;LD</v>
      </c>
      <c r="G83" s="48" t="str">
        <f t="shared" si="3"/>
        <v>&lt;LD</v>
      </c>
      <c r="H83" s="48" t="str">
        <f t="shared" si="3"/>
        <v>&lt;LD</v>
      </c>
      <c r="I83" s="48" t="str">
        <f t="shared" si="3"/>
        <v>&lt;LD</v>
      </c>
      <c r="J83" s="48" t="e">
        <f t="shared" si="2"/>
        <v>#REF!</v>
      </c>
      <c r="K83" s="48" t="e">
        <f t="shared" si="2"/>
        <v>#REF!</v>
      </c>
      <c r="L83" s="38" t="s">
        <v>131</v>
      </c>
      <c r="M83" s="48" t="s">
        <v>131</v>
      </c>
    </row>
    <row r="84" spans="1:13" ht="13.2" x14ac:dyDescent="0.2">
      <c r="A84" s="20"/>
      <c r="B84" s="424" t="s">
        <v>75</v>
      </c>
      <c r="C84" s="38" t="s">
        <v>74</v>
      </c>
      <c r="D84" s="39" t="s">
        <v>135</v>
      </c>
      <c r="E84" s="48" t="str">
        <f t="shared" si="3"/>
        <v>&lt;LD</v>
      </c>
      <c r="F84" s="48" t="str">
        <f t="shared" si="3"/>
        <v>&lt;LD</v>
      </c>
      <c r="G84" s="48" t="str">
        <f t="shared" si="3"/>
        <v>&lt;LD</v>
      </c>
      <c r="H84" s="48" t="str">
        <f t="shared" si="3"/>
        <v>&lt;LD</v>
      </c>
      <c r="I84" s="48">
        <f t="shared" si="3"/>
        <v>5.635533479775263E-5</v>
      </c>
      <c r="J84" s="48" t="e">
        <f t="shared" si="2"/>
        <v>#REF!</v>
      </c>
      <c r="K84" s="48" t="e">
        <f t="shared" si="2"/>
        <v>#REF!</v>
      </c>
      <c r="L84" s="38" t="s">
        <v>131</v>
      </c>
      <c r="M84" s="48" t="s">
        <v>131</v>
      </c>
    </row>
    <row r="85" spans="1:13" ht="13.2" x14ac:dyDescent="0.2">
      <c r="A85" s="20"/>
      <c r="B85" s="424" t="s">
        <v>117</v>
      </c>
      <c r="C85" s="38" t="s">
        <v>130</v>
      </c>
      <c r="D85" s="39" t="s">
        <v>135</v>
      </c>
      <c r="E85" s="48">
        <f t="shared" si="3"/>
        <v>6.4223775767539512E-4</v>
      </c>
      <c r="F85" s="48">
        <f t="shared" si="3"/>
        <v>1.3571904620810137E-3</v>
      </c>
      <c r="G85" s="48">
        <f t="shared" si="3"/>
        <v>1.9074875470875606E-3</v>
      </c>
      <c r="H85" s="48">
        <f t="shared" si="3"/>
        <v>3.4227529192947092E-3</v>
      </c>
      <c r="I85" s="48">
        <f t="shared" si="3"/>
        <v>3.6152478926860174E-3</v>
      </c>
      <c r="J85" s="48" t="e">
        <f>IF(ISNUMBER(FIND("&lt;",J43)),"N.D.",PRODUCT(J43,1/J$55))</f>
        <v>#REF!</v>
      </c>
      <c r="K85" s="48" t="e">
        <f t="shared" si="2"/>
        <v>#REF!</v>
      </c>
      <c r="L85" s="38">
        <v>120</v>
      </c>
      <c r="M85" s="48" t="s">
        <v>7885</v>
      </c>
    </row>
    <row r="86" spans="1:13" ht="13.2" x14ac:dyDescent="0.2">
      <c r="A86" s="20"/>
      <c r="B86" s="424" t="s">
        <v>194</v>
      </c>
      <c r="C86" s="38" t="s">
        <v>195</v>
      </c>
      <c r="D86" s="39" t="s">
        <v>135</v>
      </c>
      <c r="E86" s="48" t="str">
        <f t="shared" si="3"/>
        <v>&lt;LD</v>
      </c>
      <c r="F86" s="48" t="str">
        <f t="shared" si="3"/>
        <v>&lt;LD</v>
      </c>
      <c r="G86" s="48" t="str">
        <f t="shared" si="3"/>
        <v>&lt;LD</v>
      </c>
      <c r="H86" s="48">
        <f t="shared" si="3"/>
        <v>2.3064088902324346E-5</v>
      </c>
      <c r="I86" s="48">
        <f t="shared" si="3"/>
        <v>3.3919531699024691E-5</v>
      </c>
      <c r="J86" s="48" t="e">
        <f>IF(ISNUMBER(FIND("&lt;",J44)),"N.D.",PRODUCT(J44,1/J$55))</f>
        <v>#REF!</v>
      </c>
      <c r="K86" s="48" t="e">
        <f t="shared" si="2"/>
        <v>#REF!</v>
      </c>
      <c r="L86" s="38">
        <v>0.15</v>
      </c>
      <c r="M86" s="48" t="s">
        <v>7886</v>
      </c>
    </row>
    <row r="87" spans="1:13" ht="13.2" x14ac:dyDescent="0.2">
      <c r="A87" s="20"/>
      <c r="B87" s="424" t="s">
        <v>73</v>
      </c>
      <c r="C87" s="38" t="s">
        <v>72</v>
      </c>
      <c r="D87" s="39" t="s">
        <v>135</v>
      </c>
      <c r="E87" s="48" t="str">
        <f t="shared" si="3"/>
        <v>&lt;LD</v>
      </c>
      <c r="F87" s="48" t="str">
        <f t="shared" si="3"/>
        <v>&lt;LD</v>
      </c>
      <c r="G87" s="48" t="str">
        <f t="shared" si="3"/>
        <v>&lt;LD</v>
      </c>
      <c r="H87" s="48">
        <f t="shared" si="3"/>
        <v>3.2647797076349534E-4</v>
      </c>
      <c r="I87" s="48">
        <f t="shared" si="3"/>
        <v>3.7003125489845119E-4</v>
      </c>
      <c r="J87" s="48" t="e">
        <f t="shared" ref="J87:K88" si="4">IF(ISNUMBER(FIND("&lt;",J45)),"N.D.",PRODUCT(J45,1/J$55))</f>
        <v>#REF!</v>
      </c>
      <c r="K87" s="48" t="e">
        <f t="shared" si="2"/>
        <v>#REF!</v>
      </c>
      <c r="L87" s="38">
        <v>2</v>
      </c>
      <c r="M87" s="48" t="s">
        <v>7887</v>
      </c>
    </row>
    <row r="88" spans="1:13" ht="13.2" x14ac:dyDescent="0.2">
      <c r="A88" s="20"/>
      <c r="B88" s="424" t="s">
        <v>71</v>
      </c>
      <c r="C88" s="38" t="s">
        <v>70</v>
      </c>
      <c r="D88" s="39" t="s">
        <v>135</v>
      </c>
      <c r="E88" s="48">
        <f t="shared" si="3"/>
        <v>3.2733408294423366E-2</v>
      </c>
      <c r="F88" s="48">
        <f t="shared" si="3"/>
        <v>6.6046482410431012E-2</v>
      </c>
      <c r="G88" s="48">
        <f t="shared" si="3"/>
        <v>3.4154624245906706E-2</v>
      </c>
      <c r="H88" s="48">
        <f t="shared" si="3"/>
        <v>4.8560965264208937E-2</v>
      </c>
      <c r="I88" s="48">
        <f t="shared" si="3"/>
        <v>7.9780014525950557E-2</v>
      </c>
      <c r="J88" s="48" t="e">
        <f t="shared" si="4"/>
        <v>#REF!</v>
      </c>
      <c r="K88" s="48" t="e">
        <f t="shared" si="4"/>
        <v>#REF!</v>
      </c>
      <c r="L88" s="38">
        <v>120</v>
      </c>
      <c r="M88" s="48" t="s">
        <v>7888</v>
      </c>
    </row>
    <row r="89" spans="1:13" ht="6.75" customHeight="1" x14ac:dyDescent="0.2">
      <c r="A89" s="20"/>
      <c r="B89" s="381"/>
      <c r="C89" s="382"/>
      <c r="D89" s="21"/>
      <c r="E89" s="386"/>
      <c r="F89" s="386"/>
      <c r="G89" s="386"/>
      <c r="H89" s="386"/>
      <c r="I89" s="386"/>
      <c r="J89" s="386"/>
      <c r="K89" s="386"/>
      <c r="L89" s="386"/>
      <c r="M89" s="386"/>
    </row>
    <row r="90" spans="1:13" x14ac:dyDescent="0.2">
      <c r="A90" s="20"/>
      <c r="B90" s="516" t="s">
        <v>7834</v>
      </c>
      <c r="C90" s="20"/>
      <c r="D90" s="21"/>
      <c r="E90" s="20"/>
      <c r="F90" s="20"/>
      <c r="G90" s="51"/>
      <c r="H90" s="51"/>
      <c r="I90" s="51"/>
      <c r="J90" s="51"/>
      <c r="K90" s="51"/>
      <c r="L90" s="51"/>
      <c r="M90" s="51"/>
    </row>
    <row r="91" spans="1:13" x14ac:dyDescent="0.2">
      <c r="A91" s="20"/>
      <c r="B91" s="21"/>
      <c r="C91" s="21"/>
      <c r="D91" s="21"/>
      <c r="E91" s="20"/>
      <c r="F91" s="20"/>
      <c r="G91" s="20"/>
      <c r="H91" s="22"/>
      <c r="I91" s="20"/>
      <c r="J91" s="20"/>
      <c r="K91" s="20"/>
      <c r="L91" s="20"/>
      <c r="M91" s="20"/>
    </row>
  </sheetData>
  <mergeCells count="13">
    <mergeCell ref="B55:D55"/>
    <mergeCell ref="E2:K5"/>
    <mergeCell ref="B7:D7"/>
    <mergeCell ref="E7:I7"/>
    <mergeCell ref="B12:C13"/>
    <mergeCell ref="D12:D13"/>
    <mergeCell ref="B11:I11"/>
    <mergeCell ref="E12:I12"/>
    <mergeCell ref="B52:M52"/>
    <mergeCell ref="B53:C54"/>
    <mergeCell ref="D53:D54"/>
    <mergeCell ref="E53:K53"/>
    <mergeCell ref="L53:M5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56272-1A7E-4AE7-9CA4-19156FFDB885}">
  <dimension ref="A1:G171"/>
  <sheetViews>
    <sheetView showGridLines="0" view="pageBreakPreview" zoomScaleNormal="70" zoomScaleSheetLayoutView="100" workbookViewId="0">
      <selection activeCell="I19" sqref="I19"/>
    </sheetView>
  </sheetViews>
  <sheetFormatPr baseColWidth="10" defaultColWidth="11.5546875" defaultRowHeight="13.2" x14ac:dyDescent="0.25"/>
  <cols>
    <col min="1" max="1" width="2.33203125" customWidth="1"/>
    <col min="2" max="2" width="23.6640625" customWidth="1"/>
    <col min="3" max="3" width="22.109375" customWidth="1"/>
    <col min="4" max="4" width="19.33203125" customWidth="1"/>
    <col min="5" max="5" width="14.88671875" customWidth="1"/>
    <col min="6" max="6" width="17.109375" customWidth="1"/>
    <col min="7" max="7" width="2.21875" style="138" customWidth="1"/>
    <col min="8" max="8" width="5.109375" customWidth="1"/>
    <col min="9" max="13" width="9.6640625" customWidth="1"/>
  </cols>
  <sheetData>
    <row r="1" spans="1:7" ht="13.2" customHeight="1" x14ac:dyDescent="0.25">
      <c r="A1" s="485"/>
      <c r="B1" s="135"/>
      <c r="C1" s="583" t="s">
        <v>7764</v>
      </c>
      <c r="D1" s="583"/>
      <c r="E1" s="583"/>
      <c r="F1" s="584"/>
    </row>
    <row r="2" spans="1:7" ht="13.2" customHeight="1" x14ac:dyDescent="0.25">
      <c r="A2" s="485"/>
      <c r="B2" s="136"/>
      <c r="C2" s="585"/>
      <c r="D2" s="585"/>
      <c r="E2" s="585"/>
      <c r="F2" s="586"/>
    </row>
    <row r="3" spans="1:7" ht="13.2" customHeight="1" x14ac:dyDescent="0.25">
      <c r="A3" s="485"/>
      <c r="B3" s="136"/>
      <c r="C3" s="585"/>
      <c r="D3" s="585"/>
      <c r="E3" s="585"/>
      <c r="F3" s="586"/>
    </row>
    <row r="4" spans="1:7" ht="13.95" customHeight="1" thickBot="1" x14ac:dyDescent="0.3">
      <c r="A4" s="485"/>
      <c r="B4" s="137"/>
      <c r="C4" s="587"/>
      <c r="D4" s="587"/>
      <c r="E4" s="587"/>
      <c r="F4" s="588"/>
    </row>
    <row r="5" spans="1:7" ht="11.25" customHeight="1" x14ac:dyDescent="0.25">
      <c r="A5" s="485"/>
      <c r="B5" s="138"/>
      <c r="C5" s="96"/>
      <c r="D5" s="96"/>
      <c r="E5" s="96"/>
      <c r="F5" s="138"/>
    </row>
    <row r="6" spans="1:7" ht="42" customHeight="1" x14ac:dyDescent="0.25">
      <c r="A6" s="485"/>
      <c r="B6" s="139" t="s">
        <v>188</v>
      </c>
      <c r="C6" s="589" t="str">
        <f>+'[1]1 Conc. horarias'!$F$6</f>
        <v>Evaluación de seguimiento de la calidad del aire en el área de influencia de la unidad minera Cerro de Pasco ubicada en el centro poblado Paragsha, distrito Simón Bolívar, provincia y departamento Pasco, en enero de 2020</v>
      </c>
      <c r="D6" s="589"/>
      <c r="E6" s="589"/>
      <c r="F6" s="589"/>
    </row>
    <row r="7" spans="1:7" ht="6.75" customHeight="1" x14ac:dyDescent="0.25">
      <c r="A7" s="485"/>
      <c r="B7" s="138"/>
      <c r="C7" s="96"/>
      <c r="D7" s="96"/>
      <c r="E7" s="96"/>
      <c r="F7" s="138"/>
      <c r="G7" s="486"/>
    </row>
    <row r="8" spans="1:7" x14ac:dyDescent="0.25">
      <c r="A8" s="485"/>
      <c r="B8" s="139" t="s">
        <v>236</v>
      </c>
      <c r="C8" s="487" t="str">
        <f>+'[1]1 Conc. horarias'!$F$8</f>
        <v>CA-SB-01</v>
      </c>
      <c r="D8" s="429" t="s">
        <v>189</v>
      </c>
      <c r="E8" s="312"/>
      <c r="F8" s="488" t="str">
        <f>+'[1]1 Conc. horarias'!$V$8</f>
        <v>0004-1-2020-412</v>
      </c>
      <c r="G8" s="313"/>
    </row>
    <row r="9" spans="1:7" ht="8.25" customHeight="1" x14ac:dyDescent="0.3">
      <c r="A9" s="485"/>
      <c r="B9" s="489"/>
      <c r="C9" s="489"/>
      <c r="D9" s="489"/>
      <c r="E9" s="489"/>
      <c r="F9" s="489"/>
      <c r="G9" s="313"/>
    </row>
    <row r="10" spans="1:7" x14ac:dyDescent="0.25">
      <c r="A10" s="485"/>
      <c r="B10" s="582" t="s">
        <v>217</v>
      </c>
      <c r="C10" s="582"/>
      <c r="D10" s="582"/>
      <c r="E10" s="582"/>
      <c r="F10" s="582"/>
      <c r="G10" s="313"/>
    </row>
    <row r="11" spans="1:7" ht="6.75" customHeight="1" x14ac:dyDescent="0.3">
      <c r="A11" s="485"/>
      <c r="B11" s="489"/>
      <c r="C11" s="489"/>
      <c r="D11" s="489"/>
      <c r="E11" s="489"/>
      <c r="F11" s="489"/>
      <c r="G11" s="313"/>
    </row>
    <row r="12" spans="1:7" x14ac:dyDescent="0.25">
      <c r="A12" s="485"/>
      <c r="B12" s="139" t="s">
        <v>33</v>
      </c>
      <c r="C12" s="311" t="s">
        <v>266</v>
      </c>
      <c r="D12" s="311"/>
      <c r="E12" s="429" t="s">
        <v>8</v>
      </c>
      <c r="F12" s="491" t="s">
        <v>270</v>
      </c>
      <c r="G12" s="313"/>
    </row>
    <row r="13" spans="1:7" ht="8.25" customHeight="1" x14ac:dyDescent="0.3">
      <c r="A13" s="485"/>
      <c r="B13" s="489"/>
      <c r="C13" s="489"/>
      <c r="D13" s="489"/>
      <c r="E13" s="489"/>
      <c r="F13" s="489"/>
      <c r="G13" s="313"/>
    </row>
    <row r="14" spans="1:7" x14ac:dyDescent="0.25">
      <c r="A14" s="485"/>
      <c r="B14" s="429" t="s">
        <v>9</v>
      </c>
      <c r="C14" s="311" t="s">
        <v>275</v>
      </c>
      <c r="D14" s="311"/>
      <c r="E14" s="429" t="s">
        <v>10</v>
      </c>
      <c r="F14" s="317" t="s">
        <v>269</v>
      </c>
      <c r="G14" s="313"/>
    </row>
    <row r="15" spans="1:7" ht="8.25" customHeight="1" x14ac:dyDescent="0.3">
      <c r="A15" s="485"/>
      <c r="B15" s="489"/>
      <c r="C15" s="489"/>
      <c r="D15" s="489"/>
      <c r="E15" s="489"/>
      <c r="F15" s="489"/>
    </row>
    <row r="16" spans="1:7" ht="12" customHeight="1" x14ac:dyDescent="0.25">
      <c r="A16" s="485"/>
      <c r="B16" s="590" t="s">
        <v>163</v>
      </c>
      <c r="C16" s="590"/>
      <c r="D16" s="590"/>
      <c r="E16" s="590"/>
      <c r="F16" s="590"/>
    </row>
    <row r="17" spans="1:6" ht="20.399999999999999" x14ac:dyDescent="0.25">
      <c r="A17" s="485"/>
      <c r="B17" s="141" t="s">
        <v>218</v>
      </c>
      <c r="C17" s="142" t="s">
        <v>181</v>
      </c>
      <c r="D17" s="142" t="s">
        <v>182</v>
      </c>
      <c r="E17" s="141" t="s">
        <v>153</v>
      </c>
      <c r="F17" s="141" t="s">
        <v>154</v>
      </c>
    </row>
    <row r="18" spans="1:6" ht="13.95" customHeight="1" x14ac:dyDescent="0.25">
      <c r="A18" s="485"/>
      <c r="B18" s="490">
        <v>43847.666666666672</v>
      </c>
      <c r="C18" s="145">
        <v>457.6</v>
      </c>
      <c r="D18" s="145">
        <v>7.8</v>
      </c>
      <c r="E18" s="145">
        <v>66</v>
      </c>
      <c r="F18" s="145">
        <v>0.9</v>
      </c>
    </row>
    <row r="19" spans="1:6" x14ac:dyDescent="0.25">
      <c r="A19" s="485"/>
      <c r="B19" s="490">
        <v>43847.708333333328</v>
      </c>
      <c r="C19" s="145">
        <v>457.4</v>
      </c>
      <c r="D19" s="145">
        <v>9.9</v>
      </c>
      <c r="E19" s="145">
        <v>53</v>
      </c>
      <c r="F19" s="145">
        <v>0.9</v>
      </c>
    </row>
    <row r="20" spans="1:6" x14ac:dyDescent="0.25">
      <c r="A20" s="485"/>
      <c r="B20" s="490">
        <v>43847.75</v>
      </c>
      <c r="C20" s="145">
        <v>456.5</v>
      </c>
      <c r="D20" s="145">
        <v>11.8</v>
      </c>
      <c r="E20" s="145">
        <v>47</v>
      </c>
      <c r="F20" s="145">
        <v>0.9</v>
      </c>
    </row>
    <row r="21" spans="1:6" x14ac:dyDescent="0.25">
      <c r="A21" s="485"/>
      <c r="B21" s="490">
        <v>43847.791666666672</v>
      </c>
      <c r="C21" s="145">
        <v>455.1</v>
      </c>
      <c r="D21" s="145">
        <v>12.5</v>
      </c>
      <c r="E21" s="145">
        <v>64</v>
      </c>
      <c r="F21" s="145">
        <v>1.3</v>
      </c>
    </row>
    <row r="22" spans="1:6" x14ac:dyDescent="0.25">
      <c r="A22" s="485"/>
      <c r="B22" s="490">
        <v>43847.833333333328</v>
      </c>
      <c r="C22" s="145">
        <v>454.4</v>
      </c>
      <c r="D22" s="145">
        <v>6.8</v>
      </c>
      <c r="E22" s="145">
        <v>74</v>
      </c>
      <c r="F22" s="145">
        <v>1.8</v>
      </c>
    </row>
    <row r="23" spans="1:6" x14ac:dyDescent="0.25">
      <c r="A23" s="485"/>
      <c r="B23" s="490">
        <v>43847.875</v>
      </c>
      <c r="C23" s="145">
        <v>454.70000000000005</v>
      </c>
      <c r="D23" s="145">
        <v>4.5999999999999996</v>
      </c>
      <c r="E23" s="145">
        <v>84</v>
      </c>
      <c r="F23" s="145">
        <v>0.9</v>
      </c>
    </row>
    <row r="24" spans="1:6" x14ac:dyDescent="0.25">
      <c r="A24" s="485"/>
      <c r="B24" s="490">
        <v>43847.916666666672</v>
      </c>
      <c r="C24" s="145">
        <v>454.70000000000005</v>
      </c>
      <c r="D24" s="145">
        <v>4.3</v>
      </c>
      <c r="E24" s="145">
        <v>87</v>
      </c>
      <c r="F24" s="145">
        <v>0.4</v>
      </c>
    </row>
    <row r="25" spans="1:6" x14ac:dyDescent="0.25">
      <c r="A25" s="485"/>
      <c r="B25" s="490">
        <v>43847.958333333328</v>
      </c>
      <c r="C25" s="145">
        <v>455.20000000000005</v>
      </c>
      <c r="D25" s="145">
        <v>5.0999999999999996</v>
      </c>
      <c r="E25" s="145">
        <v>78</v>
      </c>
      <c r="F25" s="145">
        <v>0.4</v>
      </c>
    </row>
    <row r="26" spans="1:6" x14ac:dyDescent="0.25">
      <c r="A26" s="485"/>
      <c r="B26" s="490">
        <v>43848</v>
      </c>
      <c r="C26" s="145">
        <v>456.29999999999995</v>
      </c>
      <c r="D26" s="145">
        <v>6.6</v>
      </c>
      <c r="E26" s="145">
        <v>76</v>
      </c>
      <c r="F26" s="145">
        <v>1.3</v>
      </c>
    </row>
    <row r="27" spans="1:6" x14ac:dyDescent="0.25">
      <c r="A27" s="485"/>
      <c r="B27" s="490">
        <v>43848.041666666672</v>
      </c>
      <c r="C27" s="145">
        <v>456.5</v>
      </c>
      <c r="D27" s="145">
        <v>6</v>
      </c>
      <c r="E27" s="145">
        <v>77</v>
      </c>
      <c r="F27" s="145">
        <v>1.3</v>
      </c>
    </row>
    <row r="28" spans="1:6" x14ac:dyDescent="0.25">
      <c r="A28" s="485"/>
      <c r="B28" s="490">
        <v>43848.083333333328</v>
      </c>
      <c r="C28" s="145">
        <v>456.6</v>
      </c>
      <c r="D28" s="145">
        <v>5.7</v>
      </c>
      <c r="E28" s="145">
        <v>80</v>
      </c>
      <c r="F28" s="145">
        <v>0.9</v>
      </c>
    </row>
    <row r="29" spans="1:6" x14ac:dyDescent="0.25">
      <c r="A29" s="485"/>
      <c r="B29" s="490">
        <v>43848.125</v>
      </c>
      <c r="C29" s="145">
        <v>457.70000000000005</v>
      </c>
      <c r="D29" s="145">
        <v>5.4</v>
      </c>
      <c r="E29" s="145">
        <v>79</v>
      </c>
      <c r="F29" s="145">
        <v>0.9</v>
      </c>
    </row>
    <row r="30" spans="1:6" x14ac:dyDescent="0.25">
      <c r="A30" s="485"/>
      <c r="B30" s="490">
        <v>43848.166666666672</v>
      </c>
      <c r="C30" s="145">
        <v>458.20000000000005</v>
      </c>
      <c r="D30" s="145">
        <v>5.0999999999999996</v>
      </c>
      <c r="E30" s="145">
        <v>81</v>
      </c>
      <c r="F30" s="145">
        <v>0.4</v>
      </c>
    </row>
    <row r="31" spans="1:6" x14ac:dyDescent="0.25">
      <c r="A31" s="485"/>
      <c r="B31" s="490">
        <v>43848.208333333328</v>
      </c>
      <c r="C31" s="145">
        <v>458</v>
      </c>
      <c r="D31" s="145">
        <v>4.9000000000000004</v>
      </c>
      <c r="E31" s="145">
        <v>80</v>
      </c>
      <c r="F31" s="145">
        <v>0.4</v>
      </c>
    </row>
    <row r="32" spans="1:6" x14ac:dyDescent="0.25">
      <c r="A32" s="485"/>
      <c r="B32" s="490">
        <v>43848.25</v>
      </c>
      <c r="C32" s="145">
        <v>457.6</v>
      </c>
      <c r="D32" s="145">
        <v>4.2</v>
      </c>
      <c r="E32" s="145">
        <v>82</v>
      </c>
      <c r="F32" s="145">
        <v>0.4</v>
      </c>
    </row>
    <row r="33" spans="1:6" x14ac:dyDescent="0.25">
      <c r="A33" s="485"/>
      <c r="B33" s="490">
        <v>43848.291666666672</v>
      </c>
      <c r="C33" s="145">
        <v>457.20000000000005</v>
      </c>
      <c r="D33" s="145">
        <v>3.8</v>
      </c>
      <c r="E33" s="145">
        <v>83</v>
      </c>
      <c r="F33" s="145">
        <v>0.4</v>
      </c>
    </row>
    <row r="34" spans="1:6" x14ac:dyDescent="0.25">
      <c r="A34" s="485"/>
      <c r="B34" s="490">
        <v>43848.333333333328</v>
      </c>
      <c r="C34" s="145">
        <v>456.9</v>
      </c>
      <c r="D34" s="145">
        <v>3.2</v>
      </c>
      <c r="E34" s="145">
        <v>83</v>
      </c>
      <c r="F34" s="145">
        <v>0.4</v>
      </c>
    </row>
    <row r="35" spans="1:6" x14ac:dyDescent="0.25">
      <c r="A35" s="485"/>
      <c r="B35" s="490">
        <v>43848.375</v>
      </c>
      <c r="C35" s="145">
        <v>456.70000000000005</v>
      </c>
      <c r="D35" s="145">
        <v>3</v>
      </c>
      <c r="E35" s="145">
        <v>80</v>
      </c>
      <c r="F35" s="145">
        <v>0.4</v>
      </c>
    </row>
    <row r="36" spans="1:6" x14ac:dyDescent="0.25">
      <c r="A36" s="485"/>
      <c r="B36" s="490">
        <v>43848.416666666672</v>
      </c>
      <c r="C36" s="145">
        <v>456.70000000000005</v>
      </c>
      <c r="D36" s="145">
        <v>2.6</v>
      </c>
      <c r="E36" s="145">
        <v>82</v>
      </c>
      <c r="F36" s="145">
        <v>0.9</v>
      </c>
    </row>
    <row r="37" spans="1:6" x14ac:dyDescent="0.25">
      <c r="A37" s="485"/>
      <c r="B37" s="490">
        <v>43848.458333333328</v>
      </c>
      <c r="C37" s="145">
        <v>457.20000000000005</v>
      </c>
      <c r="D37" s="145">
        <v>2.4</v>
      </c>
      <c r="E37" s="145">
        <v>81</v>
      </c>
      <c r="F37" s="145">
        <v>0.9</v>
      </c>
    </row>
    <row r="38" spans="1:6" x14ac:dyDescent="0.25">
      <c r="A38" s="485"/>
      <c r="B38" s="490">
        <v>43848.5</v>
      </c>
      <c r="C38" s="145">
        <v>457.9</v>
      </c>
      <c r="D38" s="145">
        <v>2.2000000000000002</v>
      </c>
      <c r="E38" s="145">
        <v>80</v>
      </c>
      <c r="F38" s="145">
        <v>0.9</v>
      </c>
    </row>
    <row r="39" spans="1:6" x14ac:dyDescent="0.25">
      <c r="A39" s="485"/>
      <c r="B39" s="490">
        <v>43848.541666666672</v>
      </c>
      <c r="C39" s="145">
        <v>458.6</v>
      </c>
      <c r="D39" s="145">
        <v>2.8</v>
      </c>
      <c r="E39" s="145">
        <v>73</v>
      </c>
      <c r="F39" s="145">
        <v>1.8</v>
      </c>
    </row>
    <row r="40" spans="1:6" x14ac:dyDescent="0.25">
      <c r="A40" s="485"/>
      <c r="B40" s="490">
        <v>43848.583333333328</v>
      </c>
      <c r="C40" s="145">
        <v>458.9</v>
      </c>
      <c r="D40" s="145">
        <v>3.7</v>
      </c>
      <c r="E40" s="145">
        <v>71</v>
      </c>
      <c r="F40" s="145">
        <v>1.3</v>
      </c>
    </row>
    <row r="41" spans="1:6" x14ac:dyDescent="0.25">
      <c r="A41" s="485"/>
      <c r="B41" s="490">
        <v>43848.625</v>
      </c>
      <c r="C41" s="145">
        <v>458.9</v>
      </c>
      <c r="D41" s="145">
        <v>5.6</v>
      </c>
      <c r="E41" s="146">
        <v>67</v>
      </c>
      <c r="F41" s="146">
        <v>1.8</v>
      </c>
    </row>
    <row r="42" spans="1:6" x14ac:dyDescent="0.25">
      <c r="A42" s="485"/>
      <c r="B42" s="428" t="s">
        <v>172</v>
      </c>
      <c r="C42" s="149">
        <f>AVERAGE(C18:C41)</f>
        <v>456.89583333333331</v>
      </c>
      <c r="D42" s="149">
        <f>AVERAGE(D18:D41)</f>
        <v>5.416666666666667</v>
      </c>
      <c r="E42" s="149">
        <f>AVERAGE(E18:E41)</f>
        <v>75.333333333333329</v>
      </c>
      <c r="F42" s="149">
        <f>AVERAGE(F18:F41)</f>
        <v>0.9125000000000002</v>
      </c>
    </row>
    <row r="43" spans="1:6" ht="13.95" customHeight="1" x14ac:dyDescent="0.25">
      <c r="A43" s="485"/>
      <c r="B43" s="138"/>
      <c r="C43" s="138"/>
      <c r="D43" s="138"/>
      <c r="E43" s="138"/>
      <c r="F43" s="138"/>
    </row>
    <row r="44" spans="1:6" ht="13.2" customHeight="1" x14ac:dyDescent="0.25">
      <c r="A44" s="485"/>
      <c r="B44" s="590" t="s">
        <v>164</v>
      </c>
      <c r="C44" s="590"/>
      <c r="D44" s="590"/>
      <c r="E44" s="590"/>
      <c r="F44" s="590"/>
    </row>
    <row r="45" spans="1:6" ht="20.399999999999999" x14ac:dyDescent="0.25">
      <c r="A45" s="485"/>
      <c r="B45" s="141" t="s">
        <v>218</v>
      </c>
      <c r="C45" s="142" t="s">
        <v>181</v>
      </c>
      <c r="D45" s="142" t="s">
        <v>182</v>
      </c>
      <c r="E45" s="142" t="s">
        <v>153</v>
      </c>
      <c r="F45" s="142" t="s">
        <v>154</v>
      </c>
    </row>
    <row r="46" spans="1:6" ht="13.95" customHeight="1" x14ac:dyDescent="0.25">
      <c r="A46" s="485"/>
      <c r="B46" s="490">
        <v>43848.666666666672</v>
      </c>
      <c r="C46" s="145">
        <v>458.6</v>
      </c>
      <c r="D46" s="145">
        <v>6.8</v>
      </c>
      <c r="E46" s="145">
        <v>58</v>
      </c>
      <c r="F46" s="145">
        <v>1.8</v>
      </c>
    </row>
    <row r="47" spans="1:6" x14ac:dyDescent="0.25">
      <c r="A47" s="485"/>
      <c r="B47" s="490">
        <v>43848.708333333328</v>
      </c>
      <c r="C47" s="145">
        <v>458.4</v>
      </c>
      <c r="D47" s="145">
        <v>8.6</v>
      </c>
      <c r="E47" s="145">
        <v>54</v>
      </c>
      <c r="F47" s="145">
        <v>1.3</v>
      </c>
    </row>
    <row r="48" spans="1:6" x14ac:dyDescent="0.25">
      <c r="A48" s="485"/>
      <c r="B48" s="490">
        <v>43848.75</v>
      </c>
      <c r="C48" s="145">
        <v>457.70000000000005</v>
      </c>
      <c r="D48" s="145">
        <v>10.3</v>
      </c>
      <c r="E48" s="145">
        <v>47</v>
      </c>
      <c r="F48" s="145">
        <v>1.3</v>
      </c>
    </row>
    <row r="49" spans="1:6" x14ac:dyDescent="0.25">
      <c r="A49" s="485"/>
      <c r="B49" s="490">
        <v>43848.791666666672</v>
      </c>
      <c r="C49" s="145">
        <v>456.6</v>
      </c>
      <c r="D49" s="145">
        <v>12</v>
      </c>
      <c r="E49" s="145">
        <v>42</v>
      </c>
      <c r="F49" s="145">
        <v>1.3</v>
      </c>
    </row>
    <row r="50" spans="1:6" x14ac:dyDescent="0.25">
      <c r="A50" s="485"/>
      <c r="B50" s="490">
        <v>43848.833333333328</v>
      </c>
      <c r="C50" s="145">
        <v>455.70000000000005</v>
      </c>
      <c r="D50" s="145">
        <v>13.5</v>
      </c>
      <c r="E50" s="145">
        <v>38</v>
      </c>
      <c r="F50" s="145">
        <v>1.3</v>
      </c>
    </row>
    <row r="51" spans="1:6" x14ac:dyDescent="0.25">
      <c r="A51" s="485"/>
      <c r="B51" s="490">
        <v>43848.875</v>
      </c>
      <c r="C51" s="145">
        <v>454.70000000000005</v>
      </c>
      <c r="D51" s="145">
        <v>13.4</v>
      </c>
      <c r="E51" s="145">
        <v>46</v>
      </c>
      <c r="F51" s="145">
        <v>1.3</v>
      </c>
    </row>
    <row r="52" spans="1:6" x14ac:dyDescent="0.25">
      <c r="A52" s="485"/>
      <c r="B52" s="490">
        <v>43848.916666666672</v>
      </c>
      <c r="C52" s="145">
        <v>454.20000000000005</v>
      </c>
      <c r="D52" s="145">
        <v>9.6999999999999993</v>
      </c>
      <c r="E52" s="145">
        <v>57</v>
      </c>
      <c r="F52" s="145">
        <v>1.8</v>
      </c>
    </row>
    <row r="53" spans="1:6" x14ac:dyDescent="0.25">
      <c r="A53" s="485"/>
      <c r="B53" s="490">
        <v>43848.958333333328</v>
      </c>
      <c r="C53" s="145">
        <v>454.5</v>
      </c>
      <c r="D53" s="145">
        <v>9.8000000000000007</v>
      </c>
      <c r="E53" s="145">
        <v>58</v>
      </c>
      <c r="F53" s="145">
        <v>2.2000000000000002</v>
      </c>
    </row>
    <row r="54" spans="1:6" x14ac:dyDescent="0.25">
      <c r="A54" s="485"/>
      <c r="B54" s="490">
        <v>43849</v>
      </c>
      <c r="C54" s="145">
        <v>454.9</v>
      </c>
      <c r="D54" s="145">
        <v>8.5</v>
      </c>
      <c r="E54" s="145">
        <v>66</v>
      </c>
      <c r="F54" s="145">
        <v>2.7</v>
      </c>
    </row>
    <row r="55" spans="1:6" x14ac:dyDescent="0.25">
      <c r="A55" s="485"/>
      <c r="B55" s="490">
        <v>43849.041666666672</v>
      </c>
      <c r="C55" s="145">
        <v>455.29999999999995</v>
      </c>
      <c r="D55" s="145">
        <v>7</v>
      </c>
      <c r="E55" s="145">
        <v>71</v>
      </c>
      <c r="F55" s="145">
        <v>1.8</v>
      </c>
    </row>
    <row r="56" spans="1:6" x14ac:dyDescent="0.25">
      <c r="A56" s="485"/>
      <c r="B56" s="490">
        <v>43849.083333333328</v>
      </c>
      <c r="C56" s="145">
        <v>456</v>
      </c>
      <c r="D56" s="145">
        <v>6.1</v>
      </c>
      <c r="E56" s="145">
        <v>70</v>
      </c>
      <c r="F56" s="145">
        <v>1.3</v>
      </c>
    </row>
    <row r="57" spans="1:6" x14ac:dyDescent="0.25">
      <c r="A57" s="485"/>
      <c r="B57" s="490">
        <v>43849.125</v>
      </c>
      <c r="C57" s="145">
        <v>456.4</v>
      </c>
      <c r="D57" s="145">
        <v>5.4</v>
      </c>
      <c r="E57" s="145">
        <v>74</v>
      </c>
      <c r="F57" s="145">
        <v>1.3</v>
      </c>
    </row>
    <row r="58" spans="1:6" x14ac:dyDescent="0.25">
      <c r="A58" s="485"/>
      <c r="B58" s="490">
        <v>43849.166666666672</v>
      </c>
      <c r="C58" s="145">
        <v>456.6</v>
      </c>
      <c r="D58" s="145">
        <v>5.3</v>
      </c>
      <c r="E58" s="145">
        <v>74</v>
      </c>
      <c r="F58" s="145">
        <v>0.9</v>
      </c>
    </row>
    <row r="59" spans="1:6" x14ac:dyDescent="0.25">
      <c r="A59" s="485"/>
      <c r="B59" s="490">
        <v>43849.208333333328</v>
      </c>
      <c r="C59" s="145">
        <v>456.4</v>
      </c>
      <c r="D59" s="145">
        <v>4.7</v>
      </c>
      <c r="E59" s="145">
        <v>75</v>
      </c>
      <c r="F59" s="145">
        <v>0.9</v>
      </c>
    </row>
    <row r="60" spans="1:6" x14ac:dyDescent="0.25">
      <c r="A60" s="485"/>
      <c r="B60" s="490">
        <v>43849.25</v>
      </c>
      <c r="C60" s="145">
        <v>455.79999999999995</v>
      </c>
      <c r="D60" s="145">
        <v>4.3</v>
      </c>
      <c r="E60" s="145">
        <v>76</v>
      </c>
      <c r="F60" s="145">
        <v>0.4</v>
      </c>
    </row>
    <row r="61" spans="1:6" x14ac:dyDescent="0.25">
      <c r="A61" s="485"/>
      <c r="B61" s="490">
        <v>43849.291666666672</v>
      </c>
      <c r="C61" s="145">
        <v>455.20000000000005</v>
      </c>
      <c r="D61" s="145">
        <v>3.7</v>
      </c>
      <c r="E61" s="145">
        <v>77</v>
      </c>
      <c r="F61" s="145">
        <v>0.4</v>
      </c>
    </row>
    <row r="62" spans="1:6" x14ac:dyDescent="0.25">
      <c r="A62" s="485"/>
      <c r="B62" s="490">
        <v>43849.333333333328</v>
      </c>
      <c r="C62" s="145">
        <v>454.70000000000005</v>
      </c>
      <c r="D62" s="145">
        <v>3.4</v>
      </c>
      <c r="E62" s="145">
        <v>77</v>
      </c>
      <c r="F62" s="145">
        <v>0.4</v>
      </c>
    </row>
    <row r="63" spans="1:6" x14ac:dyDescent="0.25">
      <c r="A63" s="485"/>
      <c r="B63" s="490">
        <v>43849.375</v>
      </c>
      <c r="C63" s="145">
        <v>454.70000000000005</v>
      </c>
      <c r="D63" s="145">
        <v>2.8</v>
      </c>
      <c r="E63" s="145">
        <v>79</v>
      </c>
      <c r="F63" s="145">
        <v>0.4</v>
      </c>
    </row>
    <row r="64" spans="1:6" x14ac:dyDescent="0.25">
      <c r="A64" s="485"/>
      <c r="B64" s="490">
        <v>43849.416666666672</v>
      </c>
      <c r="C64" s="145">
        <v>454.9</v>
      </c>
      <c r="D64" s="145">
        <v>2.2999999999999998</v>
      </c>
      <c r="E64" s="145">
        <v>82</v>
      </c>
      <c r="F64" s="145">
        <v>0</v>
      </c>
    </row>
    <row r="65" spans="1:6" x14ac:dyDescent="0.25">
      <c r="A65" s="485"/>
      <c r="B65" s="490">
        <v>43849.458333333328</v>
      </c>
      <c r="C65" s="145">
        <v>455.20000000000005</v>
      </c>
      <c r="D65" s="145">
        <v>1.7</v>
      </c>
      <c r="E65" s="145">
        <v>83</v>
      </c>
      <c r="F65" s="145">
        <v>0</v>
      </c>
    </row>
    <row r="66" spans="1:6" x14ac:dyDescent="0.25">
      <c r="A66" s="485"/>
      <c r="B66" s="490">
        <v>43849.5</v>
      </c>
      <c r="C66" s="145">
        <v>456</v>
      </c>
      <c r="D66" s="145">
        <v>1.7</v>
      </c>
      <c r="E66" s="145">
        <v>80</v>
      </c>
      <c r="F66" s="145">
        <v>0.4</v>
      </c>
    </row>
    <row r="67" spans="1:6" x14ac:dyDescent="0.25">
      <c r="A67" s="485"/>
      <c r="B67" s="490">
        <v>43849.541666666672</v>
      </c>
      <c r="C67" s="145">
        <v>456.6</v>
      </c>
      <c r="D67" s="145">
        <v>1.3</v>
      </c>
      <c r="E67" s="145">
        <v>83</v>
      </c>
      <c r="F67" s="145">
        <v>0</v>
      </c>
    </row>
    <row r="68" spans="1:6" x14ac:dyDescent="0.25">
      <c r="A68" s="485"/>
      <c r="B68" s="490">
        <v>43849.583333333328</v>
      </c>
      <c r="C68" s="145">
        <v>456.6</v>
      </c>
      <c r="D68" s="145">
        <v>1.9</v>
      </c>
      <c r="E68" s="145">
        <v>75</v>
      </c>
      <c r="F68" s="145">
        <v>0.9</v>
      </c>
    </row>
    <row r="69" spans="1:6" x14ac:dyDescent="0.25">
      <c r="A69" s="485"/>
      <c r="B69" s="490">
        <v>43849.625</v>
      </c>
      <c r="C69" s="145">
        <v>456.29999999999995</v>
      </c>
      <c r="D69" s="146">
        <v>4.8</v>
      </c>
      <c r="E69" s="145">
        <v>65</v>
      </c>
      <c r="F69" s="146">
        <v>0.9</v>
      </c>
    </row>
    <row r="70" spans="1:6" x14ac:dyDescent="0.25">
      <c r="A70" s="485"/>
      <c r="B70" s="428" t="s">
        <v>165</v>
      </c>
      <c r="C70" s="149">
        <f>AVERAGE(C46:C69)</f>
        <v>455.91666666666669</v>
      </c>
      <c r="D70" s="149">
        <f>AVERAGE(D46:D69)</f>
        <v>6.2083333333333348</v>
      </c>
      <c r="E70" s="149">
        <f>AVERAGE(E46:E69)</f>
        <v>66.958333333333329</v>
      </c>
      <c r="F70" s="149">
        <f>AVERAGE(F46:F69)</f>
        <v>1.0416666666666663</v>
      </c>
    </row>
    <row r="71" spans="1:6" x14ac:dyDescent="0.25">
      <c r="A71" s="485"/>
      <c r="B71" s="138"/>
      <c r="C71" s="138"/>
      <c r="D71" s="138"/>
      <c r="E71" s="138"/>
      <c r="F71" s="138"/>
    </row>
    <row r="72" spans="1:6" ht="13.2" customHeight="1" x14ac:dyDescent="0.25">
      <c r="A72" s="485"/>
      <c r="B72" s="590" t="s">
        <v>167</v>
      </c>
      <c r="C72" s="590"/>
      <c r="D72" s="590"/>
      <c r="E72" s="590"/>
      <c r="F72" s="590"/>
    </row>
    <row r="73" spans="1:6" ht="20.399999999999999" x14ac:dyDescent="0.25">
      <c r="A73" s="485"/>
      <c r="B73" s="141" t="s">
        <v>218</v>
      </c>
      <c r="C73" s="142" t="s">
        <v>181</v>
      </c>
      <c r="D73" s="142" t="s">
        <v>182</v>
      </c>
      <c r="E73" s="142" t="s">
        <v>153</v>
      </c>
      <c r="F73" s="142" t="s">
        <v>154</v>
      </c>
    </row>
    <row r="74" spans="1:6" ht="13.95" customHeight="1" x14ac:dyDescent="0.25">
      <c r="A74" s="485"/>
      <c r="B74" s="490">
        <v>43849.666666666672</v>
      </c>
      <c r="C74" s="145">
        <v>455.70000000000005</v>
      </c>
      <c r="D74" s="145">
        <v>8.1999999999999993</v>
      </c>
      <c r="E74" s="145">
        <v>51</v>
      </c>
      <c r="F74" s="145">
        <v>0.9</v>
      </c>
    </row>
    <row r="75" spans="1:6" x14ac:dyDescent="0.25">
      <c r="A75" s="485"/>
      <c r="B75" s="490">
        <v>43849.708333333328</v>
      </c>
      <c r="C75" s="145">
        <v>455.29999999999995</v>
      </c>
      <c r="D75" s="145">
        <v>12.1</v>
      </c>
      <c r="E75" s="145">
        <v>48</v>
      </c>
      <c r="F75" s="145">
        <v>1.3</v>
      </c>
    </row>
    <row r="76" spans="1:6" x14ac:dyDescent="0.25">
      <c r="A76" s="485"/>
      <c r="B76" s="490">
        <v>43849.75</v>
      </c>
      <c r="C76" s="145">
        <v>454.20000000000005</v>
      </c>
      <c r="D76" s="145">
        <v>13.7</v>
      </c>
      <c r="E76" s="145">
        <v>45</v>
      </c>
      <c r="F76" s="145">
        <v>1.3</v>
      </c>
    </row>
    <row r="77" spans="1:6" x14ac:dyDescent="0.25">
      <c r="A77" s="485"/>
      <c r="B77" s="490">
        <v>43849.791666666672</v>
      </c>
      <c r="C77" s="145">
        <v>453.29999999999995</v>
      </c>
      <c r="D77" s="145">
        <v>13.7</v>
      </c>
      <c r="E77" s="145">
        <v>49</v>
      </c>
      <c r="F77" s="145">
        <v>1.8</v>
      </c>
    </row>
    <row r="78" spans="1:6" x14ac:dyDescent="0.25">
      <c r="A78" s="485"/>
      <c r="B78" s="490">
        <v>43849.833333333328</v>
      </c>
      <c r="C78" s="145">
        <v>452.20000000000005</v>
      </c>
      <c r="D78" s="145">
        <v>14.5</v>
      </c>
      <c r="E78" s="145">
        <v>53</v>
      </c>
      <c r="F78" s="145">
        <v>2.2000000000000002</v>
      </c>
    </row>
    <row r="79" spans="1:6" x14ac:dyDescent="0.25">
      <c r="A79" s="485"/>
      <c r="B79" s="490">
        <v>43849.875</v>
      </c>
      <c r="C79" s="145">
        <v>451.4</v>
      </c>
      <c r="D79" s="145">
        <v>15.2</v>
      </c>
      <c r="E79" s="145">
        <v>52</v>
      </c>
      <c r="F79" s="145">
        <v>1.8</v>
      </c>
    </row>
    <row r="80" spans="1:6" x14ac:dyDescent="0.25">
      <c r="A80" s="485"/>
      <c r="B80" s="490">
        <v>43849.916666666672</v>
      </c>
      <c r="C80" s="145">
        <v>451</v>
      </c>
      <c r="D80" s="145">
        <v>12.9</v>
      </c>
      <c r="E80" s="145">
        <v>59</v>
      </c>
      <c r="F80" s="145">
        <v>1.8</v>
      </c>
    </row>
    <row r="81" spans="1:6" x14ac:dyDescent="0.25">
      <c r="A81" s="485"/>
      <c r="B81" s="490">
        <v>43849.958333333328</v>
      </c>
      <c r="C81" s="145">
        <v>451.5</v>
      </c>
      <c r="D81" s="145">
        <v>11.4</v>
      </c>
      <c r="E81" s="145">
        <v>62</v>
      </c>
      <c r="F81" s="145">
        <v>1.8</v>
      </c>
    </row>
    <row r="82" spans="1:6" x14ac:dyDescent="0.25">
      <c r="A82" s="485"/>
      <c r="B82" s="490">
        <v>43850</v>
      </c>
      <c r="C82" s="145">
        <v>452.29999999999995</v>
      </c>
      <c r="D82" s="145">
        <v>9.4</v>
      </c>
      <c r="E82" s="145">
        <v>71</v>
      </c>
      <c r="F82" s="145">
        <v>2.2000000000000002</v>
      </c>
    </row>
    <row r="83" spans="1:6" x14ac:dyDescent="0.25">
      <c r="A83" s="485"/>
      <c r="B83" s="490">
        <v>43850.041666666672</v>
      </c>
      <c r="C83" s="145">
        <v>452.79999999999995</v>
      </c>
      <c r="D83" s="145">
        <v>8.6</v>
      </c>
      <c r="E83" s="145">
        <v>78</v>
      </c>
      <c r="F83" s="145">
        <v>0.9</v>
      </c>
    </row>
    <row r="84" spans="1:6" x14ac:dyDescent="0.25">
      <c r="A84" s="485"/>
      <c r="B84" s="490">
        <v>43850.083333333328</v>
      </c>
      <c r="C84" s="145">
        <v>453.4</v>
      </c>
      <c r="D84" s="145">
        <v>7.4</v>
      </c>
      <c r="E84" s="145">
        <v>83</v>
      </c>
      <c r="F84" s="145">
        <v>0.4</v>
      </c>
    </row>
    <row r="85" spans="1:6" x14ac:dyDescent="0.25">
      <c r="A85" s="485"/>
      <c r="B85" s="490">
        <v>43850.125</v>
      </c>
      <c r="C85" s="145">
        <v>454.20000000000005</v>
      </c>
      <c r="D85" s="145">
        <v>6.8</v>
      </c>
      <c r="E85" s="145">
        <v>82</v>
      </c>
      <c r="F85" s="145">
        <v>0</v>
      </c>
    </row>
    <row r="86" spans="1:6" x14ac:dyDescent="0.25">
      <c r="A86" s="485"/>
      <c r="B86" s="490">
        <v>43850.166666666672</v>
      </c>
      <c r="C86" s="145">
        <v>454.70000000000005</v>
      </c>
      <c r="D86" s="145">
        <v>6.2</v>
      </c>
      <c r="E86" s="145">
        <v>81</v>
      </c>
      <c r="F86" s="145">
        <v>0.9</v>
      </c>
    </row>
    <row r="87" spans="1:6" x14ac:dyDescent="0.25">
      <c r="A87" s="485"/>
      <c r="B87" s="490">
        <v>43850.208333333328</v>
      </c>
      <c r="C87" s="145">
        <v>454.4</v>
      </c>
      <c r="D87" s="145">
        <v>4.7</v>
      </c>
      <c r="E87" s="145">
        <v>87</v>
      </c>
      <c r="F87" s="145">
        <v>0.4</v>
      </c>
    </row>
    <row r="88" spans="1:6" x14ac:dyDescent="0.25">
      <c r="A88" s="485"/>
      <c r="B88" s="490">
        <v>43850.25</v>
      </c>
      <c r="C88" s="145">
        <v>454.4</v>
      </c>
      <c r="D88" s="145">
        <v>3.9</v>
      </c>
      <c r="E88" s="145">
        <v>91</v>
      </c>
      <c r="F88" s="145">
        <v>0.4</v>
      </c>
    </row>
    <row r="89" spans="1:6" x14ac:dyDescent="0.25">
      <c r="A89" s="485"/>
      <c r="B89" s="490">
        <v>43850.291666666672</v>
      </c>
      <c r="C89" s="145">
        <v>453.5</v>
      </c>
      <c r="D89" s="145">
        <v>4.0999999999999996</v>
      </c>
      <c r="E89" s="145">
        <v>88</v>
      </c>
      <c r="F89" s="145">
        <v>0.9</v>
      </c>
    </row>
    <row r="90" spans="1:6" x14ac:dyDescent="0.25">
      <c r="A90" s="485"/>
      <c r="B90" s="490">
        <v>43850.333333333328</v>
      </c>
      <c r="C90" s="145">
        <v>453.5</v>
      </c>
      <c r="D90" s="145">
        <v>3.1</v>
      </c>
      <c r="E90" s="145">
        <v>88</v>
      </c>
      <c r="F90" s="145">
        <v>0.9</v>
      </c>
    </row>
    <row r="91" spans="1:6" x14ac:dyDescent="0.25">
      <c r="A91" s="485"/>
      <c r="B91" s="490">
        <v>43850.375</v>
      </c>
      <c r="C91" s="145">
        <v>453</v>
      </c>
      <c r="D91" s="145">
        <v>2.2999999999999998</v>
      </c>
      <c r="E91" s="145">
        <v>89</v>
      </c>
      <c r="F91" s="145">
        <v>0.4</v>
      </c>
    </row>
    <row r="92" spans="1:6" x14ac:dyDescent="0.25">
      <c r="A92" s="485"/>
      <c r="B92" s="490">
        <v>43850.416666666672</v>
      </c>
      <c r="C92" s="145">
        <v>453.20000000000005</v>
      </c>
      <c r="D92" s="145">
        <v>1.5</v>
      </c>
      <c r="E92" s="145">
        <v>93</v>
      </c>
      <c r="F92" s="145">
        <v>0.4</v>
      </c>
    </row>
    <row r="93" spans="1:6" x14ac:dyDescent="0.25">
      <c r="A93" s="485"/>
      <c r="B93" s="490">
        <v>43850.458333333328</v>
      </c>
      <c r="C93" s="145">
        <v>453.5</v>
      </c>
      <c r="D93" s="145">
        <v>1.1000000000000001</v>
      </c>
      <c r="E93" s="145">
        <v>93</v>
      </c>
      <c r="F93" s="145">
        <v>0.4</v>
      </c>
    </row>
    <row r="94" spans="1:6" x14ac:dyDescent="0.25">
      <c r="A94" s="485"/>
      <c r="B94" s="490">
        <v>43850.5</v>
      </c>
      <c r="C94" s="145">
        <v>454.79999999999995</v>
      </c>
      <c r="D94" s="145">
        <v>0.3</v>
      </c>
      <c r="E94" s="145">
        <v>93</v>
      </c>
      <c r="F94" s="145">
        <v>0.9</v>
      </c>
    </row>
    <row r="95" spans="1:6" x14ac:dyDescent="0.25">
      <c r="A95" s="485"/>
      <c r="B95" s="490">
        <v>43850.541666666672</v>
      </c>
      <c r="C95" s="145">
        <v>456</v>
      </c>
      <c r="D95" s="145">
        <v>-0.3</v>
      </c>
      <c r="E95" s="145">
        <v>94</v>
      </c>
      <c r="F95" s="145">
        <v>0.4</v>
      </c>
    </row>
    <row r="96" spans="1:6" x14ac:dyDescent="0.25">
      <c r="A96" s="485"/>
      <c r="B96" s="490">
        <v>43850.583333333328</v>
      </c>
      <c r="C96" s="145">
        <v>456.29999999999995</v>
      </c>
      <c r="D96" s="145">
        <v>-0.5</v>
      </c>
      <c r="E96" s="145">
        <v>94</v>
      </c>
      <c r="F96" s="145">
        <v>0.4</v>
      </c>
    </row>
    <row r="97" spans="1:6" x14ac:dyDescent="0.25">
      <c r="A97" s="485"/>
      <c r="B97" s="490">
        <v>43850.625</v>
      </c>
      <c r="C97" s="145">
        <v>456.1</v>
      </c>
      <c r="D97" s="146">
        <v>0.3</v>
      </c>
      <c r="E97" s="145">
        <v>82</v>
      </c>
      <c r="F97" s="146">
        <v>0.4</v>
      </c>
    </row>
    <row r="98" spans="1:6" x14ac:dyDescent="0.25">
      <c r="A98" s="485"/>
      <c r="B98" s="428" t="s">
        <v>166</v>
      </c>
      <c r="C98" s="149">
        <f>AVERAGE(C74:C97)</f>
        <v>453.77916666666653</v>
      </c>
      <c r="D98" s="149">
        <f>AVERAGE(D74:D97)</f>
        <v>6.6916666666666673</v>
      </c>
      <c r="E98" s="149">
        <f>AVERAGE(E74:E97)</f>
        <v>75.25</v>
      </c>
      <c r="F98" s="149">
        <f>AVERAGE(F74:F97)</f>
        <v>0.9666666666666659</v>
      </c>
    </row>
    <row r="99" spans="1:6" x14ac:dyDescent="0.25">
      <c r="A99" s="485"/>
      <c r="B99" s="138"/>
      <c r="C99" s="138"/>
      <c r="D99" s="138"/>
      <c r="E99" s="138"/>
      <c r="F99" s="138"/>
    </row>
    <row r="100" spans="1:6" ht="13.2" customHeight="1" x14ac:dyDescent="0.25">
      <c r="A100" s="485"/>
      <c r="B100" s="590" t="s">
        <v>168</v>
      </c>
      <c r="C100" s="590"/>
      <c r="D100" s="590"/>
      <c r="E100" s="590"/>
      <c r="F100" s="590"/>
    </row>
    <row r="101" spans="1:6" ht="20.399999999999999" x14ac:dyDescent="0.25">
      <c r="A101" s="485"/>
      <c r="B101" s="141" t="s">
        <v>218</v>
      </c>
      <c r="C101" s="142" t="s">
        <v>181</v>
      </c>
      <c r="D101" s="142" t="s">
        <v>182</v>
      </c>
      <c r="E101" s="142" t="s">
        <v>153</v>
      </c>
      <c r="F101" s="142" t="s">
        <v>154</v>
      </c>
    </row>
    <row r="102" spans="1:6" ht="13.95" customHeight="1" x14ac:dyDescent="0.25">
      <c r="A102" s="485"/>
      <c r="B102" s="490">
        <v>43850.708333333328</v>
      </c>
      <c r="C102" s="145">
        <v>455.70000000000005</v>
      </c>
      <c r="D102" s="145">
        <v>8.8000000000000007</v>
      </c>
      <c r="E102" s="145">
        <v>38</v>
      </c>
      <c r="F102" s="145">
        <v>0.9</v>
      </c>
    </row>
    <row r="103" spans="1:6" x14ac:dyDescent="0.25">
      <c r="A103" s="485"/>
      <c r="B103" s="490">
        <v>43850.75</v>
      </c>
      <c r="C103" s="145">
        <v>455.6</v>
      </c>
      <c r="D103" s="145">
        <v>12.4</v>
      </c>
      <c r="E103" s="145">
        <v>32</v>
      </c>
      <c r="F103" s="145">
        <v>1.3</v>
      </c>
    </row>
    <row r="104" spans="1:6" x14ac:dyDescent="0.25">
      <c r="A104" s="485"/>
      <c r="B104" s="490">
        <v>43850.791666666672</v>
      </c>
      <c r="C104" s="145">
        <v>455.20000000000005</v>
      </c>
      <c r="D104" s="145">
        <v>13.3</v>
      </c>
      <c r="E104" s="145">
        <v>37</v>
      </c>
      <c r="F104" s="145">
        <v>1.3</v>
      </c>
    </row>
    <row r="105" spans="1:6" x14ac:dyDescent="0.25">
      <c r="A105" s="485"/>
      <c r="B105" s="490">
        <v>43850.833333333328</v>
      </c>
      <c r="C105" s="145">
        <v>454.1</v>
      </c>
      <c r="D105" s="145">
        <v>14.1</v>
      </c>
      <c r="E105" s="145">
        <v>44</v>
      </c>
      <c r="F105" s="145">
        <v>2.2000000000000002</v>
      </c>
    </row>
    <row r="106" spans="1:6" x14ac:dyDescent="0.25">
      <c r="A106" s="485"/>
      <c r="B106" s="490">
        <v>43850.875</v>
      </c>
      <c r="C106" s="145">
        <v>453.4</v>
      </c>
      <c r="D106" s="145">
        <v>12.4</v>
      </c>
      <c r="E106" s="145">
        <v>51</v>
      </c>
      <c r="F106" s="145">
        <v>2.2000000000000002</v>
      </c>
    </row>
    <row r="107" spans="1:6" x14ac:dyDescent="0.25">
      <c r="A107" s="485"/>
      <c r="B107" s="490">
        <v>43850.916666666672</v>
      </c>
      <c r="C107" s="145">
        <v>453.29999999999995</v>
      </c>
      <c r="D107" s="145">
        <v>11.9</v>
      </c>
      <c r="E107" s="145">
        <v>44</v>
      </c>
      <c r="F107" s="145">
        <v>2.2000000000000002</v>
      </c>
    </row>
    <row r="108" spans="1:6" x14ac:dyDescent="0.25">
      <c r="A108" s="485"/>
      <c r="B108" s="490">
        <v>43850.958333333328</v>
      </c>
      <c r="C108" s="145">
        <v>453.20000000000005</v>
      </c>
      <c r="D108" s="145">
        <v>10.8</v>
      </c>
      <c r="E108" s="145">
        <v>70</v>
      </c>
      <c r="F108" s="145">
        <v>1.8</v>
      </c>
    </row>
    <row r="109" spans="1:6" x14ac:dyDescent="0.25">
      <c r="A109" s="485"/>
      <c r="B109" s="490">
        <v>43851</v>
      </c>
      <c r="C109" s="145">
        <v>453.5</v>
      </c>
      <c r="D109" s="145">
        <v>10.199999999999999</v>
      </c>
      <c r="E109" s="145">
        <v>72</v>
      </c>
      <c r="F109" s="145">
        <v>1.8</v>
      </c>
    </row>
    <row r="110" spans="1:6" x14ac:dyDescent="0.25">
      <c r="A110" s="485"/>
      <c r="B110" s="490">
        <v>43851.041666666672</v>
      </c>
      <c r="C110" s="145">
        <v>454.4</v>
      </c>
      <c r="D110" s="145">
        <v>7.4</v>
      </c>
      <c r="E110" s="145">
        <v>82</v>
      </c>
      <c r="F110" s="145">
        <v>1.8</v>
      </c>
    </row>
    <row r="111" spans="1:6" x14ac:dyDescent="0.25">
      <c r="A111" s="485"/>
      <c r="B111" s="490">
        <v>43851.083333333328</v>
      </c>
      <c r="C111" s="145">
        <v>455.4</v>
      </c>
      <c r="D111" s="145">
        <v>6.9</v>
      </c>
      <c r="E111" s="145">
        <v>85</v>
      </c>
      <c r="F111" s="145">
        <v>1.8</v>
      </c>
    </row>
    <row r="112" spans="1:6" x14ac:dyDescent="0.25">
      <c r="A112" s="485"/>
      <c r="B112" s="490">
        <v>43851.125</v>
      </c>
      <c r="C112" s="145">
        <v>456.5</v>
      </c>
      <c r="D112" s="145">
        <v>5.2</v>
      </c>
      <c r="E112" s="145">
        <v>81</v>
      </c>
      <c r="F112" s="145">
        <v>1.3</v>
      </c>
    </row>
    <row r="113" spans="1:6" x14ac:dyDescent="0.25">
      <c r="A113" s="485"/>
      <c r="B113" s="490">
        <v>43851.166666666672</v>
      </c>
      <c r="C113" s="145">
        <v>456.9</v>
      </c>
      <c r="D113" s="145">
        <v>4.9000000000000004</v>
      </c>
      <c r="E113" s="145">
        <v>82</v>
      </c>
      <c r="F113" s="145">
        <v>0.9</v>
      </c>
    </row>
    <row r="114" spans="1:6" x14ac:dyDescent="0.25">
      <c r="A114" s="485"/>
      <c r="B114" s="490">
        <v>43851.208333333328</v>
      </c>
      <c r="C114" s="145">
        <v>456.70000000000005</v>
      </c>
      <c r="D114" s="145">
        <v>4.9000000000000004</v>
      </c>
      <c r="E114" s="145">
        <v>82</v>
      </c>
      <c r="F114" s="145">
        <v>0.4</v>
      </c>
    </row>
    <row r="115" spans="1:6" x14ac:dyDescent="0.25">
      <c r="A115" s="485"/>
      <c r="B115" s="490">
        <v>43851.25</v>
      </c>
      <c r="C115" s="145">
        <v>456.29999999999995</v>
      </c>
      <c r="D115" s="145">
        <v>4.5999999999999996</v>
      </c>
      <c r="E115" s="145">
        <v>84</v>
      </c>
      <c r="F115" s="145">
        <v>0.4</v>
      </c>
    </row>
    <row r="116" spans="1:6" x14ac:dyDescent="0.25">
      <c r="A116" s="485"/>
      <c r="B116" s="490">
        <v>43851.291666666672</v>
      </c>
      <c r="C116" s="145">
        <v>455.70000000000005</v>
      </c>
      <c r="D116" s="145">
        <v>3.9</v>
      </c>
      <c r="E116" s="145">
        <v>87</v>
      </c>
      <c r="F116" s="145">
        <v>0.4</v>
      </c>
    </row>
    <row r="117" spans="1:6" x14ac:dyDescent="0.25">
      <c r="A117" s="485"/>
      <c r="B117" s="490">
        <v>43851.333333333328</v>
      </c>
      <c r="C117" s="145">
        <v>455.29999999999995</v>
      </c>
      <c r="D117" s="145">
        <v>3.5</v>
      </c>
      <c r="E117" s="145">
        <v>90</v>
      </c>
      <c r="F117" s="145">
        <v>0.4</v>
      </c>
    </row>
    <row r="118" spans="1:6" x14ac:dyDescent="0.25">
      <c r="A118" s="485"/>
      <c r="B118" s="490">
        <v>43851.375</v>
      </c>
      <c r="C118" s="145">
        <v>455.70000000000005</v>
      </c>
      <c r="D118" s="145">
        <v>3</v>
      </c>
      <c r="E118" s="145">
        <v>89</v>
      </c>
      <c r="F118" s="145">
        <v>0</v>
      </c>
    </row>
    <row r="119" spans="1:6" x14ac:dyDescent="0.25">
      <c r="A119" s="485"/>
      <c r="B119" s="490">
        <v>43851.416666666672</v>
      </c>
      <c r="C119" s="145">
        <v>455.70000000000005</v>
      </c>
      <c r="D119" s="145">
        <v>2.4</v>
      </c>
      <c r="E119" s="145">
        <v>90</v>
      </c>
      <c r="F119" s="145">
        <v>0.4</v>
      </c>
    </row>
    <row r="120" spans="1:6" x14ac:dyDescent="0.25">
      <c r="A120" s="485"/>
      <c r="B120" s="490">
        <v>43851.458333333328</v>
      </c>
      <c r="C120" s="145">
        <v>456.1</v>
      </c>
      <c r="D120" s="145">
        <v>1.4</v>
      </c>
      <c r="E120" s="145">
        <v>82</v>
      </c>
      <c r="F120" s="145">
        <v>0</v>
      </c>
    </row>
    <row r="121" spans="1:6" x14ac:dyDescent="0.25">
      <c r="A121" s="485"/>
      <c r="B121" s="490">
        <v>43851.5</v>
      </c>
      <c r="C121" s="145">
        <v>457</v>
      </c>
      <c r="D121" s="145">
        <v>1</v>
      </c>
      <c r="E121" s="145">
        <v>87</v>
      </c>
      <c r="F121" s="145">
        <v>0</v>
      </c>
    </row>
    <row r="122" spans="1:6" x14ac:dyDescent="0.25">
      <c r="A122" s="485"/>
      <c r="B122" s="490">
        <v>43851.541666666672</v>
      </c>
      <c r="C122" s="145">
        <v>457.6</v>
      </c>
      <c r="D122" s="145">
        <v>0.6</v>
      </c>
      <c r="E122" s="145">
        <v>90</v>
      </c>
      <c r="F122" s="145">
        <v>0.4</v>
      </c>
    </row>
    <row r="123" spans="1:6" x14ac:dyDescent="0.25">
      <c r="A123" s="485"/>
      <c r="B123" s="490">
        <v>43851.583333333328</v>
      </c>
      <c r="C123" s="145">
        <v>458</v>
      </c>
      <c r="D123" s="145">
        <v>0.5</v>
      </c>
      <c r="E123" s="145">
        <v>91</v>
      </c>
      <c r="F123" s="145">
        <v>0.9</v>
      </c>
    </row>
    <row r="124" spans="1:6" x14ac:dyDescent="0.25">
      <c r="A124" s="485"/>
      <c r="B124" s="490">
        <v>43851.625</v>
      </c>
      <c r="C124" s="145">
        <v>457.29999999999995</v>
      </c>
      <c r="D124" s="145">
        <v>2.9</v>
      </c>
      <c r="E124" s="145">
        <v>71</v>
      </c>
      <c r="F124" s="145">
        <v>0.9</v>
      </c>
    </row>
    <row r="125" spans="1:6" x14ac:dyDescent="0.25">
      <c r="A125" s="485"/>
      <c r="B125" s="490">
        <v>43851.666666666672</v>
      </c>
      <c r="C125" s="145">
        <v>457.1</v>
      </c>
      <c r="D125" s="146">
        <v>6.6</v>
      </c>
      <c r="E125" s="145">
        <v>56</v>
      </c>
      <c r="F125" s="146">
        <v>0.9</v>
      </c>
    </row>
    <row r="126" spans="1:6" x14ac:dyDescent="0.25">
      <c r="A126" s="485"/>
      <c r="B126" s="428" t="s">
        <v>169</v>
      </c>
      <c r="C126" s="149">
        <f>AVERAGE(C102:C125)</f>
        <v>455.6541666666667</v>
      </c>
      <c r="D126" s="149">
        <f>AVERAGE(D102:D125)</f>
        <v>6.4000000000000012</v>
      </c>
      <c r="E126" s="149">
        <f>AVERAGE(E102:E125)</f>
        <v>71.541666666666671</v>
      </c>
      <c r="F126" s="149">
        <f>AVERAGE(F102:F125)</f>
        <v>1.0249999999999997</v>
      </c>
    </row>
    <row r="127" spans="1:6" x14ac:dyDescent="0.25">
      <c r="A127" s="485"/>
      <c r="B127" s="138"/>
      <c r="C127" s="138"/>
      <c r="D127" s="138"/>
      <c r="E127" s="138"/>
      <c r="F127" s="138"/>
    </row>
    <row r="128" spans="1:6" ht="13.2" customHeight="1" x14ac:dyDescent="0.25">
      <c r="A128" s="485"/>
      <c r="B128" s="590" t="s">
        <v>170</v>
      </c>
      <c r="C128" s="590"/>
      <c r="D128" s="590"/>
      <c r="E128" s="590"/>
      <c r="F128" s="590"/>
    </row>
    <row r="129" spans="1:6" ht="20.399999999999999" x14ac:dyDescent="0.25">
      <c r="A129" s="485"/>
      <c r="B129" s="141" t="s">
        <v>218</v>
      </c>
      <c r="C129" s="142" t="s">
        <v>181</v>
      </c>
      <c r="D129" s="142" t="s">
        <v>182</v>
      </c>
      <c r="E129" s="142" t="s">
        <v>153</v>
      </c>
      <c r="F129" s="142" t="s">
        <v>154</v>
      </c>
    </row>
    <row r="130" spans="1:6" ht="13.95" customHeight="1" x14ac:dyDescent="0.25">
      <c r="A130" s="485"/>
      <c r="B130" s="490">
        <v>43851.708333333328</v>
      </c>
      <c r="C130" s="145">
        <v>456.6</v>
      </c>
      <c r="D130" s="145">
        <v>8.9</v>
      </c>
      <c r="E130" s="145">
        <v>47</v>
      </c>
      <c r="F130" s="145">
        <v>0.9</v>
      </c>
    </row>
    <row r="131" spans="1:6" x14ac:dyDescent="0.25">
      <c r="A131" s="485"/>
      <c r="B131" s="490">
        <v>43851.75</v>
      </c>
      <c r="C131" s="145">
        <v>456.29999999999995</v>
      </c>
      <c r="D131" s="145">
        <v>10.9</v>
      </c>
      <c r="E131" s="145">
        <v>53</v>
      </c>
      <c r="F131" s="145">
        <v>0.9</v>
      </c>
    </row>
    <row r="132" spans="1:6" x14ac:dyDescent="0.25">
      <c r="A132" s="485"/>
      <c r="B132" s="490">
        <v>43851.791666666672</v>
      </c>
      <c r="C132" s="145">
        <v>456</v>
      </c>
      <c r="D132" s="145">
        <v>10.199999999999999</v>
      </c>
      <c r="E132" s="145">
        <v>66</v>
      </c>
      <c r="F132" s="145">
        <v>0.9</v>
      </c>
    </row>
    <row r="133" spans="1:6" x14ac:dyDescent="0.25">
      <c r="A133" s="485"/>
      <c r="B133" s="490">
        <v>43851.833333333328</v>
      </c>
      <c r="C133" s="145">
        <v>455.4</v>
      </c>
      <c r="D133" s="145">
        <v>7.2</v>
      </c>
      <c r="E133" s="145">
        <v>84</v>
      </c>
      <c r="F133" s="145">
        <v>1.8</v>
      </c>
    </row>
    <row r="134" spans="1:6" x14ac:dyDescent="0.25">
      <c r="A134" s="485"/>
      <c r="B134" s="490">
        <v>43851.875</v>
      </c>
      <c r="C134" s="145">
        <v>454.6</v>
      </c>
      <c r="D134" s="145">
        <v>6.3</v>
      </c>
      <c r="E134" s="145">
        <v>76</v>
      </c>
      <c r="F134" s="145">
        <v>1.8</v>
      </c>
    </row>
    <row r="135" spans="1:6" x14ac:dyDescent="0.25">
      <c r="A135" s="485"/>
      <c r="B135" s="490">
        <v>43851.916666666672</v>
      </c>
      <c r="C135" s="145">
        <v>454.6</v>
      </c>
      <c r="D135" s="145">
        <v>6.7</v>
      </c>
      <c r="E135" s="145">
        <v>78</v>
      </c>
      <c r="F135" s="145">
        <v>2.2000000000000002</v>
      </c>
    </row>
    <row r="136" spans="1:6" x14ac:dyDescent="0.25">
      <c r="A136" s="485"/>
      <c r="B136" s="490">
        <v>43851.958333333328</v>
      </c>
      <c r="C136" s="145">
        <v>455.29999999999995</v>
      </c>
      <c r="D136" s="145">
        <v>6.7</v>
      </c>
      <c r="E136" s="145">
        <v>76</v>
      </c>
      <c r="F136" s="145">
        <v>0.9</v>
      </c>
    </row>
    <row r="137" spans="1:6" x14ac:dyDescent="0.25">
      <c r="A137" s="485"/>
      <c r="B137" s="490">
        <v>43852</v>
      </c>
      <c r="C137" s="145">
        <v>456</v>
      </c>
      <c r="D137" s="145">
        <v>6.8</v>
      </c>
      <c r="E137" s="145">
        <v>81</v>
      </c>
      <c r="F137" s="145">
        <v>0.4</v>
      </c>
    </row>
    <row r="138" spans="1:6" x14ac:dyDescent="0.25">
      <c r="A138" s="485"/>
      <c r="B138" s="490">
        <v>43852.041666666672</v>
      </c>
      <c r="C138" s="145">
        <v>456.20000000000005</v>
      </c>
      <c r="D138" s="145">
        <v>6.3</v>
      </c>
      <c r="E138" s="145">
        <v>82</v>
      </c>
      <c r="F138" s="145">
        <v>0.4</v>
      </c>
    </row>
    <row r="139" spans="1:6" x14ac:dyDescent="0.25">
      <c r="A139" s="485"/>
      <c r="B139" s="490">
        <v>43852.083333333328</v>
      </c>
      <c r="C139" s="145">
        <v>457.29999999999995</v>
      </c>
      <c r="D139" s="145">
        <v>6</v>
      </c>
      <c r="E139" s="145">
        <v>81</v>
      </c>
      <c r="F139" s="145">
        <v>0.9</v>
      </c>
    </row>
    <row r="140" spans="1:6" x14ac:dyDescent="0.25">
      <c r="A140" s="485"/>
      <c r="B140" s="490">
        <v>43852.125</v>
      </c>
      <c r="C140" s="145">
        <v>457.6</v>
      </c>
      <c r="D140" s="145">
        <v>5.6</v>
      </c>
      <c r="E140" s="145">
        <v>83</v>
      </c>
      <c r="F140" s="145">
        <v>0.9</v>
      </c>
    </row>
    <row r="141" spans="1:6" x14ac:dyDescent="0.25">
      <c r="A141" s="485"/>
      <c r="B141" s="490">
        <v>43852.166666666672</v>
      </c>
      <c r="C141" s="145">
        <v>458.20000000000005</v>
      </c>
      <c r="D141" s="145">
        <v>5.4</v>
      </c>
      <c r="E141" s="145">
        <v>83</v>
      </c>
      <c r="F141" s="145">
        <v>0.4</v>
      </c>
    </row>
    <row r="142" spans="1:6" x14ac:dyDescent="0.25">
      <c r="A142" s="485"/>
      <c r="B142" s="490">
        <v>43852.208333333328</v>
      </c>
      <c r="C142" s="145">
        <v>458.1</v>
      </c>
      <c r="D142" s="145">
        <v>5.4</v>
      </c>
      <c r="E142" s="145">
        <v>85</v>
      </c>
      <c r="F142" s="145">
        <v>0</v>
      </c>
    </row>
    <row r="143" spans="1:6" x14ac:dyDescent="0.25">
      <c r="A143" s="485"/>
      <c r="B143" s="490">
        <v>43852.25</v>
      </c>
      <c r="C143" s="145">
        <v>457.79999999999995</v>
      </c>
      <c r="D143" s="145">
        <v>5.4</v>
      </c>
      <c r="E143" s="145">
        <v>85</v>
      </c>
      <c r="F143" s="145">
        <v>0</v>
      </c>
    </row>
    <row r="144" spans="1:6" x14ac:dyDescent="0.25">
      <c r="A144" s="485"/>
      <c r="B144" s="490">
        <v>43852.291666666672</v>
      </c>
      <c r="C144" s="145">
        <v>457.4</v>
      </c>
      <c r="D144" s="145">
        <v>5</v>
      </c>
      <c r="E144" s="145">
        <v>87</v>
      </c>
      <c r="F144" s="145">
        <v>0</v>
      </c>
    </row>
    <row r="145" spans="1:7" x14ac:dyDescent="0.25">
      <c r="A145" s="485"/>
      <c r="B145" s="490">
        <v>43852.333333333328</v>
      </c>
      <c r="C145" s="145">
        <v>457</v>
      </c>
      <c r="D145" s="145">
        <v>4.3</v>
      </c>
      <c r="E145" s="145">
        <v>86</v>
      </c>
      <c r="F145" s="145">
        <v>0.9</v>
      </c>
    </row>
    <row r="146" spans="1:7" x14ac:dyDescent="0.25">
      <c r="A146" s="485"/>
      <c r="B146" s="490">
        <v>43852.375</v>
      </c>
      <c r="C146" s="145">
        <v>456.4</v>
      </c>
      <c r="D146" s="145">
        <v>4.4000000000000004</v>
      </c>
      <c r="E146" s="145">
        <v>87</v>
      </c>
      <c r="F146" s="145">
        <v>0.4</v>
      </c>
    </row>
    <row r="147" spans="1:7" x14ac:dyDescent="0.25">
      <c r="A147" s="485"/>
      <c r="B147" s="490">
        <v>43852.416666666672</v>
      </c>
      <c r="C147" s="145">
        <v>456.20000000000005</v>
      </c>
      <c r="D147" s="145">
        <v>4.0999999999999996</v>
      </c>
      <c r="E147" s="145">
        <v>87</v>
      </c>
      <c r="F147" s="145">
        <v>0.4</v>
      </c>
    </row>
    <row r="148" spans="1:7" x14ac:dyDescent="0.25">
      <c r="A148" s="485"/>
      <c r="B148" s="490">
        <v>43852.458333333328</v>
      </c>
      <c r="C148" s="145">
        <v>456.6</v>
      </c>
      <c r="D148" s="145">
        <v>2.9</v>
      </c>
      <c r="E148" s="145">
        <v>89</v>
      </c>
      <c r="F148" s="145">
        <v>0</v>
      </c>
    </row>
    <row r="149" spans="1:7" x14ac:dyDescent="0.25">
      <c r="A149" s="485"/>
      <c r="B149" s="490">
        <v>43852.5</v>
      </c>
      <c r="C149" s="145">
        <v>457.5</v>
      </c>
      <c r="D149" s="145">
        <v>2.9</v>
      </c>
      <c r="E149" s="145">
        <v>90</v>
      </c>
      <c r="F149" s="145">
        <v>0</v>
      </c>
    </row>
    <row r="150" spans="1:7" x14ac:dyDescent="0.25">
      <c r="A150" s="485"/>
      <c r="B150" s="490">
        <v>43852.541666666672</v>
      </c>
      <c r="C150" s="145">
        <v>457.5</v>
      </c>
      <c r="D150" s="145">
        <v>3.2</v>
      </c>
      <c r="E150" s="145">
        <v>87</v>
      </c>
      <c r="F150" s="145">
        <v>0.4</v>
      </c>
    </row>
    <row r="151" spans="1:7" x14ac:dyDescent="0.25">
      <c r="A151" s="485"/>
      <c r="B151" s="490">
        <v>43852.583333333328</v>
      </c>
      <c r="C151" s="145">
        <v>457.70000000000005</v>
      </c>
      <c r="D151" s="145">
        <v>4.0999999999999996</v>
      </c>
      <c r="E151" s="145">
        <v>83</v>
      </c>
      <c r="F151" s="145">
        <v>0.9</v>
      </c>
    </row>
    <row r="152" spans="1:7" x14ac:dyDescent="0.25">
      <c r="A152" s="485"/>
      <c r="B152" s="490">
        <v>43852.625</v>
      </c>
      <c r="C152" s="145">
        <v>457.29999999999995</v>
      </c>
      <c r="D152" s="145">
        <v>5.3</v>
      </c>
      <c r="E152" s="145">
        <v>74</v>
      </c>
      <c r="F152" s="145">
        <v>0.9</v>
      </c>
    </row>
    <row r="153" spans="1:7" x14ac:dyDescent="0.25">
      <c r="A153" s="485"/>
      <c r="B153" s="490">
        <v>43852.666666666672</v>
      </c>
      <c r="C153" s="145">
        <v>457.29999999999995</v>
      </c>
      <c r="D153" s="146">
        <v>7.7</v>
      </c>
      <c r="E153" s="145">
        <v>68</v>
      </c>
      <c r="F153" s="146">
        <v>1.3</v>
      </c>
    </row>
    <row r="154" spans="1:7" x14ac:dyDescent="0.25">
      <c r="A154" s="485"/>
      <c r="B154" s="428" t="s">
        <v>171</v>
      </c>
      <c r="C154" s="149">
        <f>AVERAGE(C130:C153)</f>
        <v>456.70416666666665</v>
      </c>
      <c r="D154" s="149">
        <f>AVERAGE(D130:D153)</f>
        <v>5.9041666666666677</v>
      </c>
      <c r="E154" s="149">
        <f>AVERAGE(E130:E153)</f>
        <v>79.083333333333329</v>
      </c>
      <c r="F154" s="149">
        <f>AVERAGE(F130:F153)</f>
        <v>0.7333333333333335</v>
      </c>
    </row>
    <row r="155" spans="1:7" x14ac:dyDescent="0.25">
      <c r="G155"/>
    </row>
    <row r="156" spans="1:7" x14ac:dyDescent="0.25">
      <c r="G156"/>
    </row>
    <row r="157" spans="1:7" x14ac:dyDescent="0.25">
      <c r="G157"/>
    </row>
    <row r="158" spans="1:7" x14ac:dyDescent="0.25">
      <c r="G158"/>
    </row>
    <row r="159" spans="1:7" x14ac:dyDescent="0.25">
      <c r="G159"/>
    </row>
    <row r="160" spans="1:7" x14ac:dyDescent="0.25">
      <c r="G160"/>
    </row>
    <row r="161" spans="7:7" x14ac:dyDescent="0.25">
      <c r="G161"/>
    </row>
    <row r="162" spans="7:7" x14ac:dyDescent="0.25">
      <c r="G162"/>
    </row>
    <row r="163" spans="7:7" x14ac:dyDescent="0.25">
      <c r="G163"/>
    </row>
    <row r="164" spans="7:7" x14ac:dyDescent="0.25">
      <c r="G164"/>
    </row>
    <row r="165" spans="7:7" x14ac:dyDescent="0.25">
      <c r="G165"/>
    </row>
    <row r="166" spans="7:7" x14ac:dyDescent="0.25">
      <c r="G166"/>
    </row>
    <row r="167" spans="7:7" x14ac:dyDescent="0.25">
      <c r="G167"/>
    </row>
    <row r="168" spans="7:7" x14ac:dyDescent="0.25">
      <c r="G168"/>
    </row>
    <row r="169" spans="7:7" x14ac:dyDescent="0.25">
      <c r="G169"/>
    </row>
    <row r="170" spans="7:7" x14ac:dyDescent="0.25">
      <c r="G170"/>
    </row>
    <row r="171" spans="7:7" x14ac:dyDescent="0.25">
      <c r="G171"/>
    </row>
  </sheetData>
  <mergeCells count="8">
    <mergeCell ref="B72:F72"/>
    <mergeCell ref="B100:F100"/>
    <mergeCell ref="B128:F128"/>
    <mergeCell ref="C1:F4"/>
    <mergeCell ref="C6:F6"/>
    <mergeCell ref="B10:F10"/>
    <mergeCell ref="B16:F16"/>
    <mergeCell ref="B44:F44"/>
  </mergeCells>
  <printOptions horizontalCentered="1"/>
  <pageMargins left="0.39370078740157483" right="0.39370078740157483" top="0.39370078740157483" bottom="0.19685039370078741" header="0.27559055118110237" footer="0.11811023622047245"/>
  <pageSetup paperSize="9" scale="90" fitToWidth="0" fitToHeight="0" orientation="portrait" r:id="rId1"/>
  <rowBreaks count="1" manualBreakCount="1">
    <brk id="70" min="1" max="5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6FB93-6E1A-4EDB-B972-4335DA29BC34}">
  <dimension ref="A1:W93"/>
  <sheetViews>
    <sheetView showGridLines="0" view="pageBreakPreview" zoomScale="80" zoomScaleNormal="100" zoomScaleSheetLayoutView="80" zoomScalePageLayoutView="60" workbookViewId="0">
      <selection activeCell="K77" sqref="K77"/>
    </sheetView>
  </sheetViews>
  <sheetFormatPr baseColWidth="10" defaultColWidth="11.44140625" defaultRowHeight="11.4" x14ac:dyDescent="0.2"/>
  <cols>
    <col min="1" max="1" width="2.109375" style="12" customWidth="1"/>
    <col min="2" max="2" width="10.44140625" style="13" customWidth="1"/>
    <col min="3" max="3" width="6.44140625" style="13" customWidth="1"/>
    <col min="4" max="6" width="12.77734375" style="13" customWidth="1"/>
    <col min="7" max="9" width="10.77734375" style="12" customWidth="1"/>
    <col min="10" max="10" width="10.77734375" style="14" customWidth="1"/>
    <col min="11" max="16" width="10.77734375" style="12" customWidth="1"/>
    <col min="17" max="17" width="2.21875" style="20" customWidth="1"/>
    <col min="18" max="18" width="5.109375" style="12" customWidth="1"/>
    <col min="19" max="16384" width="11.44140625" style="12"/>
  </cols>
  <sheetData>
    <row r="1" spans="1:17" ht="12" thickBot="1" x14ac:dyDescent="0.25">
      <c r="A1" s="20"/>
      <c r="B1" s="21"/>
      <c r="C1" s="21"/>
      <c r="D1" s="21"/>
      <c r="E1" s="21"/>
      <c r="F1" s="21"/>
      <c r="G1" s="20"/>
      <c r="H1" s="20"/>
      <c r="I1" s="20"/>
      <c r="J1" s="22"/>
      <c r="K1" s="20"/>
      <c r="L1" s="20"/>
      <c r="M1" s="20"/>
      <c r="N1" s="20"/>
      <c r="O1" s="20"/>
      <c r="P1" s="20"/>
    </row>
    <row r="2" spans="1:17" s="15" customFormat="1" ht="12" customHeight="1" x14ac:dyDescent="0.2">
      <c r="A2" s="23"/>
      <c r="B2" s="24"/>
      <c r="C2" s="25"/>
      <c r="D2" s="25"/>
      <c r="E2" s="655" t="s">
        <v>340</v>
      </c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23"/>
    </row>
    <row r="3" spans="1:17" s="15" customFormat="1" ht="12" customHeight="1" x14ac:dyDescent="0.2">
      <c r="A3" s="23"/>
      <c r="B3" s="26"/>
      <c r="C3" s="376"/>
      <c r="D3" s="376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23"/>
    </row>
    <row r="4" spans="1:17" s="15" customFormat="1" ht="12" customHeight="1" x14ac:dyDescent="0.2">
      <c r="A4" s="23"/>
      <c r="B4" s="26"/>
      <c r="C4" s="376"/>
      <c r="D4" s="376"/>
      <c r="E4" s="655"/>
      <c r="F4" s="655"/>
      <c r="G4" s="655"/>
      <c r="H4" s="655"/>
      <c r="I4" s="655"/>
      <c r="J4" s="655"/>
      <c r="K4" s="655"/>
      <c r="L4" s="655"/>
      <c r="M4" s="655"/>
      <c r="N4" s="655"/>
      <c r="O4" s="655"/>
      <c r="P4" s="655"/>
      <c r="Q4" s="23"/>
    </row>
    <row r="5" spans="1:17" s="15" customFormat="1" ht="12" customHeight="1" thickBot="1" x14ac:dyDescent="0.25">
      <c r="A5" s="23"/>
      <c r="B5" s="28"/>
      <c r="C5" s="29"/>
      <c r="D5" s="29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23"/>
    </row>
    <row r="6" spans="1:17" s="18" customFormat="1" ht="13.8" customHeight="1" x14ac:dyDescent="0.25">
      <c r="A6" s="30"/>
      <c r="B6" s="377"/>
      <c r="C6" s="377"/>
      <c r="D6" s="377"/>
      <c r="E6" s="377"/>
      <c r="F6" s="377"/>
      <c r="G6" s="378"/>
      <c r="H6" s="378"/>
      <c r="I6" s="378"/>
      <c r="J6" s="22"/>
      <c r="K6" s="22"/>
      <c r="L6" s="22"/>
      <c r="M6" s="30"/>
      <c r="N6" s="30"/>
      <c r="O6" s="30"/>
      <c r="P6" s="30"/>
      <c r="Q6" s="30"/>
    </row>
    <row r="7" spans="1:17" s="15" customFormat="1" ht="36" customHeight="1" x14ac:dyDescent="0.2">
      <c r="A7" s="35"/>
      <c r="B7" s="704" t="s">
        <v>188</v>
      </c>
      <c r="C7" s="704"/>
      <c r="D7" s="704"/>
      <c r="E7" s="705" t="s">
        <v>428</v>
      </c>
      <c r="F7" s="705"/>
      <c r="G7" s="705"/>
      <c r="H7" s="705"/>
      <c r="I7" s="705"/>
      <c r="J7" s="705"/>
      <c r="K7" s="705"/>
      <c r="L7" s="705"/>
      <c r="M7" s="705"/>
      <c r="N7" s="705"/>
      <c r="O7" s="705"/>
      <c r="P7" s="705"/>
      <c r="Q7" s="23"/>
    </row>
    <row r="8" spans="1:17" s="15" customFormat="1" ht="9.6" customHeight="1" x14ac:dyDescent="0.2">
      <c r="A8" s="35"/>
      <c r="B8" s="379"/>
      <c r="C8" s="379"/>
      <c r="D8" s="379"/>
      <c r="E8" s="379"/>
      <c r="F8" s="379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23"/>
    </row>
    <row r="9" spans="1:17" s="15" customFormat="1" ht="15.6" customHeight="1" x14ac:dyDescent="0.2">
      <c r="A9" s="35"/>
      <c r="B9" s="600" t="s">
        <v>236</v>
      </c>
      <c r="C9" s="600"/>
      <c r="D9" s="600"/>
      <c r="E9" s="706" t="s">
        <v>259</v>
      </c>
      <c r="F9" s="706"/>
      <c r="G9" s="706"/>
      <c r="H9" s="366"/>
      <c r="I9" s="600" t="s">
        <v>189</v>
      </c>
      <c r="J9" s="600"/>
      <c r="K9" s="729" t="s">
        <v>7794</v>
      </c>
      <c r="L9" s="729"/>
      <c r="M9" s="729"/>
      <c r="N9" s="729"/>
      <c r="O9" s="729"/>
      <c r="P9" s="729"/>
      <c r="Q9" s="23"/>
    </row>
    <row r="10" spans="1:17" ht="13.2" customHeight="1" x14ac:dyDescent="0.2">
      <c r="A10" s="20"/>
      <c r="B10" s="21"/>
      <c r="C10" s="21"/>
      <c r="D10" s="21"/>
      <c r="E10" s="21"/>
      <c r="F10" s="21"/>
      <c r="G10" s="20"/>
      <c r="H10" s="20"/>
      <c r="I10" s="20"/>
      <c r="J10" s="22"/>
      <c r="K10" s="20"/>
      <c r="L10" s="20"/>
      <c r="M10" s="20"/>
      <c r="N10" s="20"/>
      <c r="O10" s="20"/>
      <c r="P10" s="20"/>
    </row>
    <row r="11" spans="1:17" ht="12.75" customHeight="1" x14ac:dyDescent="0.25">
      <c r="A11" s="20"/>
      <c r="B11" s="707" t="s">
        <v>105</v>
      </c>
      <c r="C11" s="707"/>
      <c r="D11" s="707"/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387"/>
    </row>
    <row r="12" spans="1:17" s="16" customFormat="1" ht="12.6" customHeight="1" x14ac:dyDescent="0.25">
      <c r="A12" s="36"/>
      <c r="B12" s="703" t="s">
        <v>190</v>
      </c>
      <c r="C12" s="703"/>
      <c r="D12" s="689" t="s">
        <v>104</v>
      </c>
      <c r="E12" s="703" t="s">
        <v>151</v>
      </c>
      <c r="F12" s="703"/>
      <c r="G12" s="703"/>
      <c r="H12" s="703"/>
      <c r="I12" s="703"/>
      <c r="J12" s="703"/>
      <c r="K12" s="703"/>
      <c r="L12" s="703"/>
      <c r="M12" s="703"/>
      <c r="N12" s="703"/>
      <c r="O12" s="703"/>
      <c r="P12" s="703"/>
      <c r="Q12" s="388"/>
    </row>
    <row r="13" spans="1:17" ht="12.75" customHeight="1" x14ac:dyDescent="0.2">
      <c r="A13" s="20"/>
      <c r="B13" s="703"/>
      <c r="C13" s="703"/>
      <c r="D13" s="689"/>
      <c r="E13" s="453">
        <v>43901.644444444442</v>
      </c>
      <c r="F13" s="453">
        <v>43902.65347222222</v>
      </c>
      <c r="G13" s="453">
        <v>44049.527777777781</v>
      </c>
      <c r="H13" s="453">
        <v>44050.534722222219</v>
      </c>
      <c r="I13" s="453">
        <v>44051.541666666664</v>
      </c>
      <c r="J13" s="453">
        <v>44052.625</v>
      </c>
      <c r="K13" s="453">
        <v>44053.645833333336</v>
      </c>
      <c r="L13" s="453">
        <v>44054.659722222219</v>
      </c>
      <c r="M13" s="453">
        <v>44055.666666666664</v>
      </c>
      <c r="N13" s="453">
        <v>44056.677083333336</v>
      </c>
      <c r="O13" s="453">
        <v>44057.6875</v>
      </c>
      <c r="P13" s="453">
        <v>44058.697916666664</v>
      </c>
      <c r="Q13" s="387"/>
    </row>
    <row r="14" spans="1:17" x14ac:dyDescent="0.2">
      <c r="A14" s="20"/>
      <c r="B14" s="424" t="s">
        <v>101</v>
      </c>
      <c r="C14" s="38" t="s">
        <v>100</v>
      </c>
      <c r="D14" s="39" t="s">
        <v>132</v>
      </c>
      <c r="E14" s="39">
        <v>49.99</v>
      </c>
      <c r="F14" s="39">
        <v>64.599999999999994</v>
      </c>
      <c r="G14" s="40">
        <v>309.60000000000002</v>
      </c>
      <c r="H14" s="40">
        <v>357.2</v>
      </c>
      <c r="I14" s="40">
        <v>208.5</v>
      </c>
      <c r="J14" s="40">
        <v>150.4</v>
      </c>
      <c r="K14" s="40">
        <v>145.5</v>
      </c>
      <c r="L14" s="40">
        <v>176.4</v>
      </c>
      <c r="M14" s="40">
        <v>179.5</v>
      </c>
      <c r="N14" s="40">
        <v>177.8</v>
      </c>
      <c r="O14" s="40">
        <v>229.3</v>
      </c>
      <c r="P14" s="40">
        <v>72.09</v>
      </c>
      <c r="Q14" s="387"/>
    </row>
    <row r="15" spans="1:17" x14ac:dyDescent="0.2">
      <c r="A15" s="20"/>
      <c r="B15" s="424" t="s">
        <v>79</v>
      </c>
      <c r="C15" s="38" t="s">
        <v>78</v>
      </c>
      <c r="D15" s="39" t="s">
        <v>132</v>
      </c>
      <c r="E15" s="39">
        <v>2.1880000000000002</v>
      </c>
      <c r="F15" s="39">
        <v>0.81299999999999994</v>
      </c>
      <c r="G15" s="40">
        <v>3.6579999999999999</v>
      </c>
      <c r="H15" s="40">
        <v>3.2709999999999999</v>
      </c>
      <c r="I15" s="40">
        <v>0.71299999999999997</v>
      </c>
      <c r="J15" s="40">
        <v>1.046</v>
      </c>
      <c r="K15" s="40">
        <v>0.48399999999999999</v>
      </c>
      <c r="L15" s="40">
        <v>0.66400000000000003</v>
      </c>
      <c r="M15" s="40">
        <v>0.67300000000000004</v>
      </c>
      <c r="N15" s="40">
        <v>2.226</v>
      </c>
      <c r="O15" s="40">
        <v>0.84199999999999997</v>
      </c>
      <c r="P15" s="40">
        <v>0.30099999999999999</v>
      </c>
      <c r="Q15" s="387"/>
    </row>
    <row r="16" spans="1:17" x14ac:dyDescent="0.2">
      <c r="A16" s="20"/>
      <c r="B16" s="424" t="s">
        <v>147</v>
      </c>
      <c r="C16" s="38" t="s">
        <v>99</v>
      </c>
      <c r="D16" s="39" t="s">
        <v>132</v>
      </c>
      <c r="E16" s="39">
        <v>2.78</v>
      </c>
      <c r="F16" s="39">
        <v>2.5529999999999999</v>
      </c>
      <c r="G16" s="40">
        <v>11.06</v>
      </c>
      <c r="H16" s="40">
        <v>10.85</v>
      </c>
      <c r="I16" s="40">
        <v>3.101</v>
      </c>
      <c r="J16" s="40">
        <v>4.8159999999999998</v>
      </c>
      <c r="K16" s="40">
        <v>1.794</v>
      </c>
      <c r="L16" s="40">
        <v>2.2410000000000001</v>
      </c>
      <c r="M16" s="40">
        <v>2.5659999999999998</v>
      </c>
      <c r="N16" s="40">
        <v>2.0840000000000001</v>
      </c>
      <c r="O16" s="40">
        <v>2.9340000000000002</v>
      </c>
      <c r="P16" s="40">
        <v>1.042</v>
      </c>
      <c r="Q16" s="387"/>
    </row>
    <row r="17" spans="1:17" x14ac:dyDescent="0.2">
      <c r="A17" s="20"/>
      <c r="B17" s="424" t="s">
        <v>98</v>
      </c>
      <c r="C17" s="38" t="s">
        <v>97</v>
      </c>
      <c r="D17" s="39" t="s">
        <v>132</v>
      </c>
      <c r="E17" s="39">
        <v>2.81</v>
      </c>
      <c r="F17" s="39">
        <v>5.1349999999999998</v>
      </c>
      <c r="G17" s="40">
        <v>12.74</v>
      </c>
      <c r="H17" s="40">
        <v>12.37</v>
      </c>
      <c r="I17" s="40">
        <v>5.4210000000000003</v>
      </c>
      <c r="J17" s="40">
        <v>6.1020000000000003</v>
      </c>
      <c r="K17" s="40">
        <v>5.1020000000000003</v>
      </c>
      <c r="L17" s="40">
        <v>4.5990000000000002</v>
      </c>
      <c r="M17" s="40">
        <v>5.5369999999999999</v>
      </c>
      <c r="N17" s="40">
        <v>4.5650000000000004</v>
      </c>
      <c r="O17" s="40">
        <v>4.3</v>
      </c>
      <c r="P17" s="40">
        <v>1.66</v>
      </c>
      <c r="Q17" s="387"/>
    </row>
    <row r="18" spans="1:17" x14ac:dyDescent="0.2">
      <c r="A18" s="20"/>
      <c r="B18" s="424" t="s">
        <v>96</v>
      </c>
      <c r="C18" s="38" t="s">
        <v>95</v>
      </c>
      <c r="D18" s="39" t="s">
        <v>132</v>
      </c>
      <c r="E18" s="39" t="s">
        <v>213</v>
      </c>
      <c r="F18" s="39" t="s">
        <v>213</v>
      </c>
      <c r="G18" s="40" t="s">
        <v>213</v>
      </c>
      <c r="H18" s="40" t="s">
        <v>213</v>
      </c>
      <c r="I18" s="40" t="s">
        <v>213</v>
      </c>
      <c r="J18" s="40" t="s">
        <v>213</v>
      </c>
      <c r="K18" s="40" t="s">
        <v>213</v>
      </c>
      <c r="L18" s="40" t="s">
        <v>213</v>
      </c>
      <c r="M18" s="40" t="s">
        <v>213</v>
      </c>
      <c r="N18" s="40" t="s">
        <v>213</v>
      </c>
      <c r="O18" s="40">
        <v>2.5000000000000001E-2</v>
      </c>
      <c r="P18" s="40" t="s">
        <v>213</v>
      </c>
      <c r="Q18" s="387"/>
    </row>
    <row r="19" spans="1:17" x14ac:dyDescent="0.2">
      <c r="A19" s="20"/>
      <c r="B19" s="424" t="s">
        <v>106</v>
      </c>
      <c r="C19" s="38" t="s">
        <v>118</v>
      </c>
      <c r="D19" s="39" t="s">
        <v>132</v>
      </c>
      <c r="E19" s="39">
        <v>0.57740000000000002</v>
      </c>
      <c r="F19" s="39">
        <v>0.58140000000000003</v>
      </c>
      <c r="G19" s="40">
        <v>2.9279999999999999</v>
      </c>
      <c r="H19" s="40">
        <v>2.6619999999999999</v>
      </c>
      <c r="I19" s="40">
        <v>0.62980000000000003</v>
      </c>
      <c r="J19" s="40">
        <v>0.93179999999999996</v>
      </c>
      <c r="K19" s="40">
        <v>0.43669999999999998</v>
      </c>
      <c r="L19" s="40">
        <v>0.4773</v>
      </c>
      <c r="M19" s="40">
        <v>0.59760000000000002</v>
      </c>
      <c r="N19" s="40">
        <v>0.38369999999999999</v>
      </c>
      <c r="O19" s="40">
        <v>0.6522</v>
      </c>
      <c r="P19" s="40">
        <v>0.24740000000000001</v>
      </c>
      <c r="Q19" s="387"/>
    </row>
    <row r="20" spans="1:17" x14ac:dyDescent="0.2">
      <c r="A20" s="20"/>
      <c r="B20" s="424" t="s">
        <v>107</v>
      </c>
      <c r="C20" s="38" t="s">
        <v>119</v>
      </c>
      <c r="D20" s="39" t="s">
        <v>132</v>
      </c>
      <c r="E20" s="39">
        <v>2.21</v>
      </c>
      <c r="F20" s="39">
        <v>1.96</v>
      </c>
      <c r="G20" s="40">
        <v>10.53</v>
      </c>
      <c r="H20" s="40">
        <v>9.8800000000000008</v>
      </c>
      <c r="I20" s="40">
        <v>8.8000000000000007</v>
      </c>
      <c r="J20" s="40">
        <v>8.48</v>
      </c>
      <c r="K20" s="40" t="s">
        <v>282</v>
      </c>
      <c r="L20" s="40">
        <v>2.69</v>
      </c>
      <c r="M20" s="40">
        <v>3.2</v>
      </c>
      <c r="N20" s="40">
        <v>3.69</v>
      </c>
      <c r="O20" s="40">
        <v>4.41</v>
      </c>
      <c r="P20" s="40" t="s">
        <v>282</v>
      </c>
      <c r="Q20" s="387"/>
    </row>
    <row r="21" spans="1:17" x14ac:dyDescent="0.2">
      <c r="A21" s="20"/>
      <c r="B21" s="424" t="s">
        <v>94</v>
      </c>
      <c r="C21" s="38" t="s">
        <v>93</v>
      </c>
      <c r="D21" s="39" t="s">
        <v>132</v>
      </c>
      <c r="E21" s="39">
        <v>0.60299999999999998</v>
      </c>
      <c r="F21" s="39">
        <v>0.38200000000000001</v>
      </c>
      <c r="G21" s="40">
        <v>1.2190000000000001</v>
      </c>
      <c r="H21" s="40">
        <v>0.80900000000000005</v>
      </c>
      <c r="I21" s="40">
        <v>0.316</v>
      </c>
      <c r="J21" s="40">
        <v>1.0089999999999999</v>
      </c>
      <c r="K21" s="40">
        <v>0.23599999999999999</v>
      </c>
      <c r="L21" s="40">
        <v>0.32600000000000001</v>
      </c>
      <c r="M21" s="40">
        <v>0.30599999999999999</v>
      </c>
      <c r="N21" s="40">
        <v>0.71199999999999997</v>
      </c>
      <c r="O21" s="40">
        <v>0.441</v>
      </c>
      <c r="P21" s="40">
        <v>0.309</v>
      </c>
      <c r="Q21" s="387"/>
    </row>
    <row r="22" spans="1:17" x14ac:dyDescent="0.2">
      <c r="A22" s="20"/>
      <c r="B22" s="424" t="s">
        <v>108</v>
      </c>
      <c r="C22" s="38" t="s">
        <v>121</v>
      </c>
      <c r="D22" s="39" t="s">
        <v>132</v>
      </c>
      <c r="E22" s="39">
        <v>930.1</v>
      </c>
      <c r="F22" s="39">
        <v>1150</v>
      </c>
      <c r="G22" s="40">
        <v>3465</v>
      </c>
      <c r="H22" s="40">
        <v>2972</v>
      </c>
      <c r="I22" s="40">
        <v>1213</v>
      </c>
      <c r="J22" s="40">
        <v>1639</v>
      </c>
      <c r="K22" s="40">
        <v>647.70000000000005</v>
      </c>
      <c r="L22" s="40">
        <v>712.1</v>
      </c>
      <c r="M22" s="40">
        <v>750</v>
      </c>
      <c r="N22" s="40">
        <v>746.4</v>
      </c>
      <c r="O22" s="40">
        <v>994.4</v>
      </c>
      <c r="P22" s="40">
        <v>308.3</v>
      </c>
      <c r="Q22" s="387"/>
    </row>
    <row r="23" spans="1:17" x14ac:dyDescent="0.2">
      <c r="A23" s="20"/>
      <c r="B23" s="424" t="s">
        <v>92</v>
      </c>
      <c r="C23" s="38" t="s">
        <v>91</v>
      </c>
      <c r="D23" s="39" t="s">
        <v>132</v>
      </c>
      <c r="E23" s="39">
        <v>1.0009999999999999</v>
      </c>
      <c r="F23" s="39">
        <v>1.4450000000000001</v>
      </c>
      <c r="G23" s="40">
        <v>0.54500000000000004</v>
      </c>
      <c r="H23" s="40">
        <v>0.71499999999999997</v>
      </c>
      <c r="I23" s="40">
        <v>0.48699999999999999</v>
      </c>
      <c r="J23" s="40">
        <v>0.56599999999999995</v>
      </c>
      <c r="K23" s="40">
        <v>0.13300000000000001</v>
      </c>
      <c r="L23" s="40">
        <v>0.14499999999999999</v>
      </c>
      <c r="M23" s="40">
        <v>0.30399999999999999</v>
      </c>
      <c r="N23" s="40">
        <v>0.16400000000000001</v>
      </c>
      <c r="O23" s="40">
        <v>0.246</v>
      </c>
      <c r="P23" s="40">
        <v>0.159</v>
      </c>
      <c r="Q23" s="387"/>
    </row>
    <row r="24" spans="1:17" x14ac:dyDescent="0.2">
      <c r="A24" s="20"/>
      <c r="B24" s="424" t="s">
        <v>88</v>
      </c>
      <c r="C24" s="38" t="s">
        <v>87</v>
      </c>
      <c r="D24" s="39" t="s">
        <v>132</v>
      </c>
      <c r="E24" s="39">
        <v>24.17</v>
      </c>
      <c r="F24" s="39">
        <v>32.340000000000003</v>
      </c>
      <c r="G24" s="40">
        <v>32.44</v>
      </c>
      <c r="H24" s="40">
        <v>32.700000000000003</v>
      </c>
      <c r="I24" s="40">
        <v>14.87</v>
      </c>
      <c r="J24" s="40">
        <v>22.56</v>
      </c>
      <c r="K24" s="40">
        <v>12.05</v>
      </c>
      <c r="L24" s="40">
        <v>7.984</v>
      </c>
      <c r="M24" s="40">
        <v>13.32</v>
      </c>
      <c r="N24" s="40">
        <v>31.38</v>
      </c>
      <c r="O24" s="40">
        <v>49.02</v>
      </c>
      <c r="P24" s="40">
        <v>39.729999999999997</v>
      </c>
      <c r="Q24" s="387"/>
    </row>
    <row r="25" spans="1:17" x14ac:dyDescent="0.2">
      <c r="A25" s="20"/>
      <c r="B25" s="424" t="s">
        <v>90</v>
      </c>
      <c r="C25" s="38" t="s">
        <v>89</v>
      </c>
      <c r="D25" s="39" t="s">
        <v>132</v>
      </c>
      <c r="E25" s="39" t="s">
        <v>214</v>
      </c>
      <c r="F25" s="39" t="s">
        <v>214</v>
      </c>
      <c r="G25" s="40">
        <v>7.6529999999999996</v>
      </c>
      <c r="H25" s="40">
        <v>19.649999999999999</v>
      </c>
      <c r="I25" s="40" t="s">
        <v>214</v>
      </c>
      <c r="J25" s="40">
        <v>35.72</v>
      </c>
      <c r="K25" s="40" t="s">
        <v>214</v>
      </c>
      <c r="L25" s="40" t="s">
        <v>214</v>
      </c>
      <c r="M25" s="40" t="s">
        <v>214</v>
      </c>
      <c r="N25" s="40" t="s">
        <v>214</v>
      </c>
      <c r="O25" s="40" t="s">
        <v>214</v>
      </c>
      <c r="P25" s="40" t="s">
        <v>214</v>
      </c>
      <c r="Q25" s="387"/>
    </row>
    <row r="26" spans="1:17" x14ac:dyDescent="0.2">
      <c r="A26" s="20"/>
      <c r="B26" s="424" t="s">
        <v>109</v>
      </c>
      <c r="C26" s="38" t="s">
        <v>122</v>
      </c>
      <c r="D26" s="39" t="s">
        <v>132</v>
      </c>
      <c r="E26" s="39">
        <v>0.125</v>
      </c>
      <c r="F26" s="39" t="s">
        <v>286</v>
      </c>
      <c r="G26" s="40" t="s">
        <v>286</v>
      </c>
      <c r="H26" s="40" t="s">
        <v>286</v>
      </c>
      <c r="I26" s="40" t="s">
        <v>286</v>
      </c>
      <c r="J26" s="40" t="s">
        <v>286</v>
      </c>
      <c r="K26" s="40" t="s">
        <v>286</v>
      </c>
      <c r="L26" s="40">
        <v>3.9449999999999998</v>
      </c>
      <c r="M26" s="40" t="s">
        <v>286</v>
      </c>
      <c r="N26" s="40" t="s">
        <v>286</v>
      </c>
      <c r="O26" s="40" t="s">
        <v>286</v>
      </c>
      <c r="P26" s="40" t="s">
        <v>286</v>
      </c>
      <c r="Q26" s="387"/>
    </row>
    <row r="27" spans="1:17" x14ac:dyDescent="0.2">
      <c r="A27" s="20"/>
      <c r="B27" s="424" t="s">
        <v>110</v>
      </c>
      <c r="C27" s="38" t="s">
        <v>123</v>
      </c>
      <c r="D27" s="39" t="s">
        <v>132</v>
      </c>
      <c r="E27" s="39">
        <v>2.4289999999999998</v>
      </c>
      <c r="F27" s="39">
        <v>2.633</v>
      </c>
      <c r="G27" s="40">
        <v>6.133</v>
      </c>
      <c r="H27" s="40">
        <v>5.8860000000000001</v>
      </c>
      <c r="I27" s="40">
        <v>3.21</v>
      </c>
      <c r="J27" s="40">
        <v>2.5150000000000001</v>
      </c>
      <c r="K27" s="40">
        <v>0.83099999999999996</v>
      </c>
      <c r="L27" s="40">
        <v>0.95099999999999996</v>
      </c>
      <c r="M27" s="40">
        <v>1.3839999999999999</v>
      </c>
      <c r="N27" s="40">
        <v>1.228</v>
      </c>
      <c r="O27" s="40">
        <v>1.452</v>
      </c>
      <c r="P27" s="40">
        <v>0.26800000000000002</v>
      </c>
      <c r="Q27" s="387"/>
    </row>
    <row r="28" spans="1:17" x14ac:dyDescent="0.2">
      <c r="A28" s="20"/>
      <c r="B28" s="424" t="s">
        <v>148</v>
      </c>
      <c r="C28" s="38" t="s">
        <v>120</v>
      </c>
      <c r="D28" s="39" t="s">
        <v>132</v>
      </c>
      <c r="E28" s="39">
        <v>242.1</v>
      </c>
      <c r="F28" s="39">
        <v>215.6</v>
      </c>
      <c r="G28" s="40">
        <v>339.7</v>
      </c>
      <c r="H28" s="40">
        <v>360.6</v>
      </c>
      <c r="I28" s="40">
        <v>285.5</v>
      </c>
      <c r="J28" s="40">
        <v>322.10000000000002</v>
      </c>
      <c r="K28" s="40" t="s">
        <v>289</v>
      </c>
      <c r="L28" s="40" t="s">
        <v>289</v>
      </c>
      <c r="M28" s="40" t="s">
        <v>289</v>
      </c>
      <c r="N28" s="40" t="s">
        <v>289</v>
      </c>
      <c r="O28" s="40" t="s">
        <v>289</v>
      </c>
      <c r="P28" s="40" t="s">
        <v>289</v>
      </c>
      <c r="Q28" s="387"/>
    </row>
    <row r="29" spans="1:17" x14ac:dyDescent="0.2">
      <c r="A29" s="20"/>
      <c r="B29" s="424" t="s">
        <v>111</v>
      </c>
      <c r="C29" s="38" t="s">
        <v>124</v>
      </c>
      <c r="D29" s="39" t="s">
        <v>132</v>
      </c>
      <c r="E29" s="39">
        <v>405.8</v>
      </c>
      <c r="F29" s="39">
        <v>666.9</v>
      </c>
      <c r="G29" s="40">
        <v>2806</v>
      </c>
      <c r="H29" s="40">
        <v>2269</v>
      </c>
      <c r="I29" s="40">
        <v>683.3</v>
      </c>
      <c r="J29" s="40">
        <v>1504</v>
      </c>
      <c r="K29" s="40">
        <v>369.1</v>
      </c>
      <c r="L29" s="40">
        <v>384.3</v>
      </c>
      <c r="M29" s="40">
        <v>490.3</v>
      </c>
      <c r="N29" s="40">
        <v>402.5</v>
      </c>
      <c r="O29" s="40">
        <v>734.8</v>
      </c>
      <c r="P29" s="40">
        <v>159.19999999999999</v>
      </c>
      <c r="Q29" s="387"/>
    </row>
    <row r="30" spans="1:17" x14ac:dyDescent="0.2">
      <c r="A30" s="20"/>
      <c r="B30" s="424" t="s">
        <v>112</v>
      </c>
      <c r="C30" s="38" t="s">
        <v>125</v>
      </c>
      <c r="D30" s="39" t="s">
        <v>132</v>
      </c>
      <c r="E30" s="39" t="s">
        <v>287</v>
      </c>
      <c r="F30" s="39" t="s">
        <v>287</v>
      </c>
      <c r="G30" s="40">
        <v>0.37</v>
      </c>
      <c r="H30" s="40">
        <v>0.4</v>
      </c>
      <c r="I30" s="40" t="s">
        <v>287</v>
      </c>
      <c r="J30" s="40" t="s">
        <v>287</v>
      </c>
      <c r="K30" s="40" t="s">
        <v>287</v>
      </c>
      <c r="L30" s="40" t="s">
        <v>287</v>
      </c>
      <c r="M30" s="40" t="s">
        <v>287</v>
      </c>
      <c r="N30" s="40" t="s">
        <v>287</v>
      </c>
      <c r="O30" s="40" t="s">
        <v>287</v>
      </c>
      <c r="P30" s="40" t="s">
        <v>287</v>
      </c>
      <c r="Q30" s="387"/>
    </row>
    <row r="31" spans="1:17" x14ac:dyDescent="0.2">
      <c r="A31" s="20"/>
      <c r="B31" s="424" t="s">
        <v>113</v>
      </c>
      <c r="C31" s="38" t="s">
        <v>126</v>
      </c>
      <c r="D31" s="39" t="s">
        <v>132</v>
      </c>
      <c r="E31" s="39">
        <v>111.5</v>
      </c>
      <c r="F31" s="39">
        <v>150.6</v>
      </c>
      <c r="G31" s="40">
        <v>633.79999999999995</v>
      </c>
      <c r="H31" s="40">
        <v>459</v>
      </c>
      <c r="I31" s="40">
        <v>155.6</v>
      </c>
      <c r="J31" s="40">
        <v>199.5</v>
      </c>
      <c r="K31" s="40">
        <v>103</v>
      </c>
      <c r="L31" s="40">
        <v>145.69999999999999</v>
      </c>
      <c r="M31" s="40">
        <v>137.4</v>
      </c>
      <c r="N31" s="40">
        <v>129</v>
      </c>
      <c r="O31" s="40">
        <v>176.5</v>
      </c>
      <c r="P31" s="40">
        <v>46.7</v>
      </c>
      <c r="Q31" s="387"/>
    </row>
    <row r="32" spans="1:17" x14ac:dyDescent="0.2">
      <c r="A32" s="20"/>
      <c r="B32" s="424" t="s">
        <v>86</v>
      </c>
      <c r="C32" s="38" t="s">
        <v>85</v>
      </c>
      <c r="D32" s="39" t="s">
        <v>132</v>
      </c>
      <c r="E32" s="39">
        <v>64.930000000000007</v>
      </c>
      <c r="F32" s="39">
        <v>123.5</v>
      </c>
      <c r="G32" s="40">
        <v>395.5</v>
      </c>
      <c r="H32" s="40">
        <v>214.7</v>
      </c>
      <c r="I32" s="40">
        <v>55.16</v>
      </c>
      <c r="J32" s="40">
        <v>155</v>
      </c>
      <c r="K32" s="40">
        <v>46.28</v>
      </c>
      <c r="L32" s="40">
        <v>41.44</v>
      </c>
      <c r="M32" s="40">
        <v>51.18</v>
      </c>
      <c r="N32" s="40">
        <v>34.340000000000003</v>
      </c>
      <c r="O32" s="40">
        <v>52.35</v>
      </c>
      <c r="P32" s="40">
        <v>15.15</v>
      </c>
      <c r="Q32" s="387"/>
    </row>
    <row r="33" spans="1:17" x14ac:dyDescent="0.2">
      <c r="A33" s="20"/>
      <c r="B33" s="424" t="s">
        <v>69</v>
      </c>
      <c r="C33" s="38" t="s">
        <v>68</v>
      </c>
      <c r="D33" s="39" t="s">
        <v>132</v>
      </c>
      <c r="E33" s="39" t="s">
        <v>252</v>
      </c>
      <c r="F33" s="39" t="s">
        <v>252</v>
      </c>
      <c r="G33" s="40">
        <v>0.17599999999999999</v>
      </c>
      <c r="H33" s="40">
        <v>0.18</v>
      </c>
      <c r="I33" s="40" t="s">
        <v>252</v>
      </c>
      <c r="J33" s="40" t="s">
        <v>252</v>
      </c>
      <c r="K33" s="40" t="s">
        <v>252</v>
      </c>
      <c r="L33" s="40">
        <v>6.5000000000000002E-2</v>
      </c>
      <c r="M33" s="40">
        <v>5.3999999999999999E-2</v>
      </c>
      <c r="N33" s="40">
        <v>0.04</v>
      </c>
      <c r="O33" s="40">
        <v>5.6000000000000001E-2</v>
      </c>
      <c r="P33" s="40" t="s">
        <v>252</v>
      </c>
      <c r="Q33" s="387"/>
    </row>
    <row r="34" spans="1:17" x14ac:dyDescent="0.2">
      <c r="A34" s="20"/>
      <c r="B34" s="424" t="s">
        <v>84</v>
      </c>
      <c r="C34" s="38" t="s">
        <v>83</v>
      </c>
      <c r="D34" s="39" t="s">
        <v>132</v>
      </c>
      <c r="E34" s="39">
        <v>1.2490000000000001</v>
      </c>
      <c r="F34" s="39">
        <v>1.3520000000000001</v>
      </c>
      <c r="G34" s="40" t="s">
        <v>283</v>
      </c>
      <c r="H34" s="40" t="s">
        <v>283</v>
      </c>
      <c r="I34" s="40" t="s">
        <v>283</v>
      </c>
      <c r="J34" s="40" t="s">
        <v>283</v>
      </c>
      <c r="K34" s="40" t="s">
        <v>283</v>
      </c>
      <c r="L34" s="40" t="s">
        <v>283</v>
      </c>
      <c r="M34" s="40" t="s">
        <v>283</v>
      </c>
      <c r="N34" s="40">
        <v>0.90300000000000002</v>
      </c>
      <c r="O34" s="40">
        <v>1.224</v>
      </c>
      <c r="P34" s="40">
        <v>1.181</v>
      </c>
      <c r="Q34" s="387"/>
    </row>
    <row r="35" spans="1:17" x14ac:dyDescent="0.2">
      <c r="A35" s="20"/>
      <c r="B35" s="424" t="s">
        <v>150</v>
      </c>
      <c r="C35" s="38" t="s">
        <v>82</v>
      </c>
      <c r="D35" s="39" t="s">
        <v>132</v>
      </c>
      <c r="E35" s="39">
        <v>2.6440000000000001</v>
      </c>
      <c r="F35" s="39">
        <v>2.621</v>
      </c>
      <c r="G35" s="40">
        <v>2.0619999999999998</v>
      </c>
      <c r="H35" s="40">
        <v>2.4510000000000001</v>
      </c>
      <c r="I35" s="40">
        <v>1.5169999999999999</v>
      </c>
      <c r="J35" s="40">
        <v>3.226</v>
      </c>
      <c r="K35" s="40" t="s">
        <v>288</v>
      </c>
      <c r="L35" s="40" t="s">
        <v>288</v>
      </c>
      <c r="M35" s="40" t="s">
        <v>288</v>
      </c>
      <c r="N35" s="40" t="s">
        <v>288</v>
      </c>
      <c r="O35" s="40" t="s">
        <v>288</v>
      </c>
      <c r="P35" s="40" t="s">
        <v>288</v>
      </c>
      <c r="Q35" s="387"/>
    </row>
    <row r="36" spans="1:17" x14ac:dyDescent="0.2">
      <c r="A36" s="20"/>
      <c r="B36" s="424" t="s">
        <v>103</v>
      </c>
      <c r="C36" s="38" t="s">
        <v>102</v>
      </c>
      <c r="D36" s="39" t="s">
        <v>132</v>
      </c>
      <c r="E36" s="39">
        <v>0.79239999999999999</v>
      </c>
      <c r="F36" s="39">
        <v>0.28689999999999999</v>
      </c>
      <c r="G36" s="40">
        <v>1.4650000000000001</v>
      </c>
      <c r="H36" s="40">
        <v>1.391</v>
      </c>
      <c r="I36" s="40">
        <v>0.24829999999999999</v>
      </c>
      <c r="J36" s="40">
        <v>1.7330000000000001</v>
      </c>
      <c r="K36" s="40">
        <v>0.22040000000000001</v>
      </c>
      <c r="L36" s="40">
        <v>0.20749999999999999</v>
      </c>
      <c r="M36" s="40">
        <v>0.36399999999999999</v>
      </c>
      <c r="N36" s="40">
        <v>0.13270000000000001</v>
      </c>
      <c r="O36" s="40">
        <v>0.2349</v>
      </c>
      <c r="P36" s="40" t="s">
        <v>290</v>
      </c>
      <c r="Q36" s="387"/>
    </row>
    <row r="37" spans="1:17" x14ac:dyDescent="0.2">
      <c r="A37" s="20"/>
      <c r="B37" s="424" t="s">
        <v>81</v>
      </c>
      <c r="C37" s="38" t="s">
        <v>80</v>
      </c>
      <c r="D37" s="39" t="s">
        <v>132</v>
      </c>
      <c r="E37" s="39">
        <v>38.44</v>
      </c>
      <c r="F37" s="39">
        <v>42.71</v>
      </c>
      <c r="G37" s="40">
        <v>149.9</v>
      </c>
      <c r="H37" s="40">
        <v>110.9</v>
      </c>
      <c r="I37" s="40">
        <v>25.68</v>
      </c>
      <c r="J37" s="40">
        <v>46.65</v>
      </c>
      <c r="K37" s="40">
        <v>17.09</v>
      </c>
      <c r="L37" s="40">
        <v>20.25</v>
      </c>
      <c r="M37" s="40">
        <v>25.32</v>
      </c>
      <c r="N37" s="40">
        <v>18.600000000000001</v>
      </c>
      <c r="O37" s="40">
        <v>25.23</v>
      </c>
      <c r="P37" s="40">
        <v>9.1999999999999993</v>
      </c>
      <c r="Q37" s="387"/>
    </row>
    <row r="38" spans="1:17" x14ac:dyDescent="0.2">
      <c r="A38" s="20"/>
      <c r="B38" s="424" t="s">
        <v>114</v>
      </c>
      <c r="C38" s="38" t="s">
        <v>127</v>
      </c>
      <c r="D38" s="39" t="s">
        <v>132</v>
      </c>
      <c r="E38" s="39">
        <v>44.6</v>
      </c>
      <c r="F38" s="39">
        <v>50.6</v>
      </c>
      <c r="G38" s="40">
        <v>688.3</v>
      </c>
      <c r="H38" s="40">
        <v>627.79999999999995</v>
      </c>
      <c r="I38" s="40">
        <v>397.2</v>
      </c>
      <c r="J38" s="40">
        <v>213.3</v>
      </c>
      <c r="K38" s="40">
        <v>222.6</v>
      </c>
      <c r="L38" s="40">
        <v>306.10000000000002</v>
      </c>
      <c r="M38" s="40">
        <v>307.5</v>
      </c>
      <c r="N38" s="40">
        <v>375.1</v>
      </c>
      <c r="O38" s="40">
        <v>403.6</v>
      </c>
      <c r="P38" s="40">
        <v>105</v>
      </c>
      <c r="Q38" s="387"/>
    </row>
    <row r="39" spans="1:17" x14ac:dyDescent="0.2">
      <c r="A39" s="20"/>
      <c r="B39" s="424" t="s">
        <v>77</v>
      </c>
      <c r="C39" s="38" t="s">
        <v>76</v>
      </c>
      <c r="D39" s="39" t="s">
        <v>132</v>
      </c>
      <c r="E39" s="39" t="s">
        <v>285</v>
      </c>
      <c r="F39" s="39" t="s">
        <v>285</v>
      </c>
      <c r="G39" s="40" t="s">
        <v>285</v>
      </c>
      <c r="H39" s="40" t="s">
        <v>285</v>
      </c>
      <c r="I39" s="40" t="s">
        <v>285</v>
      </c>
      <c r="J39" s="40" t="s">
        <v>285</v>
      </c>
      <c r="K39" s="40" t="s">
        <v>285</v>
      </c>
      <c r="L39" s="40" t="s">
        <v>285</v>
      </c>
      <c r="M39" s="40" t="s">
        <v>285</v>
      </c>
      <c r="N39" s="40" t="s">
        <v>285</v>
      </c>
      <c r="O39" s="40" t="s">
        <v>285</v>
      </c>
      <c r="P39" s="40" t="s">
        <v>285</v>
      </c>
      <c r="Q39" s="387"/>
    </row>
    <row r="40" spans="1:17" x14ac:dyDescent="0.2">
      <c r="A40" s="20"/>
      <c r="B40" s="424" t="s">
        <v>115</v>
      </c>
      <c r="C40" s="38" t="s">
        <v>128</v>
      </c>
      <c r="D40" s="39" t="s">
        <v>132</v>
      </c>
      <c r="E40" s="39">
        <v>94.2</v>
      </c>
      <c r="F40" s="39">
        <v>71.7</v>
      </c>
      <c r="G40" s="40">
        <v>357.5</v>
      </c>
      <c r="H40" s="40">
        <v>419.3</v>
      </c>
      <c r="I40" s="40">
        <v>199.3</v>
      </c>
      <c r="J40" s="40">
        <v>161.19999999999999</v>
      </c>
      <c r="K40" s="40">
        <v>172.9</v>
      </c>
      <c r="L40" s="40">
        <v>155.80000000000001</v>
      </c>
      <c r="M40" s="40">
        <v>232</v>
      </c>
      <c r="N40" s="40">
        <v>199.4</v>
      </c>
      <c r="O40" s="40">
        <v>265.60000000000002</v>
      </c>
      <c r="P40" s="40">
        <v>118</v>
      </c>
      <c r="Q40" s="387"/>
    </row>
    <row r="41" spans="1:17" x14ac:dyDescent="0.2">
      <c r="A41" s="20"/>
      <c r="B41" s="424" t="s">
        <v>116</v>
      </c>
      <c r="C41" s="38" t="s">
        <v>129</v>
      </c>
      <c r="D41" s="39" t="s">
        <v>132</v>
      </c>
      <c r="E41" s="39">
        <v>329.9</v>
      </c>
      <c r="F41" s="39" t="s">
        <v>284</v>
      </c>
      <c r="G41" s="40" t="s">
        <v>284</v>
      </c>
      <c r="H41" s="40" t="s">
        <v>284</v>
      </c>
      <c r="I41" s="40" t="s">
        <v>284</v>
      </c>
      <c r="J41" s="40" t="s">
        <v>284</v>
      </c>
      <c r="K41" s="40" t="s">
        <v>284</v>
      </c>
      <c r="L41" s="40" t="s">
        <v>284</v>
      </c>
      <c r="M41" s="40" t="s">
        <v>284</v>
      </c>
      <c r="N41" s="40" t="s">
        <v>284</v>
      </c>
      <c r="O41" s="40" t="s">
        <v>284</v>
      </c>
      <c r="P41" s="40" t="s">
        <v>284</v>
      </c>
      <c r="Q41" s="387"/>
    </row>
    <row r="42" spans="1:17" x14ac:dyDescent="0.2">
      <c r="A42" s="20"/>
      <c r="B42" s="424" t="s">
        <v>75</v>
      </c>
      <c r="C42" s="38" t="s">
        <v>74</v>
      </c>
      <c r="D42" s="39" t="s">
        <v>132</v>
      </c>
      <c r="E42" s="39" t="s">
        <v>253</v>
      </c>
      <c r="F42" s="39" t="s">
        <v>253</v>
      </c>
      <c r="G42" s="40">
        <v>0.193</v>
      </c>
      <c r="H42" s="40">
        <v>0.14899999999999999</v>
      </c>
      <c r="I42" s="40" t="s">
        <v>253</v>
      </c>
      <c r="J42" s="40">
        <v>0.10100000000000001</v>
      </c>
      <c r="K42" s="40" t="s">
        <v>253</v>
      </c>
      <c r="L42" s="40" t="s">
        <v>253</v>
      </c>
      <c r="M42" s="40">
        <v>3.9E-2</v>
      </c>
      <c r="N42" s="40" t="s">
        <v>253</v>
      </c>
      <c r="O42" s="40">
        <v>0.182</v>
      </c>
      <c r="P42" s="40" t="s">
        <v>253</v>
      </c>
      <c r="Q42" s="387"/>
    </row>
    <row r="43" spans="1:17" x14ac:dyDescent="0.2">
      <c r="A43" s="20"/>
      <c r="B43" s="424" t="s">
        <v>117</v>
      </c>
      <c r="C43" s="38" t="s">
        <v>130</v>
      </c>
      <c r="D43" s="39" t="s">
        <v>132</v>
      </c>
      <c r="E43" s="39">
        <v>1.22</v>
      </c>
      <c r="F43" s="39">
        <v>0.77</v>
      </c>
      <c r="G43" s="40">
        <v>7.36</v>
      </c>
      <c r="H43" s="40">
        <v>8.44</v>
      </c>
      <c r="I43" s="40">
        <v>5.54</v>
      </c>
      <c r="J43" s="40">
        <v>3.73</v>
      </c>
      <c r="K43" s="40">
        <v>4.7300000000000004</v>
      </c>
      <c r="L43" s="40">
        <v>4.22</v>
      </c>
      <c r="M43" s="40">
        <v>5.7</v>
      </c>
      <c r="N43" s="40">
        <v>4.78</v>
      </c>
      <c r="O43" s="40">
        <v>5.54</v>
      </c>
      <c r="P43" s="40">
        <v>1.25</v>
      </c>
      <c r="Q43" s="387"/>
    </row>
    <row r="44" spans="1:17" x14ac:dyDescent="0.2">
      <c r="A44" s="20"/>
      <c r="B44" s="424" t="s">
        <v>194</v>
      </c>
      <c r="C44" s="38" t="s">
        <v>195</v>
      </c>
      <c r="D44" s="39" t="s">
        <v>132</v>
      </c>
      <c r="E44" s="39" t="s">
        <v>254</v>
      </c>
      <c r="F44" s="39" t="s">
        <v>254</v>
      </c>
      <c r="G44" s="40" t="s">
        <v>254</v>
      </c>
      <c r="H44" s="40" t="s">
        <v>254</v>
      </c>
      <c r="I44" s="40" t="s">
        <v>254</v>
      </c>
      <c r="J44" s="40" t="s">
        <v>254</v>
      </c>
      <c r="K44" s="40" t="s">
        <v>254</v>
      </c>
      <c r="L44" s="40" t="s">
        <v>254</v>
      </c>
      <c r="M44" s="40" t="s">
        <v>254</v>
      </c>
      <c r="N44" s="40" t="s">
        <v>254</v>
      </c>
      <c r="O44" s="40">
        <v>3.0200000000000001E-2</v>
      </c>
      <c r="P44" s="40" t="s">
        <v>254</v>
      </c>
      <c r="Q44" s="387"/>
    </row>
    <row r="45" spans="1:17" x14ac:dyDescent="0.2">
      <c r="A45" s="20"/>
      <c r="B45" s="424" t="s">
        <v>73</v>
      </c>
      <c r="C45" s="38" t="s">
        <v>72</v>
      </c>
      <c r="D45" s="39" t="s">
        <v>132</v>
      </c>
      <c r="E45" s="39" t="s">
        <v>291</v>
      </c>
      <c r="F45" s="39" t="s">
        <v>291</v>
      </c>
      <c r="G45" s="40">
        <v>0.81499999999999995</v>
      </c>
      <c r="H45" s="40">
        <v>0.96899999999999997</v>
      </c>
      <c r="I45" s="40">
        <v>0.47899999999999998</v>
      </c>
      <c r="J45" s="40">
        <v>0.49399999999999999</v>
      </c>
      <c r="K45" s="40">
        <v>0.315</v>
      </c>
      <c r="L45" s="40">
        <v>0.34799999999999998</v>
      </c>
      <c r="M45" s="40">
        <v>0.36699999999999999</v>
      </c>
      <c r="N45" s="40">
        <v>0.436</v>
      </c>
      <c r="O45" s="40">
        <v>0.59499999999999997</v>
      </c>
      <c r="P45" s="40" t="s">
        <v>291</v>
      </c>
      <c r="Q45" s="387"/>
    </row>
    <row r="46" spans="1:17" x14ac:dyDescent="0.2">
      <c r="A46" s="20"/>
      <c r="B46" s="424" t="s">
        <v>71</v>
      </c>
      <c r="C46" s="38" t="s">
        <v>70</v>
      </c>
      <c r="D46" s="39" t="s">
        <v>132</v>
      </c>
      <c r="E46" s="39">
        <v>106.1</v>
      </c>
      <c r="F46" s="39">
        <v>92.06</v>
      </c>
      <c r="G46" s="40">
        <v>314.7</v>
      </c>
      <c r="H46" s="40">
        <v>178.4</v>
      </c>
      <c r="I46" s="40">
        <v>48.29</v>
      </c>
      <c r="J46" s="40">
        <v>91.47</v>
      </c>
      <c r="K46" s="40">
        <v>35</v>
      </c>
      <c r="L46" s="40">
        <v>36.35</v>
      </c>
      <c r="M46" s="40">
        <v>44.21</v>
      </c>
      <c r="N46" s="40">
        <v>30.86</v>
      </c>
      <c r="O46" s="40">
        <v>44.88</v>
      </c>
      <c r="P46" s="40">
        <v>15.08</v>
      </c>
      <c r="Q46" s="387"/>
    </row>
    <row r="47" spans="1:17" ht="4.5" customHeight="1" x14ac:dyDescent="0.2">
      <c r="A47" s="20"/>
      <c r="B47" s="381"/>
      <c r="C47" s="382"/>
      <c r="D47" s="21"/>
      <c r="E47" s="21"/>
      <c r="F47" s="21"/>
      <c r="G47" s="381"/>
      <c r="H47" s="383"/>
      <c r="I47" s="381"/>
      <c r="J47" s="381"/>
      <c r="K47" s="381"/>
      <c r="L47" s="381"/>
      <c r="M47" s="381"/>
      <c r="N47" s="381"/>
      <c r="O47" s="381"/>
      <c r="P47" s="381"/>
    </row>
    <row r="48" spans="1:17" ht="12" x14ac:dyDescent="0.2">
      <c r="A48" s="20"/>
      <c r="B48" s="186" t="s">
        <v>256</v>
      </c>
      <c r="C48" s="20"/>
      <c r="D48" s="21"/>
      <c r="E48" s="21"/>
      <c r="F48" s="21"/>
      <c r="G48" s="45"/>
      <c r="H48" s="20"/>
      <c r="I48" s="20"/>
      <c r="J48" s="22"/>
      <c r="K48" s="20"/>
      <c r="L48" s="20"/>
      <c r="M48" s="20"/>
      <c r="N48" s="20"/>
      <c r="O48" s="20"/>
      <c r="P48" s="20"/>
    </row>
    <row r="49" spans="1:23" x14ac:dyDescent="0.2">
      <c r="A49" s="20"/>
      <c r="B49" s="23" t="s">
        <v>7838</v>
      </c>
      <c r="C49" s="382"/>
      <c r="D49" s="21"/>
      <c r="E49" s="21"/>
      <c r="F49" s="21"/>
      <c r="G49" s="20"/>
      <c r="H49" s="23"/>
      <c r="I49" s="384"/>
      <c r="J49" s="22"/>
      <c r="K49" s="20"/>
      <c r="L49" s="20"/>
      <c r="M49" s="20"/>
      <c r="N49" s="20"/>
      <c r="O49" s="20"/>
      <c r="P49" s="20"/>
    </row>
    <row r="50" spans="1:23" x14ac:dyDescent="0.2">
      <c r="A50" s="20"/>
      <c r="B50" s="381"/>
      <c r="C50" s="382"/>
      <c r="D50" s="21"/>
      <c r="E50" s="21"/>
      <c r="F50" s="21"/>
      <c r="G50" s="384"/>
      <c r="H50" s="23"/>
      <c r="I50" s="384"/>
      <c r="J50" s="22"/>
      <c r="K50" s="20"/>
      <c r="L50" s="20"/>
      <c r="M50" s="20"/>
      <c r="N50" s="20"/>
      <c r="O50" s="20"/>
      <c r="P50" s="20"/>
    </row>
    <row r="51" spans="1:23" ht="12.6" customHeight="1" x14ac:dyDescent="0.2">
      <c r="A51" s="20"/>
      <c r="B51" s="689" t="s">
        <v>196</v>
      </c>
      <c r="C51" s="689"/>
      <c r="D51" s="689"/>
      <c r="E51" s="689"/>
      <c r="F51" s="689"/>
      <c r="G51" s="689"/>
      <c r="H51" s="689"/>
      <c r="I51" s="689"/>
      <c r="J51" s="689"/>
      <c r="K51" s="689"/>
      <c r="L51" s="689"/>
      <c r="M51" s="689"/>
      <c r="N51" s="689"/>
      <c r="O51" s="689"/>
      <c r="P51" s="689"/>
    </row>
    <row r="52" spans="1:23" s="16" customFormat="1" ht="12.6" customHeight="1" x14ac:dyDescent="0.25">
      <c r="A52" s="36"/>
      <c r="B52" s="703" t="s">
        <v>190</v>
      </c>
      <c r="C52" s="703"/>
      <c r="D52" s="689" t="s">
        <v>104</v>
      </c>
      <c r="E52" s="703" t="str">
        <f>E12</f>
        <v>Fecha</v>
      </c>
      <c r="F52" s="703"/>
      <c r="G52" s="703"/>
      <c r="H52" s="703"/>
      <c r="I52" s="703"/>
      <c r="J52" s="703"/>
      <c r="K52" s="703"/>
      <c r="L52" s="703"/>
      <c r="M52" s="703"/>
      <c r="N52" s="703"/>
      <c r="O52" s="703"/>
      <c r="P52" s="703"/>
      <c r="Q52" s="36"/>
    </row>
    <row r="53" spans="1:23" ht="12.75" customHeight="1" x14ac:dyDescent="0.2">
      <c r="A53" s="20"/>
      <c r="B53" s="703"/>
      <c r="C53" s="703"/>
      <c r="D53" s="689"/>
      <c r="E53" s="543">
        <f t="shared" ref="E53:F53" si="0">E13</f>
        <v>43901.644444444442</v>
      </c>
      <c r="F53" s="543">
        <f t="shared" si="0"/>
        <v>43902.65347222222</v>
      </c>
      <c r="G53" s="543">
        <f>G13</f>
        <v>44049.527777777781</v>
      </c>
      <c r="H53" s="543">
        <f t="shared" ref="H53:P53" si="1">H13</f>
        <v>44050.534722222219</v>
      </c>
      <c r="I53" s="543">
        <f t="shared" si="1"/>
        <v>44051.541666666664</v>
      </c>
      <c r="J53" s="543">
        <f t="shared" si="1"/>
        <v>44052.625</v>
      </c>
      <c r="K53" s="543">
        <f t="shared" si="1"/>
        <v>44053.645833333336</v>
      </c>
      <c r="L53" s="543">
        <f t="shared" si="1"/>
        <v>44054.659722222219</v>
      </c>
      <c r="M53" s="543">
        <f t="shared" si="1"/>
        <v>44055.666666666664</v>
      </c>
      <c r="N53" s="543">
        <f t="shared" si="1"/>
        <v>44056.677083333336</v>
      </c>
      <c r="O53" s="543">
        <f t="shared" si="1"/>
        <v>44057.6875</v>
      </c>
      <c r="P53" s="543">
        <f t="shared" si="1"/>
        <v>44058.697916666664</v>
      </c>
    </row>
    <row r="54" spans="1:23" s="16" customFormat="1" ht="12" x14ac:dyDescent="0.25">
      <c r="A54" s="36"/>
      <c r="B54" s="730" t="s">
        <v>292</v>
      </c>
      <c r="C54" s="730"/>
      <c r="D54" s="730"/>
      <c r="E54" s="47">
        <v>968.88111968018711</v>
      </c>
      <c r="F54" s="47">
        <v>968.4684225656074</v>
      </c>
      <c r="G54" s="47">
        <v>979.33598049098373</v>
      </c>
      <c r="H54" s="47">
        <v>980.12375311053529</v>
      </c>
      <c r="I54" s="47">
        <v>977.47625936722477</v>
      </c>
      <c r="J54" s="47">
        <v>977.05375918600464</v>
      </c>
      <c r="K54" s="47">
        <v>974.24355930019124</v>
      </c>
      <c r="L54" s="47">
        <v>972.52415678413968</v>
      </c>
      <c r="M54" s="47">
        <v>972.3387864055012</v>
      </c>
      <c r="N54" s="47">
        <v>967.95342749779081</v>
      </c>
      <c r="O54" s="47">
        <v>969.09295081989774</v>
      </c>
      <c r="P54" s="47">
        <v>970.98833045031427</v>
      </c>
      <c r="Q54" s="36"/>
      <c r="S54" s="216"/>
      <c r="T54" s="391" t="s">
        <v>293</v>
      </c>
      <c r="U54" s="392" t="s">
        <v>294</v>
      </c>
      <c r="V54" s="216"/>
    </row>
    <row r="55" spans="1:23" ht="13.8" x14ac:dyDescent="0.25">
      <c r="A55" s="20"/>
      <c r="B55" s="424" t="s">
        <v>101</v>
      </c>
      <c r="C55" s="38" t="s">
        <v>100</v>
      </c>
      <c r="D55" s="39" t="s">
        <v>135</v>
      </c>
      <c r="E55" s="48">
        <f t="shared" ref="E55:P70" si="2">IF(ISNUMBER(FIND("&lt;",E14)),"&lt;L.C.",PRODUCT(E14,1/E$54))</f>
        <v>5.1595597214755241E-2</v>
      </c>
      <c r="F55" s="48">
        <f t="shared" si="2"/>
        <v>6.6703258975512714E-2</v>
      </c>
      <c r="G55" s="48">
        <f t="shared" si="2"/>
        <v>0.31613256958534708</v>
      </c>
      <c r="H55" s="48">
        <f t="shared" si="2"/>
        <v>0.36444377443805925</v>
      </c>
      <c r="I55" s="48">
        <f t="shared" si="2"/>
        <v>0.21330441328055755</v>
      </c>
      <c r="J55" s="48">
        <f t="shared" si="2"/>
        <v>0.15393216451600378</v>
      </c>
      <c r="K55" s="48">
        <f t="shared" si="2"/>
        <v>0.14934663782074586</v>
      </c>
      <c r="L55" s="48">
        <f t="shared" si="2"/>
        <v>0.181383669258463</v>
      </c>
      <c r="M55" s="48">
        <f t="shared" si="2"/>
        <v>0.18460643811563623</v>
      </c>
      <c r="N55" s="48">
        <f t="shared" si="2"/>
        <v>0.18368652349279047</v>
      </c>
      <c r="O55" s="48">
        <f t="shared" si="2"/>
        <v>0.23661300993470394</v>
      </c>
      <c r="P55" s="48">
        <f t="shared" si="2"/>
        <v>7.42439406728677E-2</v>
      </c>
      <c r="S55" s="233"/>
      <c r="T55" s="393">
        <v>0</v>
      </c>
      <c r="U55" s="394">
        <v>0.5</v>
      </c>
    </row>
    <row r="56" spans="1:23" ht="13.8" x14ac:dyDescent="0.25">
      <c r="A56" s="20"/>
      <c r="B56" s="424" t="s">
        <v>79</v>
      </c>
      <c r="C56" s="38" t="s">
        <v>78</v>
      </c>
      <c r="D56" s="39" t="s">
        <v>135</v>
      </c>
      <c r="E56" s="48">
        <f t="shared" si="2"/>
        <v>2.2582749891155124E-3</v>
      </c>
      <c r="F56" s="48">
        <f t="shared" si="2"/>
        <v>8.3946980723052377E-4</v>
      </c>
      <c r="G56" s="48">
        <f t="shared" si="2"/>
        <v>3.7351839132532282E-3</v>
      </c>
      <c r="H56" s="48">
        <f t="shared" si="2"/>
        <v>3.3373336679364271E-3</v>
      </c>
      <c r="I56" s="48">
        <f t="shared" si="2"/>
        <v>7.2942948042703851E-4</v>
      </c>
      <c r="J56" s="48">
        <f t="shared" si="2"/>
        <v>1.0705654526844412E-3</v>
      </c>
      <c r="K56" s="48">
        <f t="shared" si="2"/>
        <v>4.9679568869581442E-4</v>
      </c>
      <c r="L56" s="48">
        <f t="shared" si="2"/>
        <v>6.827593899524911E-4</v>
      </c>
      <c r="M56" s="48">
        <f t="shared" si="2"/>
        <v>6.9214558691823506E-4</v>
      </c>
      <c r="N56" s="48">
        <f t="shared" si="2"/>
        <v>2.2996974201065891E-3</v>
      </c>
      <c r="O56" s="48">
        <f t="shared" si="2"/>
        <v>8.6885370416493984E-4</v>
      </c>
      <c r="P56" s="48">
        <f t="shared" si="2"/>
        <v>3.0999342686271575E-4</v>
      </c>
      <c r="S56" s="233"/>
      <c r="T56" s="393">
        <v>1</v>
      </c>
      <c r="U56" s="394">
        <v>0.5</v>
      </c>
    </row>
    <row r="57" spans="1:23" ht="13.2" x14ac:dyDescent="0.2">
      <c r="A57" s="20"/>
      <c r="B57" s="424" t="s">
        <v>147</v>
      </c>
      <c r="C57" s="38" t="s">
        <v>99</v>
      </c>
      <c r="D57" s="39" t="s">
        <v>135</v>
      </c>
      <c r="E57" s="48">
        <f t="shared" si="2"/>
        <v>2.8692890629529819E-3</v>
      </c>
      <c r="F57" s="48">
        <f t="shared" si="2"/>
        <v>2.6361210551777703E-3</v>
      </c>
      <c r="G57" s="48">
        <f t="shared" si="2"/>
        <v>1.1293366342422282E-2</v>
      </c>
      <c r="H57" s="48">
        <f t="shared" si="2"/>
        <v>1.1070030662522237E-2</v>
      </c>
      <c r="I57" s="48">
        <f t="shared" si="2"/>
        <v>3.1724555663453667E-3</v>
      </c>
      <c r="J57" s="48">
        <f t="shared" si="2"/>
        <v>4.9291044169486311E-3</v>
      </c>
      <c r="K57" s="48">
        <f t="shared" si="2"/>
        <v>1.8414286477691966E-3</v>
      </c>
      <c r="L57" s="48">
        <f t="shared" si="2"/>
        <v>2.3043129410896574E-3</v>
      </c>
      <c r="M57" s="48">
        <f t="shared" si="2"/>
        <v>2.6389978841488723E-3</v>
      </c>
      <c r="N57" s="48">
        <f t="shared" si="2"/>
        <v>2.1529961471258457E-3</v>
      </c>
      <c r="O57" s="48">
        <f t="shared" si="2"/>
        <v>3.027573358693508E-3</v>
      </c>
      <c r="P57" s="48">
        <f t="shared" si="2"/>
        <v>1.0731333913320592E-3</v>
      </c>
      <c r="S57" s="233"/>
      <c r="T57" s="233"/>
      <c r="U57" s="233"/>
    </row>
    <row r="58" spans="1:23" ht="13.2" x14ac:dyDescent="0.2">
      <c r="A58" s="20"/>
      <c r="B58" s="424" t="s">
        <v>98</v>
      </c>
      <c r="C58" s="38" t="s">
        <v>97</v>
      </c>
      <c r="D58" s="39" t="s">
        <v>135</v>
      </c>
      <c r="E58" s="48">
        <f t="shared" si="2"/>
        <v>2.9002526139920428E-3</v>
      </c>
      <c r="F58" s="48">
        <f t="shared" si="2"/>
        <v>5.3021862978213279E-3</v>
      </c>
      <c r="G58" s="48">
        <f t="shared" si="2"/>
        <v>1.3008814394435794E-2</v>
      </c>
      <c r="H58" s="48">
        <f t="shared" si="2"/>
        <v>1.2620855234599083E-2</v>
      </c>
      <c r="I58" s="48">
        <f t="shared" si="2"/>
        <v>5.545914745294497E-3</v>
      </c>
      <c r="J58" s="48">
        <f t="shared" si="2"/>
        <v>6.245306302371377E-3</v>
      </c>
      <c r="K58" s="48">
        <f t="shared" si="2"/>
        <v>5.2368834787728212E-3</v>
      </c>
      <c r="L58" s="48">
        <f t="shared" si="2"/>
        <v>4.7289313770956425E-3</v>
      </c>
      <c r="M58" s="48">
        <f t="shared" si="2"/>
        <v>5.6945172581965341E-3</v>
      </c>
      <c r="N58" s="48">
        <f t="shared" si="2"/>
        <v>4.7161359940640522E-3</v>
      </c>
      <c r="O58" s="48">
        <f t="shared" si="2"/>
        <v>4.4371388692508807E-3</v>
      </c>
      <c r="P58" s="48">
        <f t="shared" si="2"/>
        <v>1.7095983009704589E-3</v>
      </c>
      <c r="S58" s="233"/>
      <c r="T58" s="233"/>
      <c r="U58" s="233"/>
    </row>
    <row r="59" spans="1:23" ht="13.2" x14ac:dyDescent="0.2">
      <c r="A59" s="20"/>
      <c r="B59" s="424" t="s">
        <v>96</v>
      </c>
      <c r="C59" s="38" t="s">
        <v>95</v>
      </c>
      <c r="D59" s="39" t="s">
        <v>135</v>
      </c>
      <c r="E59" s="223" t="str">
        <f t="shared" si="2"/>
        <v>&lt;L.C.</v>
      </c>
      <c r="F59" s="223" t="str">
        <f t="shared" si="2"/>
        <v>&lt;L.C.</v>
      </c>
      <c r="G59" s="223" t="str">
        <f t="shared" si="2"/>
        <v>&lt;L.C.</v>
      </c>
      <c r="H59" s="48" t="str">
        <f t="shared" si="2"/>
        <v>&lt;L.C.</v>
      </c>
      <c r="I59" s="223" t="str">
        <f t="shared" si="2"/>
        <v>&lt;L.C.</v>
      </c>
      <c r="J59" s="223" t="str">
        <f t="shared" si="2"/>
        <v>&lt;L.C.</v>
      </c>
      <c r="K59" s="223" t="str">
        <f t="shared" si="2"/>
        <v>&lt;L.C.</v>
      </c>
      <c r="L59" s="48" t="str">
        <f t="shared" si="2"/>
        <v>&lt;L.C.</v>
      </c>
      <c r="M59" s="48" t="str">
        <f t="shared" si="2"/>
        <v>&lt;L.C.</v>
      </c>
      <c r="N59" s="48" t="str">
        <f t="shared" si="2"/>
        <v>&lt;L.C.</v>
      </c>
      <c r="O59" s="48">
        <f t="shared" si="2"/>
        <v>2.5797319007272564E-5</v>
      </c>
      <c r="P59" s="48" t="str">
        <f t="shared" si="2"/>
        <v>&lt;L.C.</v>
      </c>
      <c r="S59" s="233"/>
      <c r="T59" s="233"/>
      <c r="U59" s="233"/>
    </row>
    <row r="60" spans="1:23" ht="13.2" x14ac:dyDescent="0.2">
      <c r="A60" s="20"/>
      <c r="B60" s="424" t="s">
        <v>106</v>
      </c>
      <c r="C60" s="38" t="s">
        <v>118</v>
      </c>
      <c r="D60" s="39" t="s">
        <v>135</v>
      </c>
      <c r="E60" s="48">
        <f t="shared" si="2"/>
        <v>5.9594514566512651E-4</v>
      </c>
      <c r="F60" s="48">
        <f t="shared" si="2"/>
        <v>6.0032933077961456E-4</v>
      </c>
      <c r="G60" s="48">
        <f t="shared" si="2"/>
        <v>2.9897808906521194E-3</v>
      </c>
      <c r="H60" s="48">
        <f t="shared" si="2"/>
        <v>2.7159835597819534E-3</v>
      </c>
      <c r="I60" s="48">
        <f t="shared" si="2"/>
        <v>6.4431232366472498E-4</v>
      </c>
      <c r="J60" s="48">
        <f t="shared" si="2"/>
        <v>9.5368345010646478E-4</v>
      </c>
      <c r="K60" s="48">
        <f t="shared" si="2"/>
        <v>4.482452009369053E-4</v>
      </c>
      <c r="L60" s="48">
        <f t="shared" si="2"/>
        <v>4.9078472413301806E-4</v>
      </c>
      <c r="M60" s="48">
        <f t="shared" si="2"/>
        <v>6.146005984284358E-4</v>
      </c>
      <c r="N60" s="48">
        <f t="shared" si="2"/>
        <v>3.9640336931486892E-4</v>
      </c>
      <c r="O60" s="48">
        <f t="shared" si="2"/>
        <v>6.7300045826172662E-4</v>
      </c>
      <c r="P60" s="48">
        <f t="shared" si="2"/>
        <v>2.5479193955427204E-4</v>
      </c>
      <c r="S60" s="233"/>
      <c r="T60" s="233"/>
      <c r="U60" s="233"/>
    </row>
    <row r="61" spans="1:23" ht="13.2" x14ac:dyDescent="0.2">
      <c r="A61" s="20"/>
      <c r="B61" s="424" t="s">
        <v>107</v>
      </c>
      <c r="C61" s="38" t="s">
        <v>119</v>
      </c>
      <c r="D61" s="39" t="s">
        <v>135</v>
      </c>
      <c r="E61" s="48">
        <f t="shared" si="2"/>
        <v>2.2809815932108238E-3</v>
      </c>
      <c r="F61" s="48">
        <f t="shared" si="2"/>
        <v>2.023814049411841E-3</v>
      </c>
      <c r="G61" s="48">
        <f t="shared" si="2"/>
        <v>1.0752183326013257E-2</v>
      </c>
      <c r="H61" s="48">
        <f t="shared" si="2"/>
        <v>1.0080359718499512E-2</v>
      </c>
      <c r="I61" s="48">
        <f t="shared" si="2"/>
        <v>9.00277619601394E-3</v>
      </c>
      <c r="J61" s="48">
        <f t="shared" si="2"/>
        <v>8.6791539567534041E-3</v>
      </c>
      <c r="K61" s="48" t="str">
        <f t="shared" si="2"/>
        <v>&lt;L.C.</v>
      </c>
      <c r="L61" s="48">
        <f t="shared" si="2"/>
        <v>2.7659981309822303E-3</v>
      </c>
      <c r="M61" s="48">
        <f t="shared" si="2"/>
        <v>3.2910339942620391E-3</v>
      </c>
      <c r="N61" s="48">
        <f t="shared" si="2"/>
        <v>3.8121668823869336E-3</v>
      </c>
      <c r="O61" s="48">
        <f t="shared" si="2"/>
        <v>4.55064707288288E-3</v>
      </c>
      <c r="P61" s="48" t="str">
        <f t="shared" si="2"/>
        <v>&lt;L.C.</v>
      </c>
      <c r="S61" s="233"/>
      <c r="T61" s="233"/>
      <c r="U61" s="233"/>
    </row>
    <row r="62" spans="1:23" ht="13.2" x14ac:dyDescent="0.2">
      <c r="A62" s="20"/>
      <c r="B62" s="424" t="s">
        <v>94</v>
      </c>
      <c r="C62" s="38" t="s">
        <v>93</v>
      </c>
      <c r="D62" s="39" t="s">
        <v>135</v>
      </c>
      <c r="E62" s="48">
        <f t="shared" si="2"/>
        <v>6.2236737588512519E-4</v>
      </c>
      <c r="F62" s="48">
        <f t="shared" si="2"/>
        <v>3.9443722799761393E-4</v>
      </c>
      <c r="G62" s="48">
        <f t="shared" si="2"/>
        <v>1.2447209377407561E-3</v>
      </c>
      <c r="H62" s="48">
        <f t="shared" si="2"/>
        <v>8.2540597290142769E-4</v>
      </c>
      <c r="I62" s="48">
        <f t="shared" si="2"/>
        <v>3.2328150885686422E-4</v>
      </c>
      <c r="J62" s="48">
        <f t="shared" si="2"/>
        <v>1.0326965026372858E-3</v>
      </c>
      <c r="K62" s="48">
        <f t="shared" si="2"/>
        <v>2.4223922010787645E-4</v>
      </c>
      <c r="L62" s="48">
        <f t="shared" si="2"/>
        <v>3.3521018241643391E-4</v>
      </c>
      <c r="M62" s="48">
        <f t="shared" si="2"/>
        <v>3.1470512570130747E-4</v>
      </c>
      <c r="N62" s="48">
        <f t="shared" si="2"/>
        <v>7.3557258001612376E-4</v>
      </c>
      <c r="O62" s="48">
        <f t="shared" si="2"/>
        <v>4.5506470728828797E-4</v>
      </c>
      <c r="P62" s="48">
        <f t="shared" si="2"/>
        <v>3.1823245481919988E-4</v>
      </c>
      <c r="S62" s="233"/>
      <c r="T62" s="234"/>
      <c r="V62" s="14"/>
      <c r="W62" s="385"/>
    </row>
    <row r="63" spans="1:23" ht="13.2" x14ac:dyDescent="0.2">
      <c r="A63" s="20"/>
      <c r="B63" s="424" t="s">
        <v>108</v>
      </c>
      <c r="C63" s="38" t="s">
        <v>121</v>
      </c>
      <c r="D63" s="39" t="s">
        <v>135</v>
      </c>
      <c r="E63" s="48">
        <f t="shared" si="2"/>
        <v>0.9599732940476865</v>
      </c>
      <c r="F63" s="48">
        <f t="shared" si="2"/>
        <v>1.1874419167467434</v>
      </c>
      <c r="G63" s="48">
        <f t="shared" si="2"/>
        <v>3.5381116072778669</v>
      </c>
      <c r="H63" s="48">
        <f t="shared" si="2"/>
        <v>3.0322701501397318</v>
      </c>
      <c r="I63" s="48">
        <f t="shared" si="2"/>
        <v>1.2409508552005579</v>
      </c>
      <c r="J63" s="48">
        <f t="shared" si="2"/>
        <v>1.6774921385753336</v>
      </c>
      <c r="K63" s="48">
        <f t="shared" si="2"/>
        <v>0.6648234867113203</v>
      </c>
      <c r="L63" s="48">
        <f t="shared" si="2"/>
        <v>0.73221831564031459</v>
      </c>
      <c r="M63" s="48">
        <f t="shared" si="2"/>
        <v>0.77133609240516532</v>
      </c>
      <c r="N63" s="48">
        <f t="shared" si="2"/>
        <v>0.77111147994948703</v>
      </c>
      <c r="O63" s="48">
        <f t="shared" si="2"/>
        <v>1.0261141608332733</v>
      </c>
      <c r="P63" s="48">
        <f t="shared" si="2"/>
        <v>0.31751153987300756</v>
      </c>
      <c r="S63" s="233"/>
      <c r="T63" s="234"/>
      <c r="U63" s="233"/>
    </row>
    <row r="64" spans="1:23" ht="13.2" x14ac:dyDescent="0.2">
      <c r="A64" s="20"/>
      <c r="B64" s="424" t="s">
        <v>92</v>
      </c>
      <c r="C64" s="38" t="s">
        <v>91</v>
      </c>
      <c r="D64" s="39" t="s">
        <v>135</v>
      </c>
      <c r="E64" s="48">
        <f t="shared" si="2"/>
        <v>1.0331504863366672E-3</v>
      </c>
      <c r="F64" s="48">
        <f t="shared" si="2"/>
        <v>1.4920465823469952E-3</v>
      </c>
      <c r="G64" s="48">
        <f t="shared" si="2"/>
        <v>5.5649951687343079E-4</v>
      </c>
      <c r="H64" s="48">
        <f t="shared" si="2"/>
        <v>7.2949971647035938E-4</v>
      </c>
      <c r="I64" s="48">
        <f t="shared" si="2"/>
        <v>4.9822181902940785E-4</v>
      </c>
      <c r="J64" s="48">
        <f t="shared" si="2"/>
        <v>5.7929258720783327E-4</v>
      </c>
      <c r="K64" s="48">
        <f t="shared" si="2"/>
        <v>1.3651617065401514E-4</v>
      </c>
      <c r="L64" s="48">
        <f t="shared" si="2"/>
        <v>1.4909655352878193E-4</v>
      </c>
      <c r="M64" s="48">
        <f t="shared" si="2"/>
        <v>3.1264822945489368E-4</v>
      </c>
      <c r="N64" s="48">
        <f t="shared" si="2"/>
        <v>1.6942963921719707E-4</v>
      </c>
      <c r="O64" s="48">
        <f t="shared" si="2"/>
        <v>2.5384561903156201E-4</v>
      </c>
      <c r="P64" s="48">
        <f t="shared" si="2"/>
        <v>1.6375068063512229E-4</v>
      </c>
      <c r="S64" s="233"/>
      <c r="T64" s="233"/>
      <c r="U64" s="233"/>
    </row>
    <row r="65" spans="1:23" ht="13.2" x14ac:dyDescent="0.2">
      <c r="A65" s="20"/>
      <c r="B65" s="424" t="s">
        <v>88</v>
      </c>
      <c r="C65" s="38" t="s">
        <v>87</v>
      </c>
      <c r="D65" s="39" t="s">
        <v>135</v>
      </c>
      <c r="E65" s="48">
        <f t="shared" si="2"/>
        <v>2.4946300953803447E-2</v>
      </c>
      <c r="F65" s="48">
        <f t="shared" si="2"/>
        <v>3.3392931815295381E-2</v>
      </c>
      <c r="G65" s="48">
        <f t="shared" si="2"/>
        <v>3.3124485004356129E-2</v>
      </c>
      <c r="H65" s="48">
        <f t="shared" si="2"/>
        <v>3.3363133886126932E-2</v>
      </c>
      <c r="I65" s="48">
        <f t="shared" si="2"/>
        <v>1.5212645685764463E-2</v>
      </c>
      <c r="J65" s="48">
        <f t="shared" si="2"/>
        <v>2.3089824677400565E-2</v>
      </c>
      <c r="K65" s="48">
        <f t="shared" si="2"/>
        <v>1.2368570348728439E-2</v>
      </c>
      <c r="L65" s="48">
        <f t="shared" si="2"/>
        <v>8.2095647129227234E-3</v>
      </c>
      <c r="M65" s="48">
        <f t="shared" si="2"/>
        <v>1.3698929001115736E-2</v>
      </c>
      <c r="N65" s="48">
        <f t="shared" si="2"/>
        <v>3.2418915113631971E-2</v>
      </c>
      <c r="O65" s="48">
        <f t="shared" si="2"/>
        <v>5.0583383109460041E-2</v>
      </c>
      <c r="P65" s="48">
        <f t="shared" si="2"/>
        <v>4.0917072588889353E-2</v>
      </c>
      <c r="S65" s="233"/>
      <c r="T65" s="233"/>
      <c r="U65" s="233"/>
    </row>
    <row r="66" spans="1:23" ht="13.2" x14ac:dyDescent="0.2">
      <c r="A66" s="20"/>
      <c r="B66" s="424" t="s">
        <v>90</v>
      </c>
      <c r="C66" s="38" t="s">
        <v>89</v>
      </c>
      <c r="D66" s="39" t="s">
        <v>135</v>
      </c>
      <c r="E66" s="48" t="str">
        <f t="shared" si="2"/>
        <v>&lt;L.C.</v>
      </c>
      <c r="F66" s="48" t="str">
        <f t="shared" si="2"/>
        <v>&lt;L.C.</v>
      </c>
      <c r="G66" s="48">
        <f t="shared" si="2"/>
        <v>7.8144785369401188E-3</v>
      </c>
      <c r="H66" s="48">
        <f t="shared" si="2"/>
        <v>2.0048488711388198E-2</v>
      </c>
      <c r="I66" s="48" t="str">
        <f t="shared" si="2"/>
        <v>&lt;L.C.</v>
      </c>
      <c r="J66" s="48">
        <f t="shared" si="2"/>
        <v>3.6558889072550893E-2</v>
      </c>
      <c r="K66" s="48" t="str">
        <f t="shared" si="2"/>
        <v>&lt;L.C.</v>
      </c>
      <c r="L66" s="48" t="str">
        <f t="shared" si="2"/>
        <v>&lt;L.C.</v>
      </c>
      <c r="M66" s="48" t="str">
        <f t="shared" si="2"/>
        <v>&lt;L.C.</v>
      </c>
      <c r="N66" s="48" t="str">
        <f t="shared" si="2"/>
        <v>&lt;L.C.</v>
      </c>
      <c r="O66" s="48" t="str">
        <f t="shared" si="2"/>
        <v>&lt;L.C.</v>
      </c>
      <c r="P66" s="48" t="str">
        <f t="shared" si="2"/>
        <v>&lt;L.C.</v>
      </c>
      <c r="S66" s="233"/>
      <c r="T66" s="233"/>
      <c r="U66" s="233"/>
    </row>
    <row r="67" spans="1:23" ht="13.2" x14ac:dyDescent="0.2">
      <c r="A67" s="20"/>
      <c r="B67" s="424" t="s">
        <v>109</v>
      </c>
      <c r="C67" s="38" t="s">
        <v>122</v>
      </c>
      <c r="D67" s="39" t="s">
        <v>135</v>
      </c>
      <c r="E67" s="48">
        <f t="shared" si="2"/>
        <v>1.2901479599608732E-4</v>
      </c>
      <c r="F67" s="48" t="str">
        <f t="shared" si="2"/>
        <v>&lt;L.C.</v>
      </c>
      <c r="G67" s="48" t="str">
        <f t="shared" si="2"/>
        <v>&lt;L.C.</v>
      </c>
      <c r="H67" s="48" t="str">
        <f t="shared" si="2"/>
        <v>&lt;L.C.</v>
      </c>
      <c r="I67" s="48" t="str">
        <f t="shared" si="2"/>
        <v>&lt;L.C.</v>
      </c>
      <c r="J67" s="48" t="str">
        <f t="shared" si="2"/>
        <v>&lt;L.C.</v>
      </c>
      <c r="K67" s="48" t="str">
        <f t="shared" si="2"/>
        <v>&lt;L.C.</v>
      </c>
      <c r="L67" s="48">
        <f t="shared" si="2"/>
        <v>4.0564545080761707E-3</v>
      </c>
      <c r="M67" s="48" t="str">
        <f t="shared" si="2"/>
        <v>&lt;L.C.</v>
      </c>
      <c r="N67" s="48" t="str">
        <f t="shared" si="2"/>
        <v>&lt;L.C.</v>
      </c>
      <c r="O67" s="48" t="str">
        <f t="shared" si="2"/>
        <v>&lt;L.C.</v>
      </c>
      <c r="P67" s="48" t="str">
        <f t="shared" si="2"/>
        <v>&lt;L.C.</v>
      </c>
      <c r="S67" s="233"/>
      <c r="T67" s="233"/>
      <c r="U67" s="233"/>
    </row>
    <row r="68" spans="1:23" ht="13.2" x14ac:dyDescent="0.2">
      <c r="A68" s="20"/>
      <c r="B68" s="424" t="s">
        <v>110</v>
      </c>
      <c r="C68" s="38" t="s">
        <v>123</v>
      </c>
      <c r="D68" s="39" t="s">
        <v>135</v>
      </c>
      <c r="E68" s="48">
        <f t="shared" si="2"/>
        <v>2.5070155157959685E-3</v>
      </c>
      <c r="F68" s="48">
        <f t="shared" si="2"/>
        <v>2.7187257102558047E-3</v>
      </c>
      <c r="G68" s="48">
        <f t="shared" si="2"/>
        <v>6.262406489880276E-3</v>
      </c>
      <c r="H68" s="48">
        <f t="shared" si="2"/>
        <v>6.0053640995028469E-3</v>
      </c>
      <c r="I68" s="48">
        <f t="shared" si="2"/>
        <v>3.283967226045994E-3</v>
      </c>
      <c r="J68" s="48">
        <f t="shared" si="2"/>
        <v>2.574065118070143E-3</v>
      </c>
      <c r="K68" s="48">
        <f t="shared" si="2"/>
        <v>8.529694572442599E-4</v>
      </c>
      <c r="L68" s="48">
        <f t="shared" si="2"/>
        <v>9.778677407301492E-4</v>
      </c>
      <c r="M68" s="48">
        <f t="shared" si="2"/>
        <v>1.4233722025183318E-3</v>
      </c>
      <c r="N68" s="48">
        <f t="shared" si="2"/>
        <v>1.268656079016573E-3</v>
      </c>
      <c r="O68" s="48">
        <f t="shared" si="2"/>
        <v>1.4983082879423903E-3</v>
      </c>
      <c r="P68" s="48">
        <f t="shared" si="2"/>
        <v>2.760074365422187E-4</v>
      </c>
      <c r="S68" s="233"/>
      <c r="T68" s="233"/>
      <c r="U68" s="233"/>
    </row>
    <row r="69" spans="1:23" ht="13.2" x14ac:dyDescent="0.2">
      <c r="A69" s="20"/>
      <c r="B69" s="424" t="s">
        <v>148</v>
      </c>
      <c r="C69" s="38" t="s">
        <v>120</v>
      </c>
      <c r="D69" s="39" t="s">
        <v>135</v>
      </c>
      <c r="E69" s="48">
        <f t="shared" si="2"/>
        <v>0.2498758568852219</v>
      </c>
      <c r="F69" s="48">
        <f t="shared" si="2"/>
        <v>0.22261954543530252</v>
      </c>
      <c r="G69" s="48">
        <f t="shared" si="2"/>
        <v>0.34686768051725581</v>
      </c>
      <c r="H69" s="48">
        <f t="shared" si="2"/>
        <v>0.36791272413875753</v>
      </c>
      <c r="I69" s="48">
        <f t="shared" si="2"/>
        <v>0.29207870499567951</v>
      </c>
      <c r="J69" s="48">
        <f t="shared" si="2"/>
        <v>0.329664562437532</v>
      </c>
      <c r="K69" s="48" t="str">
        <f t="shared" si="2"/>
        <v>&lt;L.C.</v>
      </c>
      <c r="L69" s="48" t="str">
        <f t="shared" si="2"/>
        <v>&lt;L.C.</v>
      </c>
      <c r="M69" s="48" t="str">
        <f t="shared" si="2"/>
        <v>&lt;L.C.</v>
      </c>
      <c r="N69" s="48" t="str">
        <f t="shared" si="2"/>
        <v>&lt;L.C.</v>
      </c>
      <c r="O69" s="48" t="str">
        <f t="shared" si="2"/>
        <v>&lt;L.C.</v>
      </c>
      <c r="P69" s="48" t="str">
        <f t="shared" si="2"/>
        <v>&lt;L.C.</v>
      </c>
      <c r="S69" s="233"/>
      <c r="T69" s="233"/>
      <c r="U69" s="233"/>
    </row>
    <row r="70" spans="1:23" ht="13.2" x14ac:dyDescent="0.2">
      <c r="A70" s="20"/>
      <c r="B70" s="424" t="s">
        <v>111</v>
      </c>
      <c r="C70" s="38" t="s">
        <v>124</v>
      </c>
      <c r="D70" s="39" t="s">
        <v>135</v>
      </c>
      <c r="E70" s="48">
        <f t="shared" si="2"/>
        <v>0.41883363372169785</v>
      </c>
      <c r="F70" s="48">
        <f t="shared" si="2"/>
        <v>0.68861305589426369</v>
      </c>
      <c r="G70" s="48">
        <f t="shared" si="2"/>
        <v>2.8652066868749477</v>
      </c>
      <c r="H70" s="48">
        <f t="shared" si="2"/>
        <v>2.3150137855541897</v>
      </c>
      <c r="I70" s="48">
        <f t="shared" si="2"/>
        <v>0.69904511076549147</v>
      </c>
      <c r="J70" s="48">
        <f t="shared" si="2"/>
        <v>1.5393216451600378</v>
      </c>
      <c r="K70" s="48">
        <f t="shared" si="2"/>
        <v>0.37885803449922545</v>
      </c>
      <c r="L70" s="48">
        <f t="shared" si="2"/>
        <v>0.39515727945593726</v>
      </c>
      <c r="M70" s="48">
        <f t="shared" si="2"/>
        <v>0.50424811480833676</v>
      </c>
      <c r="N70" s="48">
        <f t="shared" si="2"/>
        <v>0.41582579137147446</v>
      </c>
      <c r="O70" s="48">
        <f t="shared" si="2"/>
        <v>0.75823480026175505</v>
      </c>
      <c r="P70" s="48">
        <f t="shared" si="2"/>
        <v>0.16395665633403436</v>
      </c>
      <c r="S70" s="233"/>
      <c r="T70" s="233"/>
      <c r="U70" s="233"/>
    </row>
    <row r="71" spans="1:23" ht="13.2" x14ac:dyDescent="0.2">
      <c r="A71" s="20"/>
      <c r="B71" s="424" t="s">
        <v>112</v>
      </c>
      <c r="C71" s="38" t="s">
        <v>125</v>
      </c>
      <c r="D71" s="39" t="s">
        <v>135</v>
      </c>
      <c r="E71" s="48" t="str">
        <f t="shared" ref="E71:P86" si="3">IF(ISNUMBER(FIND("&lt;",E30)),"&lt;L.C.",PRODUCT(E30,1/E$54))</f>
        <v>&lt;L.C.</v>
      </c>
      <c r="F71" s="48" t="str">
        <f t="shared" si="3"/>
        <v>&lt;L.C.</v>
      </c>
      <c r="G71" s="48">
        <f t="shared" si="3"/>
        <v>3.778070114553566E-4</v>
      </c>
      <c r="H71" s="48">
        <f t="shared" si="3"/>
        <v>4.081117294939074E-4</v>
      </c>
      <c r="I71" s="48" t="str">
        <f t="shared" si="3"/>
        <v>&lt;L.C.</v>
      </c>
      <c r="J71" s="48" t="str">
        <f t="shared" si="3"/>
        <v>&lt;L.C.</v>
      </c>
      <c r="K71" s="48" t="str">
        <f t="shared" si="3"/>
        <v>&lt;L.C.</v>
      </c>
      <c r="L71" s="48" t="str">
        <f t="shared" si="3"/>
        <v>&lt;L.C.</v>
      </c>
      <c r="M71" s="48" t="str">
        <f t="shared" si="3"/>
        <v>&lt;L.C.</v>
      </c>
      <c r="N71" s="48" t="str">
        <f t="shared" si="3"/>
        <v>&lt;L.C.</v>
      </c>
      <c r="O71" s="48" t="str">
        <f t="shared" si="3"/>
        <v>&lt;L.C.</v>
      </c>
      <c r="P71" s="48" t="str">
        <f t="shared" si="3"/>
        <v>&lt;L.C.</v>
      </c>
      <c r="S71" s="233"/>
      <c r="T71" s="233"/>
      <c r="U71" s="233"/>
    </row>
    <row r="72" spans="1:23" ht="13.2" x14ac:dyDescent="0.2">
      <c r="A72" s="20"/>
      <c r="B72" s="424" t="s">
        <v>113</v>
      </c>
      <c r="C72" s="38" t="s">
        <v>126</v>
      </c>
      <c r="D72" s="39" t="s">
        <v>135</v>
      </c>
      <c r="E72" s="48">
        <f t="shared" si="3"/>
        <v>0.11508119802850988</v>
      </c>
      <c r="F72" s="48">
        <f t="shared" si="3"/>
        <v>0.15550326318439961</v>
      </c>
      <c r="G72" s="48">
        <f t="shared" si="3"/>
        <v>0.64717319962271624</v>
      </c>
      <c r="H72" s="48">
        <f t="shared" si="3"/>
        <v>0.46830820959425867</v>
      </c>
      <c r="I72" s="48">
        <f t="shared" si="3"/>
        <v>0.15918545182951921</v>
      </c>
      <c r="J72" s="48">
        <f t="shared" si="3"/>
        <v>0.20418528471371511</v>
      </c>
      <c r="K72" s="48">
        <f t="shared" si="3"/>
        <v>0.10572304945386134</v>
      </c>
      <c r="L72" s="48">
        <f t="shared" si="3"/>
        <v>0.14981632999409328</v>
      </c>
      <c r="M72" s="48">
        <f t="shared" si="3"/>
        <v>0.1413087721286263</v>
      </c>
      <c r="N72" s="48">
        <f t="shared" si="3"/>
        <v>0.13327087475011232</v>
      </c>
      <c r="O72" s="48">
        <f t="shared" si="3"/>
        <v>0.18212907219134428</v>
      </c>
      <c r="P72" s="48">
        <f t="shared" si="3"/>
        <v>4.8095325695976167E-2</v>
      </c>
      <c r="S72" s="233"/>
      <c r="T72" s="233"/>
      <c r="U72" s="233"/>
    </row>
    <row r="73" spans="1:23" ht="13.2" x14ac:dyDescent="0.2">
      <c r="A73" s="20"/>
      <c r="B73" s="424" t="s">
        <v>86</v>
      </c>
      <c r="C73" s="38" t="s">
        <v>85</v>
      </c>
      <c r="D73" s="39" t="s">
        <v>135</v>
      </c>
      <c r="E73" s="48">
        <f t="shared" si="3"/>
        <v>6.7015445632207599E-2</v>
      </c>
      <c r="F73" s="48">
        <f t="shared" si="3"/>
        <v>0.12752093627671549</v>
      </c>
      <c r="G73" s="48">
        <f t="shared" si="3"/>
        <v>0.4038450622448474</v>
      </c>
      <c r="H73" s="48">
        <f t="shared" si="3"/>
        <v>0.21905397080585476</v>
      </c>
      <c r="I73" s="48">
        <f t="shared" si="3"/>
        <v>5.6431038065014649E-2</v>
      </c>
      <c r="J73" s="48">
        <f t="shared" si="3"/>
        <v>0.15864019614348793</v>
      </c>
      <c r="K73" s="48">
        <f t="shared" si="3"/>
        <v>4.750352163810391E-2</v>
      </c>
      <c r="L73" s="48">
        <f t="shared" si="3"/>
        <v>4.2610766746432577E-2</v>
      </c>
      <c r="M73" s="48">
        <f t="shared" si="3"/>
        <v>5.2635974945728484E-2</v>
      </c>
      <c r="N73" s="48">
        <f t="shared" si="3"/>
        <v>3.5476913479991143E-2</v>
      </c>
      <c r="O73" s="48">
        <f t="shared" si="3"/>
        <v>5.4019586001228748E-2</v>
      </c>
      <c r="P73" s="48">
        <f t="shared" si="3"/>
        <v>1.560265919259184E-2</v>
      </c>
      <c r="S73" s="233"/>
    </row>
    <row r="74" spans="1:23" ht="13.2" x14ac:dyDescent="0.2">
      <c r="A74" s="20"/>
      <c r="B74" s="424" t="s">
        <v>69</v>
      </c>
      <c r="C74" s="38" t="s">
        <v>68</v>
      </c>
      <c r="D74" s="39" t="s">
        <v>135</v>
      </c>
      <c r="E74" s="223" t="str">
        <f t="shared" si="3"/>
        <v>&lt;L.C.</v>
      </c>
      <c r="F74" s="223" t="str">
        <f t="shared" si="3"/>
        <v>&lt;L.C.</v>
      </c>
      <c r="G74" s="223">
        <f t="shared" si="3"/>
        <v>1.7971360544903449E-4</v>
      </c>
      <c r="H74" s="223">
        <f t="shared" si="3"/>
        <v>1.8365027827225831E-4</v>
      </c>
      <c r="I74" s="223" t="str">
        <f t="shared" si="3"/>
        <v>&lt;L.C.</v>
      </c>
      <c r="J74" s="223" t="str">
        <f t="shared" si="3"/>
        <v>&lt;L.C.</v>
      </c>
      <c r="K74" s="223" t="str">
        <f t="shared" si="3"/>
        <v>&lt;L.C.</v>
      </c>
      <c r="L74" s="223">
        <f t="shared" si="3"/>
        <v>6.6836386064626389E-5</v>
      </c>
      <c r="M74" s="223">
        <f t="shared" si="3"/>
        <v>5.5536198653171907E-5</v>
      </c>
      <c r="N74" s="223">
        <f t="shared" si="3"/>
        <v>4.1324302248096844E-5</v>
      </c>
      <c r="O74" s="223">
        <f t="shared" si="3"/>
        <v>5.7785994576290537E-5</v>
      </c>
      <c r="P74" s="223" t="str">
        <f t="shared" si="3"/>
        <v>&lt;L.C.</v>
      </c>
      <c r="S74" s="233"/>
    </row>
    <row r="75" spans="1:23" ht="13.2" x14ac:dyDescent="0.2">
      <c r="A75" s="20"/>
      <c r="B75" s="424" t="s">
        <v>84</v>
      </c>
      <c r="C75" s="38" t="s">
        <v>83</v>
      </c>
      <c r="D75" s="39" t="s">
        <v>135</v>
      </c>
      <c r="E75" s="48">
        <f t="shared" si="3"/>
        <v>1.2891158415929045E-3</v>
      </c>
      <c r="F75" s="48">
        <f t="shared" si="3"/>
        <v>1.3960186708187803E-3</v>
      </c>
      <c r="G75" s="48" t="str">
        <f t="shared" si="3"/>
        <v>&lt;L.C.</v>
      </c>
      <c r="H75" s="48" t="str">
        <f t="shared" si="3"/>
        <v>&lt;L.C.</v>
      </c>
      <c r="I75" s="48" t="str">
        <f t="shared" si="3"/>
        <v>&lt;L.C.</v>
      </c>
      <c r="J75" s="48" t="str">
        <f t="shared" si="3"/>
        <v>&lt;L.C.</v>
      </c>
      <c r="K75" s="48" t="str">
        <f t="shared" si="3"/>
        <v>&lt;L.C.</v>
      </c>
      <c r="L75" s="48" t="str">
        <f t="shared" si="3"/>
        <v>&lt;L.C.</v>
      </c>
      <c r="M75" s="48" t="str">
        <f t="shared" si="3"/>
        <v>&lt;L.C.</v>
      </c>
      <c r="N75" s="48">
        <f t="shared" si="3"/>
        <v>9.3289612325078621E-4</v>
      </c>
      <c r="O75" s="48">
        <f t="shared" si="3"/>
        <v>1.2630367385960647E-3</v>
      </c>
      <c r="P75" s="48">
        <f t="shared" si="3"/>
        <v>1.2162865020759711E-3</v>
      </c>
      <c r="S75" s="233"/>
    </row>
    <row r="76" spans="1:23" ht="13.2" x14ac:dyDescent="0.2">
      <c r="A76" s="20"/>
      <c r="B76" s="424" t="s">
        <v>150</v>
      </c>
      <c r="C76" s="38" t="s">
        <v>82</v>
      </c>
      <c r="D76" s="39" t="s">
        <v>135</v>
      </c>
      <c r="E76" s="48">
        <f t="shared" si="3"/>
        <v>2.728920964909239E-3</v>
      </c>
      <c r="F76" s="48">
        <f t="shared" si="3"/>
        <v>2.7063350119940995E-3</v>
      </c>
      <c r="G76" s="48">
        <f t="shared" si="3"/>
        <v>2.1055082638403925E-3</v>
      </c>
      <c r="H76" s="48">
        <f t="shared" si="3"/>
        <v>2.5007046224739173E-3</v>
      </c>
      <c r="I76" s="48">
        <f t="shared" si="3"/>
        <v>1.5519558510628576E-3</v>
      </c>
      <c r="J76" s="48">
        <f t="shared" si="3"/>
        <v>3.3017630500573681E-3</v>
      </c>
      <c r="K76" s="48" t="str">
        <f t="shared" si="3"/>
        <v>&lt;L.C.</v>
      </c>
      <c r="L76" s="48" t="str">
        <f t="shared" si="3"/>
        <v>&lt;L.C.</v>
      </c>
      <c r="M76" s="48" t="str">
        <f t="shared" si="3"/>
        <v>&lt;L.C.</v>
      </c>
      <c r="N76" s="48" t="str">
        <f t="shared" si="3"/>
        <v>&lt;L.C.</v>
      </c>
      <c r="O76" s="48" t="str">
        <f t="shared" si="3"/>
        <v>&lt;L.C.</v>
      </c>
      <c r="P76" s="48" t="str">
        <f t="shared" si="3"/>
        <v>&lt;L.C.</v>
      </c>
      <c r="S76" s="233"/>
      <c r="T76" s="233" t="s">
        <v>7840</v>
      </c>
      <c r="U76" s="233"/>
    </row>
    <row r="77" spans="1:23" ht="13.2" x14ac:dyDescent="0.2">
      <c r="A77" s="20"/>
      <c r="B77" s="424" t="s">
        <v>103</v>
      </c>
      <c r="C77" s="38" t="s">
        <v>102</v>
      </c>
      <c r="D77" s="39" t="s">
        <v>135</v>
      </c>
      <c r="E77" s="48">
        <f t="shared" si="3"/>
        <v>8.1785059477839674E-4</v>
      </c>
      <c r="F77" s="48">
        <f t="shared" si="3"/>
        <v>2.9624094427360058E-4</v>
      </c>
      <c r="G77" s="48">
        <f t="shared" si="3"/>
        <v>1.4959115453570201E-3</v>
      </c>
      <c r="H77" s="48">
        <f t="shared" si="3"/>
        <v>1.4192085393150628E-3</v>
      </c>
      <c r="I77" s="48">
        <f t="shared" si="3"/>
        <v>2.540215147125297E-4</v>
      </c>
      <c r="J77" s="48">
        <f t="shared" si="3"/>
        <v>1.773699741397836E-3</v>
      </c>
      <c r="K77" s="48">
        <f t="shared" si="3"/>
        <v>2.2622679708379651E-4</v>
      </c>
      <c r="L77" s="48">
        <f t="shared" si="3"/>
        <v>2.1336230936015344E-4</v>
      </c>
      <c r="M77" s="48">
        <f t="shared" si="3"/>
        <v>3.7435511684730688E-4</v>
      </c>
      <c r="N77" s="48">
        <f t="shared" si="3"/>
        <v>1.370933727080613E-4</v>
      </c>
      <c r="O77" s="48">
        <f t="shared" si="3"/>
        <v>2.4239160939233299E-4</v>
      </c>
      <c r="P77" s="48" t="str">
        <f t="shared" si="3"/>
        <v>&lt;L.C.</v>
      </c>
      <c r="S77" s="233"/>
      <c r="T77" s="233" t="s">
        <v>7841</v>
      </c>
      <c r="U77" s="233"/>
    </row>
    <row r="78" spans="1:23" ht="13.2" x14ac:dyDescent="0.2">
      <c r="A78" s="20"/>
      <c r="B78" s="424" t="s">
        <v>81</v>
      </c>
      <c r="C78" s="38" t="s">
        <v>80</v>
      </c>
      <c r="D78" s="39" t="s">
        <v>135</v>
      </c>
      <c r="E78" s="48">
        <f t="shared" si="3"/>
        <v>3.9674630064716769E-2</v>
      </c>
      <c r="F78" s="48">
        <f t="shared" si="3"/>
        <v>4.4100560229785576E-2</v>
      </c>
      <c r="G78" s="48">
        <f t="shared" si="3"/>
        <v>0.15306289464096745</v>
      </c>
      <c r="H78" s="48">
        <f t="shared" si="3"/>
        <v>0.11314897700218582</v>
      </c>
      <c r="I78" s="48">
        <f t="shared" si="3"/>
        <v>2.6271737808367952E-2</v>
      </c>
      <c r="J78" s="48">
        <f t="shared" si="3"/>
        <v>4.7745581613507816E-2</v>
      </c>
      <c r="K78" s="48">
        <f t="shared" si="3"/>
        <v>1.7541814710354275E-2</v>
      </c>
      <c r="L78" s="48">
        <f t="shared" si="3"/>
        <v>2.0822104889364375E-2</v>
      </c>
      <c r="M78" s="48">
        <f t="shared" si="3"/>
        <v>2.6040306479598381E-2</v>
      </c>
      <c r="N78" s="48">
        <f t="shared" si="3"/>
        <v>1.9215800545365033E-2</v>
      </c>
      <c r="O78" s="48">
        <f t="shared" si="3"/>
        <v>2.603465434213947E-2</v>
      </c>
      <c r="P78" s="48">
        <f t="shared" si="3"/>
        <v>9.4748821499567593E-3</v>
      </c>
      <c r="S78" s="233"/>
      <c r="T78" s="233" t="s">
        <v>7842</v>
      </c>
      <c r="U78" s="233"/>
      <c r="W78" s="385"/>
    </row>
    <row r="79" spans="1:23" ht="13.2" x14ac:dyDescent="0.2">
      <c r="A79" s="20"/>
      <c r="B79" s="424" t="s">
        <v>114</v>
      </c>
      <c r="C79" s="38" t="s">
        <v>127</v>
      </c>
      <c r="D79" s="39" t="s">
        <v>135</v>
      </c>
      <c r="E79" s="48">
        <f t="shared" si="3"/>
        <v>4.6032479211403958E-2</v>
      </c>
      <c r="F79" s="48">
        <f t="shared" si="3"/>
        <v>5.2247444336856713E-2</v>
      </c>
      <c r="G79" s="48">
        <f t="shared" si="3"/>
        <v>0.70282315131005935</v>
      </c>
      <c r="H79" s="48">
        <f t="shared" si="3"/>
        <v>0.64053135944068751</v>
      </c>
      <c r="I79" s="48">
        <f t="shared" si="3"/>
        <v>0.40635258012008374</v>
      </c>
      <c r="J79" s="48">
        <f t="shared" si="3"/>
        <v>0.21830937959616759</v>
      </c>
      <c r="K79" s="48">
        <f t="shared" si="3"/>
        <v>0.22848495930514109</v>
      </c>
      <c r="L79" s="48">
        <f t="shared" si="3"/>
        <v>0.31474796575972519</v>
      </c>
      <c r="M79" s="48">
        <f t="shared" si="3"/>
        <v>0.31624779788611779</v>
      </c>
      <c r="N79" s="48">
        <f t="shared" si="3"/>
        <v>0.38751864433152816</v>
      </c>
      <c r="O79" s="48">
        <f t="shared" si="3"/>
        <v>0.41647191805340827</v>
      </c>
      <c r="P79" s="48">
        <f t="shared" si="3"/>
        <v>0.10813724192885434</v>
      </c>
      <c r="T79" s="233" t="s">
        <v>7843</v>
      </c>
      <c r="U79" s="233"/>
    </row>
    <row r="80" spans="1:23" ht="13.2" x14ac:dyDescent="0.2">
      <c r="A80" s="20"/>
      <c r="B80" s="424" t="s">
        <v>77</v>
      </c>
      <c r="C80" s="38" t="s">
        <v>76</v>
      </c>
      <c r="D80" s="39" t="s">
        <v>135</v>
      </c>
      <c r="E80" s="48" t="str">
        <f t="shared" si="3"/>
        <v>&lt;L.C.</v>
      </c>
      <c r="F80" s="48" t="str">
        <f t="shared" si="3"/>
        <v>&lt;L.C.</v>
      </c>
      <c r="G80" s="48" t="str">
        <f t="shared" si="3"/>
        <v>&lt;L.C.</v>
      </c>
      <c r="H80" s="48" t="str">
        <f t="shared" si="3"/>
        <v>&lt;L.C.</v>
      </c>
      <c r="I80" s="48" t="str">
        <f t="shared" si="3"/>
        <v>&lt;L.C.</v>
      </c>
      <c r="J80" s="48" t="str">
        <f t="shared" si="3"/>
        <v>&lt;L.C.</v>
      </c>
      <c r="K80" s="48" t="str">
        <f t="shared" si="3"/>
        <v>&lt;L.C.</v>
      </c>
      <c r="L80" s="48" t="str">
        <f t="shared" si="3"/>
        <v>&lt;L.C.</v>
      </c>
      <c r="M80" s="48" t="str">
        <f t="shared" si="3"/>
        <v>&lt;L.C.</v>
      </c>
      <c r="N80" s="48" t="str">
        <f t="shared" si="3"/>
        <v>&lt;L.C.</v>
      </c>
      <c r="O80" s="48" t="str">
        <f t="shared" si="3"/>
        <v>&lt;L.C.</v>
      </c>
      <c r="P80" s="48" t="str">
        <f t="shared" si="3"/>
        <v>&lt;L.C.</v>
      </c>
      <c r="T80" s="233" t="s">
        <v>7844</v>
      </c>
      <c r="U80" s="233"/>
    </row>
    <row r="81" spans="1:23" ht="13.2" x14ac:dyDescent="0.2">
      <c r="A81" s="20"/>
      <c r="B81" s="424" t="s">
        <v>115</v>
      </c>
      <c r="C81" s="38" t="s">
        <v>128</v>
      </c>
      <c r="D81" s="39" t="s">
        <v>135</v>
      </c>
      <c r="E81" s="48">
        <f t="shared" si="3"/>
        <v>9.7225550262651408E-2</v>
      </c>
      <c r="F81" s="48">
        <f t="shared" si="3"/>
        <v>7.403442211368827E-2</v>
      </c>
      <c r="G81" s="48">
        <f t="shared" si="3"/>
        <v>0.36504326106835133</v>
      </c>
      <c r="H81" s="48">
        <f t="shared" si="3"/>
        <v>0.42780312044198843</v>
      </c>
      <c r="I81" s="48">
        <f t="shared" si="3"/>
        <v>0.20389241998472482</v>
      </c>
      <c r="J81" s="48">
        <f t="shared" si="3"/>
        <v>0.16498580398922744</v>
      </c>
      <c r="K81" s="48">
        <f t="shared" si="3"/>
        <v>0.17747102185021968</v>
      </c>
      <c r="L81" s="48">
        <f t="shared" si="3"/>
        <v>0.16020167613644296</v>
      </c>
      <c r="M81" s="48">
        <f t="shared" si="3"/>
        <v>0.23859996458399782</v>
      </c>
      <c r="N81" s="48">
        <f t="shared" si="3"/>
        <v>0.20600164670676277</v>
      </c>
      <c r="O81" s="48">
        <f t="shared" si="3"/>
        <v>0.2740707171332637</v>
      </c>
      <c r="P81" s="48">
        <f t="shared" si="3"/>
        <v>0.12152566235814106</v>
      </c>
      <c r="T81" s="233" t="s">
        <v>7845</v>
      </c>
      <c r="V81" s="14"/>
    </row>
    <row r="82" spans="1:23" ht="13.2" x14ac:dyDescent="0.2">
      <c r="A82" s="20"/>
      <c r="B82" s="424" t="s">
        <v>116</v>
      </c>
      <c r="C82" s="38" t="s">
        <v>129</v>
      </c>
      <c r="D82" s="39" t="s">
        <v>135</v>
      </c>
      <c r="E82" s="48">
        <f t="shared" si="3"/>
        <v>0.3404958495928736</v>
      </c>
      <c r="F82" s="48" t="str">
        <f t="shared" si="3"/>
        <v>&lt;L.C.</v>
      </c>
      <c r="G82" s="48" t="str">
        <f t="shared" si="3"/>
        <v>&lt;L.C.</v>
      </c>
      <c r="H82" s="48" t="str">
        <f t="shared" si="3"/>
        <v>&lt;L.C.</v>
      </c>
      <c r="I82" s="48" t="str">
        <f t="shared" si="3"/>
        <v>&lt;L.C.</v>
      </c>
      <c r="J82" s="48" t="str">
        <f t="shared" si="3"/>
        <v>&lt;L.C.</v>
      </c>
      <c r="K82" s="48" t="str">
        <f t="shared" si="3"/>
        <v>&lt;L.C.</v>
      </c>
      <c r="L82" s="48" t="str">
        <f t="shared" si="3"/>
        <v>&lt;L.C.</v>
      </c>
      <c r="M82" s="48" t="str">
        <f t="shared" si="3"/>
        <v>&lt;L.C.</v>
      </c>
      <c r="N82" s="48" t="str">
        <f t="shared" si="3"/>
        <v>&lt;L.C.</v>
      </c>
      <c r="O82" s="48" t="str">
        <f t="shared" si="3"/>
        <v>&lt;L.C.</v>
      </c>
      <c r="P82" s="48" t="str">
        <f t="shared" si="3"/>
        <v>&lt;L.C.</v>
      </c>
      <c r="T82" s="233" t="s">
        <v>7846</v>
      </c>
    </row>
    <row r="83" spans="1:23" ht="13.2" x14ac:dyDescent="0.2">
      <c r="A83" s="20"/>
      <c r="B83" s="424" t="s">
        <v>75</v>
      </c>
      <c r="C83" s="38" t="s">
        <v>74</v>
      </c>
      <c r="D83" s="39" t="s">
        <v>135</v>
      </c>
      <c r="E83" s="48" t="str">
        <f t="shared" si="3"/>
        <v>&lt;L.C.</v>
      </c>
      <c r="F83" s="48" t="str">
        <f t="shared" si="3"/>
        <v>&lt;L.C.</v>
      </c>
      <c r="G83" s="48">
        <f t="shared" si="3"/>
        <v>1.9707230597536171E-4</v>
      </c>
      <c r="H83" s="48">
        <f t="shared" si="3"/>
        <v>1.5202161923648049E-4</v>
      </c>
      <c r="I83" s="48" t="str">
        <f t="shared" si="3"/>
        <v>&lt;L.C.</v>
      </c>
      <c r="J83" s="48">
        <f t="shared" si="3"/>
        <v>1.0337199877736956E-4</v>
      </c>
      <c r="K83" s="48" t="str">
        <f t="shared" si="3"/>
        <v>&lt;L.C.</v>
      </c>
      <c r="L83" s="48" t="str">
        <f t="shared" si="3"/>
        <v>&lt;L.C.</v>
      </c>
      <c r="M83" s="48">
        <f t="shared" si="3"/>
        <v>4.0109476805068598E-5</v>
      </c>
      <c r="N83" s="48" t="str">
        <f t="shared" si="3"/>
        <v>&lt;L.C.</v>
      </c>
      <c r="O83" s="48">
        <f t="shared" si="3"/>
        <v>1.8780448237294423E-4</v>
      </c>
      <c r="P83" s="48" t="str">
        <f t="shared" si="3"/>
        <v>&lt;L.C.</v>
      </c>
      <c r="T83" s="233" t="s">
        <v>7847</v>
      </c>
    </row>
    <row r="84" spans="1:23" ht="13.2" x14ac:dyDescent="0.2">
      <c r="A84" s="20"/>
      <c r="B84" s="424" t="s">
        <v>117</v>
      </c>
      <c r="C84" s="38" t="s">
        <v>130</v>
      </c>
      <c r="D84" s="39" t="s">
        <v>135</v>
      </c>
      <c r="E84" s="48">
        <f t="shared" si="3"/>
        <v>1.2591844089218122E-3</v>
      </c>
      <c r="F84" s="48">
        <f t="shared" si="3"/>
        <v>7.9506980512608042E-4</v>
      </c>
      <c r="G84" s="48">
        <f t="shared" si="3"/>
        <v>7.5152962278687155E-3</v>
      </c>
      <c r="H84" s="48">
        <f t="shared" si="3"/>
        <v>8.6111574923214453E-3</v>
      </c>
      <c r="I84" s="48">
        <f t="shared" si="3"/>
        <v>5.6676568324905939E-3</v>
      </c>
      <c r="J84" s="48">
        <f t="shared" si="3"/>
        <v>3.8175995588078061E-3</v>
      </c>
      <c r="K84" s="48">
        <f t="shared" si="3"/>
        <v>4.8550487758909147E-3</v>
      </c>
      <c r="L84" s="48">
        <f t="shared" si="3"/>
        <v>4.3392238337342055E-3</v>
      </c>
      <c r="M84" s="48">
        <f t="shared" si="3"/>
        <v>5.8621543022792568E-3</v>
      </c>
      <c r="N84" s="48">
        <f t="shared" si="3"/>
        <v>4.9382541186475731E-3</v>
      </c>
      <c r="O84" s="48">
        <f t="shared" si="3"/>
        <v>5.7166858920116E-3</v>
      </c>
      <c r="P84" s="48">
        <f t="shared" si="3"/>
        <v>1.2873481182006468E-3</v>
      </c>
      <c r="T84" s="233" t="s">
        <v>7848</v>
      </c>
    </row>
    <row r="85" spans="1:23" ht="13.2" x14ac:dyDescent="0.2">
      <c r="A85" s="20"/>
      <c r="B85" s="424" t="s">
        <v>194</v>
      </c>
      <c r="C85" s="38" t="s">
        <v>195</v>
      </c>
      <c r="D85" s="39" t="s">
        <v>135</v>
      </c>
      <c r="E85" s="223" t="str">
        <f t="shared" si="3"/>
        <v>&lt;L.C.</v>
      </c>
      <c r="F85" s="223" t="str">
        <f t="shared" si="3"/>
        <v>&lt;L.C.</v>
      </c>
      <c r="G85" s="223" t="str">
        <f t="shared" si="3"/>
        <v>&lt;L.C.</v>
      </c>
      <c r="H85" s="223" t="str">
        <f t="shared" si="3"/>
        <v>&lt;L.C.</v>
      </c>
      <c r="I85" s="223" t="str">
        <f t="shared" si="3"/>
        <v>&lt;L.C.</v>
      </c>
      <c r="J85" s="223" t="str">
        <f t="shared" si="3"/>
        <v>&lt;L.C.</v>
      </c>
      <c r="K85" s="223" t="str">
        <f t="shared" si="3"/>
        <v>&lt;L.C.</v>
      </c>
      <c r="L85" s="223" t="str">
        <f t="shared" si="3"/>
        <v>&lt;L.C.</v>
      </c>
      <c r="M85" s="223" t="str">
        <f t="shared" si="3"/>
        <v>&lt;L.C.</v>
      </c>
      <c r="N85" s="223" t="str">
        <f t="shared" si="3"/>
        <v>&lt;L.C.</v>
      </c>
      <c r="O85" s="223">
        <f t="shared" si="3"/>
        <v>3.1163161360785254E-5</v>
      </c>
      <c r="P85" s="223" t="str">
        <f t="shared" si="3"/>
        <v>&lt;L.C.</v>
      </c>
      <c r="T85" s="233" t="s">
        <v>7849</v>
      </c>
    </row>
    <row r="86" spans="1:23" ht="13.2" x14ac:dyDescent="0.2">
      <c r="A86" s="20"/>
      <c r="B86" s="424" t="s">
        <v>73</v>
      </c>
      <c r="C86" s="38" t="s">
        <v>72</v>
      </c>
      <c r="D86" s="39" t="s">
        <v>135</v>
      </c>
      <c r="E86" s="48" t="str">
        <f t="shared" si="3"/>
        <v>&lt;L.C.</v>
      </c>
      <c r="F86" s="48" t="str">
        <f t="shared" si="3"/>
        <v>&lt;L.C.</v>
      </c>
      <c r="G86" s="48">
        <f t="shared" si="3"/>
        <v>8.3219652523274488E-4</v>
      </c>
      <c r="H86" s="48">
        <f t="shared" si="3"/>
        <v>9.886506646989905E-4</v>
      </c>
      <c r="I86" s="48">
        <f t="shared" si="3"/>
        <v>4.9003747703303148E-4</v>
      </c>
      <c r="J86" s="48">
        <f t="shared" si="3"/>
        <v>5.0560165738634214E-4</v>
      </c>
      <c r="K86" s="48">
        <f t="shared" si="3"/>
        <v>3.2332777260161478E-4</v>
      </c>
      <c r="L86" s="48">
        <f t="shared" si="3"/>
        <v>3.5783172846907664E-4</v>
      </c>
      <c r="M86" s="48">
        <f t="shared" si="3"/>
        <v>3.774404612169276E-4</v>
      </c>
      <c r="N86" s="48">
        <f t="shared" si="3"/>
        <v>4.504348945042556E-4</v>
      </c>
      <c r="O86" s="48">
        <f t="shared" si="3"/>
        <v>6.1397619237308699E-4</v>
      </c>
      <c r="P86" s="48" t="str">
        <f t="shared" si="3"/>
        <v>&lt;L.C.</v>
      </c>
      <c r="T86" s="233" t="s">
        <v>7850</v>
      </c>
    </row>
    <row r="87" spans="1:23" ht="13.2" x14ac:dyDescent="0.2">
      <c r="A87" s="20"/>
      <c r="B87" s="424" t="s">
        <v>71</v>
      </c>
      <c r="C87" s="38" t="s">
        <v>70</v>
      </c>
      <c r="D87" s="39" t="s">
        <v>135</v>
      </c>
      <c r="E87" s="48">
        <f t="shared" ref="E87:P87" si="4">IF(ISNUMBER(FIND("&lt;",E46)),"&lt;L.C.",PRODUCT(E46,1/E$54))</f>
        <v>0.10950775884147891</v>
      </c>
      <c r="F87" s="48">
        <f t="shared" si="4"/>
        <v>9.5057306831048002E-2</v>
      </c>
      <c r="G87" s="48">
        <f t="shared" si="4"/>
        <v>0.32134017974324519</v>
      </c>
      <c r="H87" s="48">
        <f t="shared" si="4"/>
        <v>0.18201783135428268</v>
      </c>
      <c r="I87" s="48">
        <f t="shared" si="4"/>
        <v>4.9402734375626492E-2</v>
      </c>
      <c r="J87" s="48">
        <f t="shared" si="4"/>
        <v>9.3618185427386064E-2</v>
      </c>
      <c r="K87" s="48">
        <f t="shared" si="4"/>
        <v>3.5925308066846087E-2</v>
      </c>
      <c r="L87" s="48">
        <f t="shared" si="4"/>
        <v>3.7376963591525682E-2</v>
      </c>
      <c r="M87" s="48">
        <f t="shared" si="4"/>
        <v>4.5467691526976481E-2</v>
      </c>
      <c r="N87" s="48">
        <f t="shared" si="4"/>
        <v>3.1881699184406712E-2</v>
      </c>
      <c r="O87" s="48">
        <f t="shared" si="4"/>
        <v>4.6311347081855705E-2</v>
      </c>
      <c r="P87" s="48">
        <f t="shared" si="4"/>
        <v>1.5530567697972604E-2</v>
      </c>
      <c r="T87" s="233" t="s">
        <v>7851</v>
      </c>
    </row>
    <row r="88" spans="1:23" ht="12" thickBot="1" x14ac:dyDescent="0.25">
      <c r="A88" s="20"/>
      <c r="B88" s="381"/>
      <c r="C88" s="382"/>
      <c r="D88" s="21"/>
      <c r="E88" s="21"/>
      <c r="F88" s="21"/>
      <c r="G88" s="386"/>
      <c r="H88" s="386"/>
      <c r="I88" s="386"/>
      <c r="J88" s="386"/>
      <c r="K88" s="386"/>
      <c r="L88" s="386"/>
      <c r="M88" s="386"/>
      <c r="N88" s="386"/>
      <c r="O88" s="386"/>
      <c r="P88" s="386"/>
    </row>
    <row r="89" spans="1:23" s="20" customFormat="1" ht="13.2" customHeight="1" x14ac:dyDescent="0.2">
      <c r="B89" s="731" t="s">
        <v>13</v>
      </c>
      <c r="C89" s="732"/>
      <c r="D89" s="732"/>
      <c r="E89" s="732"/>
      <c r="F89" s="732"/>
      <c r="G89" s="732"/>
      <c r="H89" s="732"/>
      <c r="I89" s="732"/>
      <c r="J89" s="732"/>
      <c r="K89" s="732"/>
      <c r="L89" s="732"/>
      <c r="M89" s="732"/>
      <c r="N89" s="732"/>
      <c r="O89" s="732"/>
      <c r="P89" s="733"/>
      <c r="R89" s="12"/>
      <c r="S89" s="12"/>
      <c r="T89" s="12"/>
      <c r="U89" s="12"/>
      <c r="V89" s="12"/>
      <c r="W89" s="12"/>
    </row>
    <row r="90" spans="1:23" s="20" customFormat="1" ht="33.6" customHeight="1" thickBot="1" x14ac:dyDescent="0.25">
      <c r="B90" s="734" t="s">
        <v>343</v>
      </c>
      <c r="C90" s="735"/>
      <c r="D90" s="735"/>
      <c r="E90" s="735"/>
      <c r="F90" s="735"/>
      <c r="G90" s="735"/>
      <c r="H90" s="735"/>
      <c r="I90" s="735"/>
      <c r="J90" s="735"/>
      <c r="K90" s="735"/>
      <c r="L90" s="735"/>
      <c r="M90" s="735"/>
      <c r="N90" s="735"/>
      <c r="O90" s="735"/>
      <c r="P90" s="736"/>
      <c r="R90" s="12"/>
      <c r="S90" s="12"/>
      <c r="T90" s="12"/>
      <c r="U90" s="12"/>
      <c r="V90" s="12"/>
      <c r="W90" s="12"/>
    </row>
    <row r="91" spans="1:23" s="20" customFormat="1" ht="12" x14ac:dyDescent="0.2">
      <c r="B91" s="50"/>
      <c r="D91" s="21"/>
      <c r="E91" s="21"/>
      <c r="F91" s="21"/>
      <c r="I91" s="51"/>
      <c r="J91" s="51"/>
      <c r="K91" s="51"/>
      <c r="L91" s="51"/>
      <c r="M91" s="51"/>
      <c r="N91" s="51"/>
      <c r="O91" s="51"/>
      <c r="P91" s="51"/>
      <c r="R91" s="12"/>
      <c r="S91" s="12"/>
      <c r="T91" s="12"/>
      <c r="U91" s="12"/>
      <c r="V91" s="12"/>
      <c r="W91" s="12"/>
    </row>
    <row r="92" spans="1:23" s="20" customFormat="1" ht="12" x14ac:dyDescent="0.2">
      <c r="B92" s="50"/>
      <c r="D92" s="21"/>
      <c r="E92" s="21"/>
      <c r="F92" s="21"/>
      <c r="I92" s="51"/>
      <c r="J92" s="51"/>
      <c r="K92" s="51"/>
      <c r="L92" s="51"/>
      <c r="M92" s="51"/>
      <c r="N92" s="51"/>
      <c r="O92" s="51"/>
      <c r="P92" s="51"/>
      <c r="R92" s="12"/>
      <c r="S92" s="12"/>
      <c r="T92" s="12"/>
      <c r="U92" s="12"/>
      <c r="V92" s="12"/>
      <c r="W92" s="12"/>
    </row>
    <row r="93" spans="1:23" s="20" customFormat="1" x14ac:dyDescent="0.2">
      <c r="B93" s="21"/>
      <c r="C93" s="21"/>
      <c r="D93" s="21"/>
      <c r="E93" s="21"/>
      <c r="F93" s="21"/>
      <c r="J93" s="22"/>
      <c r="R93" s="12"/>
      <c r="S93" s="12"/>
      <c r="T93" s="12"/>
      <c r="U93" s="12"/>
      <c r="V93" s="12"/>
      <c r="W93" s="12"/>
    </row>
  </sheetData>
  <mergeCells count="18">
    <mergeCell ref="B54:D54"/>
    <mergeCell ref="B89:P89"/>
    <mergeCell ref="B90:P90"/>
    <mergeCell ref="B11:P11"/>
    <mergeCell ref="B12:C13"/>
    <mergeCell ref="D12:D13"/>
    <mergeCell ref="E12:P12"/>
    <mergeCell ref="B51:P51"/>
    <mergeCell ref="B52:C53"/>
    <mergeCell ref="D52:D53"/>
    <mergeCell ref="E52:P52"/>
    <mergeCell ref="E2:P5"/>
    <mergeCell ref="B7:D7"/>
    <mergeCell ref="E7:P7"/>
    <mergeCell ref="B9:D9"/>
    <mergeCell ref="E9:G9"/>
    <mergeCell ref="I9:J9"/>
    <mergeCell ref="K9:P9"/>
  </mergeCells>
  <printOptions horizontalCentered="1"/>
  <pageMargins left="0" right="0" top="0.39370078740157483" bottom="0.19685039370078741" header="0.31496062992125984" footer="0.31496062992125984"/>
  <pageSetup paperSize="9" scale="62" fitToHeight="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EC9C8-80E7-401E-A6D7-1FC433476295}">
  <dimension ref="A1:AD93"/>
  <sheetViews>
    <sheetView showGridLines="0" view="pageBreakPreview" zoomScale="80" zoomScaleNormal="85" zoomScaleSheetLayoutView="80" workbookViewId="0">
      <selection activeCell="AA4" sqref="AA4"/>
    </sheetView>
  </sheetViews>
  <sheetFormatPr baseColWidth="10" defaultColWidth="11.44140625" defaultRowHeight="11.4" x14ac:dyDescent="0.2"/>
  <cols>
    <col min="1" max="1" width="2.109375" style="12" customWidth="1"/>
    <col min="2" max="2" width="10.44140625" style="13" customWidth="1"/>
    <col min="3" max="3" width="6.44140625" style="13" customWidth="1"/>
    <col min="4" max="6" width="12.77734375" style="13" customWidth="1"/>
    <col min="7" max="8" width="10.77734375" style="12" customWidth="1"/>
    <col min="9" max="9" width="11.88671875" style="12" customWidth="1"/>
    <col min="10" max="10" width="10.77734375" style="14" hidden="1" customWidth="1"/>
    <col min="11" max="16" width="10.77734375" style="12" hidden="1" customWidth="1"/>
    <col min="17" max="17" width="2.21875" style="20" customWidth="1"/>
    <col min="18" max="18" width="5.109375" style="12" customWidth="1"/>
    <col min="19" max="26" width="11.44140625" style="12"/>
    <col min="27" max="28" width="6.88671875" style="233" bestFit="1" customWidth="1"/>
    <col min="29" max="29" width="11.44140625" style="432"/>
    <col min="30" max="16384" width="11.44140625" style="12"/>
  </cols>
  <sheetData>
    <row r="1" spans="1:29" ht="12" thickBot="1" x14ac:dyDescent="0.25">
      <c r="A1" s="20"/>
      <c r="B1" s="21"/>
      <c r="C1" s="21"/>
      <c r="D1" s="21"/>
      <c r="E1" s="21"/>
      <c r="F1" s="21"/>
      <c r="G1" s="20"/>
      <c r="H1" s="20"/>
      <c r="I1" s="20"/>
      <c r="J1" s="22"/>
      <c r="K1" s="20"/>
      <c r="L1" s="20"/>
      <c r="M1" s="20"/>
      <c r="N1" s="20"/>
      <c r="O1" s="20"/>
      <c r="P1" s="20"/>
    </row>
    <row r="2" spans="1:29" s="15" customFormat="1" ht="12" customHeight="1" x14ac:dyDescent="0.2">
      <c r="A2" s="23"/>
      <c r="B2" s="24"/>
      <c r="C2" s="25"/>
      <c r="D2" s="25"/>
      <c r="E2" s="708" t="s">
        <v>7891</v>
      </c>
      <c r="F2" s="708"/>
      <c r="G2" s="708"/>
      <c r="H2" s="708"/>
      <c r="I2" s="708"/>
      <c r="J2" s="708"/>
      <c r="K2" s="708"/>
      <c r="L2" s="708"/>
      <c r="M2" s="708"/>
      <c r="N2" s="708"/>
      <c r="O2" s="708"/>
      <c r="P2" s="708"/>
      <c r="Q2" s="23"/>
      <c r="AA2" s="18"/>
      <c r="AB2" s="18"/>
      <c r="AC2" s="433"/>
    </row>
    <row r="3" spans="1:29" s="15" customFormat="1" ht="12" customHeight="1" x14ac:dyDescent="0.2">
      <c r="A3" s="23"/>
      <c r="B3" s="26"/>
      <c r="C3" s="376"/>
      <c r="D3" s="376"/>
      <c r="E3" s="708"/>
      <c r="F3" s="708"/>
      <c r="G3" s="708"/>
      <c r="H3" s="708"/>
      <c r="I3" s="708"/>
      <c r="J3" s="708"/>
      <c r="K3" s="708"/>
      <c r="L3" s="708"/>
      <c r="M3" s="708"/>
      <c r="N3" s="708"/>
      <c r="O3" s="708"/>
      <c r="P3" s="708"/>
      <c r="Q3" s="23"/>
      <c r="AA3" s="18"/>
      <c r="AB3" s="18"/>
      <c r="AC3" s="433"/>
    </row>
    <row r="4" spans="1:29" s="15" customFormat="1" ht="12" customHeight="1" x14ac:dyDescent="0.2">
      <c r="A4" s="23"/>
      <c r="B4" s="26"/>
      <c r="C4" s="376"/>
      <c r="D4" s="376"/>
      <c r="E4" s="708"/>
      <c r="F4" s="708"/>
      <c r="G4" s="708"/>
      <c r="H4" s="708"/>
      <c r="I4" s="708"/>
      <c r="J4" s="708"/>
      <c r="K4" s="708"/>
      <c r="L4" s="708"/>
      <c r="M4" s="708"/>
      <c r="N4" s="708"/>
      <c r="O4" s="708"/>
      <c r="P4" s="708"/>
      <c r="Q4" s="23"/>
      <c r="AA4" s="18"/>
      <c r="AB4" s="18"/>
      <c r="AC4" s="433"/>
    </row>
    <row r="5" spans="1:29" s="15" customFormat="1" ht="12" customHeight="1" thickBot="1" x14ac:dyDescent="0.25">
      <c r="A5" s="23"/>
      <c r="B5" s="28"/>
      <c r="C5" s="29"/>
      <c r="D5" s="29"/>
      <c r="E5" s="708"/>
      <c r="F5" s="708"/>
      <c r="G5" s="708"/>
      <c r="H5" s="708"/>
      <c r="I5" s="708"/>
      <c r="J5" s="708"/>
      <c r="K5" s="708"/>
      <c r="L5" s="708"/>
      <c r="M5" s="708"/>
      <c r="N5" s="708"/>
      <c r="O5" s="708"/>
      <c r="P5" s="708"/>
      <c r="Q5" s="23"/>
      <c r="AA5" s="18"/>
      <c r="AB5" s="18"/>
      <c r="AC5" s="433"/>
    </row>
    <row r="6" spans="1:29" s="18" customFormat="1" ht="13.8" customHeight="1" x14ac:dyDescent="0.25">
      <c r="A6" s="30"/>
      <c r="B6" s="377"/>
      <c r="C6" s="377"/>
      <c r="D6" s="377"/>
      <c r="E6" s="377"/>
      <c r="F6" s="377"/>
      <c r="G6" s="378"/>
      <c r="H6" s="378"/>
      <c r="I6" s="378"/>
      <c r="J6" s="22"/>
      <c r="K6" s="22"/>
      <c r="L6" s="22"/>
      <c r="M6" s="30"/>
      <c r="N6" s="30"/>
      <c r="O6" s="30"/>
      <c r="P6" s="30"/>
      <c r="Q6" s="30"/>
      <c r="AC6" s="434"/>
    </row>
    <row r="7" spans="1:29" s="15" customFormat="1" ht="36" customHeight="1" x14ac:dyDescent="0.2">
      <c r="A7" s="35"/>
      <c r="B7" s="704" t="s">
        <v>188</v>
      </c>
      <c r="C7" s="704"/>
      <c r="D7" s="704"/>
      <c r="E7" s="709" t="str">
        <f>'3.27'!E7</f>
        <v xml:space="preserve">Evaluación de seguimiento de la calidad del aire en el área de influencia de la unidad minera Cerro de Pasco ubicada en el centro poblado Paragsha, distrito Simón Bolívar, provincia y departamento Pasco, en octubre de 2020			</v>
      </c>
      <c r="F7" s="709"/>
      <c r="G7" s="709"/>
      <c r="H7" s="709"/>
      <c r="I7" s="709"/>
      <c r="J7" s="709"/>
      <c r="K7" s="709"/>
      <c r="L7" s="709"/>
      <c r="M7" s="709"/>
      <c r="N7" s="709"/>
      <c r="O7" s="709"/>
      <c r="P7" s="709"/>
      <c r="Q7" s="23"/>
      <c r="AA7" s="18"/>
      <c r="AB7" s="18"/>
      <c r="AC7" s="433"/>
    </row>
    <row r="8" spans="1:29" s="15" customFormat="1" ht="9.6" customHeight="1" x14ac:dyDescent="0.2">
      <c r="A8" s="35"/>
      <c r="B8" s="379"/>
      <c r="C8" s="379"/>
      <c r="D8" s="379"/>
      <c r="E8" s="379"/>
      <c r="F8" s="379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23"/>
      <c r="AA8" s="18"/>
      <c r="AB8" s="18"/>
      <c r="AC8" s="433"/>
    </row>
    <row r="9" spans="1:29" s="15" customFormat="1" ht="15.6" customHeight="1" x14ac:dyDescent="0.2">
      <c r="A9" s="35"/>
      <c r="B9" s="600" t="s">
        <v>236</v>
      </c>
      <c r="C9" s="600"/>
      <c r="D9" s="600"/>
      <c r="E9" s="150" t="str">
        <f>'3.27'!E9</f>
        <v>CA-SB-01</v>
      </c>
      <c r="F9" s="150"/>
      <c r="G9" s="600" t="s">
        <v>189</v>
      </c>
      <c r="H9" s="600"/>
      <c r="I9" s="402" t="str">
        <f>'3.27'!J9</f>
        <v>0017-9-2020-412</v>
      </c>
      <c r="L9" s="402"/>
      <c r="M9" s="402"/>
      <c r="N9" s="402"/>
      <c r="O9" s="402"/>
      <c r="P9" s="402"/>
      <c r="Q9" s="23"/>
      <c r="AA9" s="18"/>
      <c r="AB9" s="18"/>
      <c r="AC9" s="433"/>
    </row>
    <row r="10" spans="1:29" ht="13.2" customHeight="1" x14ac:dyDescent="0.2">
      <c r="A10" s="20"/>
      <c r="B10" s="21"/>
      <c r="C10" s="21"/>
      <c r="D10" s="21"/>
      <c r="E10" s="21"/>
      <c r="F10" s="21"/>
      <c r="G10" s="20"/>
      <c r="H10" s="20"/>
      <c r="I10" s="20"/>
      <c r="J10" s="22"/>
      <c r="K10" s="20"/>
      <c r="L10" s="20"/>
      <c r="M10" s="20"/>
      <c r="N10" s="20"/>
      <c r="O10" s="20"/>
      <c r="P10" s="20"/>
    </row>
    <row r="11" spans="1:29" ht="12.75" customHeight="1" x14ac:dyDescent="0.25">
      <c r="A11" s="20"/>
      <c r="B11" s="707" t="s">
        <v>105</v>
      </c>
      <c r="C11" s="707"/>
      <c r="D11" s="707"/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387"/>
    </row>
    <row r="12" spans="1:29" s="16" customFormat="1" ht="12.6" customHeight="1" x14ac:dyDescent="0.25">
      <c r="A12" s="36"/>
      <c r="B12" s="703" t="s">
        <v>190</v>
      </c>
      <c r="C12" s="703"/>
      <c r="D12" s="689" t="s">
        <v>104</v>
      </c>
      <c r="E12" s="703" t="s">
        <v>151</v>
      </c>
      <c r="F12" s="703"/>
      <c r="G12" s="703"/>
      <c r="H12" s="703"/>
      <c r="I12" s="703"/>
      <c r="J12" s="703"/>
      <c r="K12" s="703"/>
      <c r="L12" s="703"/>
      <c r="M12" s="703"/>
      <c r="N12" s="703"/>
      <c r="O12" s="703"/>
      <c r="P12" s="703"/>
      <c r="Q12" s="388"/>
      <c r="AA12" s="237"/>
      <c r="AB12" s="237"/>
      <c r="AC12" s="435"/>
    </row>
    <row r="13" spans="1:29" ht="12.75" customHeight="1" x14ac:dyDescent="0.2">
      <c r="A13" s="20"/>
      <c r="B13" s="703"/>
      <c r="C13" s="703"/>
      <c r="D13" s="689"/>
      <c r="E13" s="410">
        <f>'3.27'!E12</f>
        <v>44105.351388888892</v>
      </c>
      <c r="F13" s="410">
        <f>'3.27'!E13</f>
        <v>44106.355555555558</v>
      </c>
      <c r="G13" s="410">
        <f>'3.27'!E14</f>
        <v>44107.385416666664</v>
      </c>
      <c r="H13" s="410">
        <f>'3.27'!E15</f>
        <v>44108.384027777778</v>
      </c>
      <c r="I13" s="410">
        <f>'3.27'!E16</f>
        <v>44109.395138888889</v>
      </c>
      <c r="J13" s="410">
        <f>'3.27'!E17</f>
        <v>44052.625</v>
      </c>
      <c r="K13" s="410">
        <f>'3.27'!E18</f>
        <v>44053.645833333336</v>
      </c>
      <c r="L13" s="410">
        <f>'3.27'!E19</f>
        <v>44054.659722222219</v>
      </c>
      <c r="M13" s="410">
        <f>'3.27'!E20</f>
        <v>44055.666666666664</v>
      </c>
      <c r="N13" s="410">
        <f>'3.27'!E21</f>
        <v>44056.677083333336</v>
      </c>
      <c r="O13" s="410">
        <f>'3.27'!E22</f>
        <v>44057.6875</v>
      </c>
      <c r="P13" s="410">
        <f>'3.27'!E23</f>
        <v>44058.697916666664</v>
      </c>
      <c r="Q13" s="387"/>
    </row>
    <row r="14" spans="1:29" x14ac:dyDescent="0.2">
      <c r="A14" s="20"/>
      <c r="B14" s="424" t="s">
        <v>101</v>
      </c>
      <c r="C14" s="38" t="s">
        <v>100</v>
      </c>
      <c r="D14" s="39" t="s">
        <v>132</v>
      </c>
      <c r="E14" s="39">
        <v>49.99</v>
      </c>
      <c r="F14" s="39">
        <v>64.599999999999994</v>
      </c>
      <c r="G14" s="40">
        <v>309.60000000000002</v>
      </c>
      <c r="H14" s="40">
        <v>357.2</v>
      </c>
      <c r="I14" s="40">
        <v>208.5</v>
      </c>
      <c r="J14" s="40">
        <v>150.4</v>
      </c>
      <c r="K14" s="40">
        <v>145.5</v>
      </c>
      <c r="L14" s="40">
        <v>176.4</v>
      </c>
      <c r="M14" s="40">
        <v>179.5</v>
      </c>
      <c r="N14" s="40">
        <v>177.8</v>
      </c>
      <c r="O14" s="40">
        <v>229.3</v>
      </c>
      <c r="P14" s="40">
        <v>72.09</v>
      </c>
      <c r="Q14" s="387"/>
    </row>
    <row r="15" spans="1:29" x14ac:dyDescent="0.2">
      <c r="A15" s="20"/>
      <c r="B15" s="424" t="s">
        <v>79</v>
      </c>
      <c r="C15" s="38" t="s">
        <v>78</v>
      </c>
      <c r="D15" s="39" t="s">
        <v>132</v>
      </c>
      <c r="E15" s="39">
        <v>2.1880000000000002</v>
      </c>
      <c r="F15" s="39">
        <v>0.81299999999999994</v>
      </c>
      <c r="G15" s="40">
        <v>3.6579999999999999</v>
      </c>
      <c r="H15" s="40">
        <v>3.2709999999999999</v>
      </c>
      <c r="I15" s="40">
        <v>0.71299999999999997</v>
      </c>
      <c r="J15" s="40">
        <v>1.046</v>
      </c>
      <c r="K15" s="40">
        <v>0.48399999999999999</v>
      </c>
      <c r="L15" s="40">
        <v>0.66400000000000003</v>
      </c>
      <c r="M15" s="40">
        <v>0.67300000000000004</v>
      </c>
      <c r="N15" s="40">
        <v>2.226</v>
      </c>
      <c r="O15" s="40">
        <v>0.84199999999999997</v>
      </c>
      <c r="P15" s="40">
        <v>0.30099999999999999</v>
      </c>
      <c r="Q15" s="387"/>
    </row>
    <row r="16" spans="1:29" x14ac:dyDescent="0.2">
      <c r="A16" s="20"/>
      <c r="B16" s="424" t="s">
        <v>147</v>
      </c>
      <c r="C16" s="38" t="s">
        <v>99</v>
      </c>
      <c r="D16" s="39" t="s">
        <v>132</v>
      </c>
      <c r="E16" s="39">
        <v>2.78</v>
      </c>
      <c r="F16" s="39">
        <v>2.5529999999999999</v>
      </c>
      <c r="G16" s="40">
        <v>11.06</v>
      </c>
      <c r="H16" s="40">
        <v>10.85</v>
      </c>
      <c r="I16" s="40">
        <v>3.101</v>
      </c>
      <c r="J16" s="40">
        <v>4.8159999999999998</v>
      </c>
      <c r="K16" s="40">
        <v>1.794</v>
      </c>
      <c r="L16" s="40">
        <v>2.2410000000000001</v>
      </c>
      <c r="M16" s="40">
        <v>2.5659999999999998</v>
      </c>
      <c r="N16" s="40">
        <v>2.0840000000000001</v>
      </c>
      <c r="O16" s="40">
        <v>2.9340000000000002</v>
      </c>
      <c r="P16" s="40">
        <v>1.042</v>
      </c>
      <c r="Q16" s="387"/>
    </row>
    <row r="17" spans="1:17" x14ac:dyDescent="0.2">
      <c r="A17" s="20"/>
      <c r="B17" s="424" t="s">
        <v>98</v>
      </c>
      <c r="C17" s="38" t="s">
        <v>97</v>
      </c>
      <c r="D17" s="39" t="s">
        <v>132</v>
      </c>
      <c r="E17" s="39">
        <v>2.81</v>
      </c>
      <c r="F17" s="39">
        <v>5.1349999999999998</v>
      </c>
      <c r="G17" s="40">
        <v>12.74</v>
      </c>
      <c r="H17" s="40">
        <v>12.37</v>
      </c>
      <c r="I17" s="40">
        <v>5.4210000000000003</v>
      </c>
      <c r="J17" s="40">
        <v>6.1020000000000003</v>
      </c>
      <c r="K17" s="40">
        <v>5.1020000000000003</v>
      </c>
      <c r="L17" s="40">
        <v>4.5990000000000002</v>
      </c>
      <c r="M17" s="40">
        <v>5.5369999999999999</v>
      </c>
      <c r="N17" s="40">
        <v>4.5650000000000004</v>
      </c>
      <c r="O17" s="40">
        <v>4.3</v>
      </c>
      <c r="P17" s="40">
        <v>1.66</v>
      </c>
      <c r="Q17" s="387"/>
    </row>
    <row r="18" spans="1:17" x14ac:dyDescent="0.2">
      <c r="A18" s="20"/>
      <c r="B18" s="424" t="s">
        <v>96</v>
      </c>
      <c r="C18" s="38" t="s">
        <v>95</v>
      </c>
      <c r="D18" s="39" t="s">
        <v>132</v>
      </c>
      <c r="E18" s="39" t="s">
        <v>213</v>
      </c>
      <c r="F18" s="39" t="s">
        <v>213</v>
      </c>
      <c r="G18" s="40" t="s">
        <v>213</v>
      </c>
      <c r="H18" s="40" t="s">
        <v>213</v>
      </c>
      <c r="I18" s="40" t="s">
        <v>213</v>
      </c>
      <c r="J18" s="40" t="s">
        <v>213</v>
      </c>
      <c r="K18" s="40" t="s">
        <v>213</v>
      </c>
      <c r="L18" s="40" t="s">
        <v>213</v>
      </c>
      <c r="M18" s="40" t="s">
        <v>213</v>
      </c>
      <c r="N18" s="40" t="s">
        <v>213</v>
      </c>
      <c r="O18" s="40">
        <v>2.5000000000000001E-2</v>
      </c>
      <c r="P18" s="40" t="s">
        <v>213</v>
      </c>
      <c r="Q18" s="387"/>
    </row>
    <row r="19" spans="1:17" x14ac:dyDescent="0.2">
      <c r="A19" s="20"/>
      <c r="B19" s="424" t="s">
        <v>106</v>
      </c>
      <c r="C19" s="38" t="s">
        <v>118</v>
      </c>
      <c r="D19" s="39" t="s">
        <v>132</v>
      </c>
      <c r="E19" s="39">
        <v>0.57740000000000002</v>
      </c>
      <c r="F19" s="39">
        <v>0.58140000000000003</v>
      </c>
      <c r="G19" s="40">
        <v>2.9279999999999999</v>
      </c>
      <c r="H19" s="40">
        <v>2.6619999999999999</v>
      </c>
      <c r="I19" s="40">
        <v>0.62980000000000003</v>
      </c>
      <c r="J19" s="40">
        <v>0.93179999999999996</v>
      </c>
      <c r="K19" s="40">
        <v>0.43669999999999998</v>
      </c>
      <c r="L19" s="40">
        <v>0.4773</v>
      </c>
      <c r="M19" s="40">
        <v>0.59760000000000002</v>
      </c>
      <c r="N19" s="40">
        <v>0.38369999999999999</v>
      </c>
      <c r="O19" s="40">
        <v>0.6522</v>
      </c>
      <c r="P19" s="40">
        <v>0.24740000000000001</v>
      </c>
      <c r="Q19" s="387"/>
    </row>
    <row r="20" spans="1:17" x14ac:dyDescent="0.2">
      <c r="A20" s="20"/>
      <c r="B20" s="424" t="s">
        <v>107</v>
      </c>
      <c r="C20" s="38" t="s">
        <v>119</v>
      </c>
      <c r="D20" s="39" t="s">
        <v>132</v>
      </c>
      <c r="E20" s="39">
        <v>2.21</v>
      </c>
      <c r="F20" s="39">
        <v>1.96</v>
      </c>
      <c r="G20" s="40">
        <v>10.53</v>
      </c>
      <c r="H20" s="40">
        <v>9.8800000000000008</v>
      </c>
      <c r="I20" s="40">
        <v>8.8000000000000007</v>
      </c>
      <c r="J20" s="40">
        <v>8.48</v>
      </c>
      <c r="K20" s="40" t="s">
        <v>282</v>
      </c>
      <c r="L20" s="40">
        <v>2.69</v>
      </c>
      <c r="M20" s="40">
        <v>3.2</v>
      </c>
      <c r="N20" s="40">
        <v>3.69</v>
      </c>
      <c r="O20" s="40">
        <v>4.41</v>
      </c>
      <c r="P20" s="40" t="s">
        <v>282</v>
      </c>
      <c r="Q20" s="387"/>
    </row>
    <row r="21" spans="1:17" x14ac:dyDescent="0.2">
      <c r="A21" s="20"/>
      <c r="B21" s="424" t="s">
        <v>94</v>
      </c>
      <c r="C21" s="38" t="s">
        <v>93</v>
      </c>
      <c r="D21" s="39" t="s">
        <v>132</v>
      </c>
      <c r="E21" s="39">
        <v>0.60299999999999998</v>
      </c>
      <c r="F21" s="39">
        <v>0.38200000000000001</v>
      </c>
      <c r="G21" s="40">
        <v>1.2190000000000001</v>
      </c>
      <c r="H21" s="40">
        <v>0.80900000000000005</v>
      </c>
      <c r="I21" s="40">
        <v>0.316</v>
      </c>
      <c r="J21" s="40">
        <v>1.0089999999999999</v>
      </c>
      <c r="K21" s="40">
        <v>0.23599999999999999</v>
      </c>
      <c r="L21" s="40">
        <v>0.32600000000000001</v>
      </c>
      <c r="M21" s="40">
        <v>0.30599999999999999</v>
      </c>
      <c r="N21" s="40">
        <v>0.71199999999999997</v>
      </c>
      <c r="O21" s="40">
        <v>0.441</v>
      </c>
      <c r="P21" s="40">
        <v>0.309</v>
      </c>
      <c r="Q21" s="387"/>
    </row>
    <row r="22" spans="1:17" x14ac:dyDescent="0.2">
      <c r="A22" s="20"/>
      <c r="B22" s="424" t="s">
        <v>108</v>
      </c>
      <c r="C22" s="38" t="s">
        <v>121</v>
      </c>
      <c r="D22" s="39" t="s">
        <v>132</v>
      </c>
      <c r="E22" s="39">
        <v>930.1</v>
      </c>
      <c r="F22" s="39">
        <v>1150</v>
      </c>
      <c r="G22" s="40">
        <v>3465</v>
      </c>
      <c r="H22" s="40">
        <v>2972</v>
      </c>
      <c r="I22" s="40">
        <v>1213</v>
      </c>
      <c r="J22" s="40">
        <v>1639</v>
      </c>
      <c r="K22" s="40">
        <v>647.70000000000005</v>
      </c>
      <c r="L22" s="40">
        <v>712.1</v>
      </c>
      <c r="M22" s="40">
        <v>750</v>
      </c>
      <c r="N22" s="40">
        <v>746.4</v>
      </c>
      <c r="O22" s="40">
        <v>994.4</v>
      </c>
      <c r="P22" s="40">
        <v>308.3</v>
      </c>
      <c r="Q22" s="387"/>
    </row>
    <row r="23" spans="1:17" x14ac:dyDescent="0.2">
      <c r="A23" s="20"/>
      <c r="B23" s="424" t="s">
        <v>92</v>
      </c>
      <c r="C23" s="38" t="s">
        <v>91</v>
      </c>
      <c r="D23" s="39" t="s">
        <v>132</v>
      </c>
      <c r="E23" s="39">
        <v>1.0009999999999999</v>
      </c>
      <c r="F23" s="39">
        <v>1.4450000000000001</v>
      </c>
      <c r="G23" s="40">
        <v>0.54500000000000004</v>
      </c>
      <c r="H23" s="40">
        <v>0.71499999999999997</v>
      </c>
      <c r="I23" s="40">
        <v>0.48699999999999999</v>
      </c>
      <c r="J23" s="40">
        <v>0.56599999999999995</v>
      </c>
      <c r="K23" s="40">
        <v>0.13300000000000001</v>
      </c>
      <c r="L23" s="40">
        <v>0.14499999999999999</v>
      </c>
      <c r="M23" s="40">
        <v>0.30399999999999999</v>
      </c>
      <c r="N23" s="40">
        <v>0.16400000000000001</v>
      </c>
      <c r="O23" s="40">
        <v>0.246</v>
      </c>
      <c r="P23" s="40">
        <v>0.159</v>
      </c>
      <c r="Q23" s="387"/>
    </row>
    <row r="24" spans="1:17" x14ac:dyDescent="0.2">
      <c r="A24" s="20"/>
      <c r="B24" s="424" t="s">
        <v>88</v>
      </c>
      <c r="C24" s="38" t="s">
        <v>87</v>
      </c>
      <c r="D24" s="39" t="s">
        <v>132</v>
      </c>
      <c r="E24" s="39">
        <v>24.17</v>
      </c>
      <c r="F24" s="39">
        <v>32.340000000000003</v>
      </c>
      <c r="G24" s="40">
        <v>32.44</v>
      </c>
      <c r="H24" s="40">
        <v>32.700000000000003</v>
      </c>
      <c r="I24" s="40">
        <v>14.87</v>
      </c>
      <c r="J24" s="40">
        <v>22.56</v>
      </c>
      <c r="K24" s="40">
        <v>12.05</v>
      </c>
      <c r="L24" s="40">
        <v>7.984</v>
      </c>
      <c r="M24" s="40">
        <v>13.32</v>
      </c>
      <c r="N24" s="40">
        <v>31.38</v>
      </c>
      <c r="O24" s="40">
        <v>49.02</v>
      </c>
      <c r="P24" s="40">
        <v>39.729999999999997</v>
      </c>
      <c r="Q24" s="387"/>
    </row>
    <row r="25" spans="1:17" x14ac:dyDescent="0.2">
      <c r="A25" s="20"/>
      <c r="B25" s="424" t="s">
        <v>90</v>
      </c>
      <c r="C25" s="38" t="s">
        <v>89</v>
      </c>
      <c r="D25" s="39" t="s">
        <v>132</v>
      </c>
      <c r="E25" s="39" t="s">
        <v>214</v>
      </c>
      <c r="F25" s="39" t="s">
        <v>214</v>
      </c>
      <c r="G25" s="40">
        <v>7.6529999999999996</v>
      </c>
      <c r="H25" s="40">
        <v>19.649999999999999</v>
      </c>
      <c r="I25" s="40" t="s">
        <v>214</v>
      </c>
      <c r="J25" s="40">
        <v>35.72</v>
      </c>
      <c r="K25" s="40" t="s">
        <v>214</v>
      </c>
      <c r="L25" s="40" t="s">
        <v>214</v>
      </c>
      <c r="M25" s="40" t="s">
        <v>214</v>
      </c>
      <c r="N25" s="40" t="s">
        <v>214</v>
      </c>
      <c r="O25" s="40" t="s">
        <v>214</v>
      </c>
      <c r="P25" s="40" t="s">
        <v>214</v>
      </c>
      <c r="Q25" s="387"/>
    </row>
    <row r="26" spans="1:17" x14ac:dyDescent="0.2">
      <c r="A26" s="20"/>
      <c r="B26" s="424" t="s">
        <v>109</v>
      </c>
      <c r="C26" s="38" t="s">
        <v>122</v>
      </c>
      <c r="D26" s="39" t="s">
        <v>132</v>
      </c>
      <c r="E26" s="39">
        <v>0.125</v>
      </c>
      <c r="F26" s="39" t="s">
        <v>286</v>
      </c>
      <c r="G26" s="40" t="s">
        <v>286</v>
      </c>
      <c r="H26" s="40" t="s">
        <v>286</v>
      </c>
      <c r="I26" s="40" t="s">
        <v>286</v>
      </c>
      <c r="J26" s="40" t="s">
        <v>286</v>
      </c>
      <c r="K26" s="40" t="s">
        <v>286</v>
      </c>
      <c r="L26" s="40">
        <v>3.9449999999999998</v>
      </c>
      <c r="M26" s="40" t="s">
        <v>286</v>
      </c>
      <c r="N26" s="40" t="s">
        <v>286</v>
      </c>
      <c r="O26" s="40" t="s">
        <v>286</v>
      </c>
      <c r="P26" s="40" t="s">
        <v>286</v>
      </c>
      <c r="Q26" s="387"/>
    </row>
    <row r="27" spans="1:17" x14ac:dyDescent="0.2">
      <c r="A27" s="20"/>
      <c r="B27" s="424" t="s">
        <v>110</v>
      </c>
      <c r="C27" s="38" t="s">
        <v>123</v>
      </c>
      <c r="D27" s="39" t="s">
        <v>132</v>
      </c>
      <c r="E27" s="39">
        <v>2.4289999999999998</v>
      </c>
      <c r="F27" s="39">
        <v>2.633</v>
      </c>
      <c r="G27" s="40">
        <v>6.133</v>
      </c>
      <c r="H27" s="40">
        <v>5.8860000000000001</v>
      </c>
      <c r="I27" s="40">
        <v>3.21</v>
      </c>
      <c r="J27" s="40">
        <v>2.5150000000000001</v>
      </c>
      <c r="K27" s="40">
        <v>0.83099999999999996</v>
      </c>
      <c r="L27" s="40">
        <v>0.95099999999999996</v>
      </c>
      <c r="M27" s="40">
        <v>1.3839999999999999</v>
      </c>
      <c r="N27" s="40">
        <v>1.228</v>
      </c>
      <c r="O27" s="40">
        <v>1.452</v>
      </c>
      <c r="P27" s="40">
        <v>0.26800000000000002</v>
      </c>
      <c r="Q27" s="387"/>
    </row>
    <row r="28" spans="1:17" x14ac:dyDescent="0.2">
      <c r="A28" s="20"/>
      <c r="B28" s="424" t="s">
        <v>148</v>
      </c>
      <c r="C28" s="38" t="s">
        <v>120</v>
      </c>
      <c r="D28" s="39" t="s">
        <v>132</v>
      </c>
      <c r="E28" s="39">
        <v>242.1</v>
      </c>
      <c r="F28" s="39">
        <v>215.6</v>
      </c>
      <c r="G28" s="40">
        <v>339.7</v>
      </c>
      <c r="H28" s="40">
        <v>360.6</v>
      </c>
      <c r="I28" s="40">
        <v>285.5</v>
      </c>
      <c r="J28" s="40">
        <v>322.10000000000002</v>
      </c>
      <c r="K28" s="40" t="s">
        <v>289</v>
      </c>
      <c r="L28" s="40" t="s">
        <v>289</v>
      </c>
      <c r="M28" s="40" t="s">
        <v>289</v>
      </c>
      <c r="N28" s="40" t="s">
        <v>289</v>
      </c>
      <c r="O28" s="40" t="s">
        <v>289</v>
      </c>
      <c r="P28" s="40" t="s">
        <v>289</v>
      </c>
      <c r="Q28" s="387"/>
    </row>
    <row r="29" spans="1:17" x14ac:dyDescent="0.2">
      <c r="A29" s="20"/>
      <c r="B29" s="424" t="s">
        <v>111</v>
      </c>
      <c r="C29" s="38" t="s">
        <v>124</v>
      </c>
      <c r="D29" s="39" t="s">
        <v>132</v>
      </c>
      <c r="E29" s="39">
        <v>405.8</v>
      </c>
      <c r="F29" s="39">
        <v>666.9</v>
      </c>
      <c r="G29" s="40">
        <v>2806</v>
      </c>
      <c r="H29" s="40">
        <v>2269</v>
      </c>
      <c r="I29" s="40">
        <v>683.3</v>
      </c>
      <c r="J29" s="40">
        <v>1504</v>
      </c>
      <c r="K29" s="40">
        <v>369.1</v>
      </c>
      <c r="L29" s="40">
        <v>384.3</v>
      </c>
      <c r="M29" s="40">
        <v>490.3</v>
      </c>
      <c r="N29" s="40">
        <v>402.5</v>
      </c>
      <c r="O29" s="40">
        <v>734.8</v>
      </c>
      <c r="P29" s="40">
        <v>159.19999999999999</v>
      </c>
      <c r="Q29" s="387"/>
    </row>
    <row r="30" spans="1:17" x14ac:dyDescent="0.2">
      <c r="A30" s="20"/>
      <c r="B30" s="424" t="s">
        <v>112</v>
      </c>
      <c r="C30" s="38" t="s">
        <v>125</v>
      </c>
      <c r="D30" s="39" t="s">
        <v>132</v>
      </c>
      <c r="E30" s="39" t="s">
        <v>287</v>
      </c>
      <c r="F30" s="39" t="s">
        <v>287</v>
      </c>
      <c r="G30" s="40">
        <v>0.37</v>
      </c>
      <c r="H30" s="40">
        <v>0.4</v>
      </c>
      <c r="I30" s="40" t="s">
        <v>287</v>
      </c>
      <c r="J30" s="40" t="s">
        <v>287</v>
      </c>
      <c r="K30" s="40" t="s">
        <v>287</v>
      </c>
      <c r="L30" s="40" t="s">
        <v>287</v>
      </c>
      <c r="M30" s="40" t="s">
        <v>287</v>
      </c>
      <c r="N30" s="40" t="s">
        <v>287</v>
      </c>
      <c r="O30" s="40" t="s">
        <v>287</v>
      </c>
      <c r="P30" s="40" t="s">
        <v>287</v>
      </c>
      <c r="Q30" s="387"/>
    </row>
    <row r="31" spans="1:17" x14ac:dyDescent="0.2">
      <c r="A31" s="20"/>
      <c r="B31" s="424" t="s">
        <v>113</v>
      </c>
      <c r="C31" s="38" t="s">
        <v>126</v>
      </c>
      <c r="D31" s="39" t="s">
        <v>132</v>
      </c>
      <c r="E31" s="39">
        <v>111.5</v>
      </c>
      <c r="F31" s="39">
        <v>150.6</v>
      </c>
      <c r="G31" s="40">
        <v>633.79999999999995</v>
      </c>
      <c r="H31" s="40">
        <v>459</v>
      </c>
      <c r="I31" s="40">
        <v>155.6</v>
      </c>
      <c r="J31" s="40">
        <v>199.5</v>
      </c>
      <c r="K31" s="40">
        <v>103</v>
      </c>
      <c r="L31" s="40">
        <v>145.69999999999999</v>
      </c>
      <c r="M31" s="40">
        <v>137.4</v>
      </c>
      <c r="N31" s="40">
        <v>129</v>
      </c>
      <c r="O31" s="40">
        <v>176.5</v>
      </c>
      <c r="P31" s="40">
        <v>46.7</v>
      </c>
      <c r="Q31" s="387"/>
    </row>
    <row r="32" spans="1:17" x14ac:dyDescent="0.2">
      <c r="A32" s="20"/>
      <c r="B32" s="424" t="s">
        <v>86</v>
      </c>
      <c r="C32" s="38" t="s">
        <v>85</v>
      </c>
      <c r="D32" s="39" t="s">
        <v>132</v>
      </c>
      <c r="E32" s="39">
        <v>64.930000000000007</v>
      </c>
      <c r="F32" s="39">
        <v>123.5</v>
      </c>
      <c r="G32" s="40">
        <v>395.5</v>
      </c>
      <c r="H32" s="40">
        <v>214.7</v>
      </c>
      <c r="I32" s="40">
        <v>55.16</v>
      </c>
      <c r="J32" s="40">
        <v>155</v>
      </c>
      <c r="K32" s="40">
        <v>46.28</v>
      </c>
      <c r="L32" s="40">
        <v>41.44</v>
      </c>
      <c r="M32" s="40">
        <v>51.18</v>
      </c>
      <c r="N32" s="40">
        <v>34.340000000000003</v>
      </c>
      <c r="O32" s="40">
        <v>52.35</v>
      </c>
      <c r="P32" s="40">
        <v>15.15</v>
      </c>
      <c r="Q32" s="387"/>
    </row>
    <row r="33" spans="1:17" x14ac:dyDescent="0.2">
      <c r="A33" s="20"/>
      <c r="B33" s="424" t="s">
        <v>69</v>
      </c>
      <c r="C33" s="38" t="s">
        <v>68</v>
      </c>
      <c r="D33" s="39" t="s">
        <v>132</v>
      </c>
      <c r="E33" s="39" t="s">
        <v>252</v>
      </c>
      <c r="F33" s="39" t="s">
        <v>252</v>
      </c>
      <c r="G33" s="40">
        <v>0.17599999999999999</v>
      </c>
      <c r="H33" s="40">
        <v>0.18</v>
      </c>
      <c r="I33" s="40" t="s">
        <v>252</v>
      </c>
      <c r="J33" s="40" t="s">
        <v>252</v>
      </c>
      <c r="K33" s="40" t="s">
        <v>252</v>
      </c>
      <c r="L33" s="40">
        <v>6.5000000000000002E-2</v>
      </c>
      <c r="M33" s="40">
        <v>5.3999999999999999E-2</v>
      </c>
      <c r="N33" s="40">
        <v>0.04</v>
      </c>
      <c r="O33" s="40">
        <v>5.6000000000000001E-2</v>
      </c>
      <c r="P33" s="40" t="s">
        <v>252</v>
      </c>
      <c r="Q33" s="387"/>
    </row>
    <row r="34" spans="1:17" x14ac:dyDescent="0.2">
      <c r="A34" s="20"/>
      <c r="B34" s="424" t="s">
        <v>84</v>
      </c>
      <c r="C34" s="38" t="s">
        <v>83</v>
      </c>
      <c r="D34" s="39" t="s">
        <v>132</v>
      </c>
      <c r="E34" s="39">
        <v>1.2490000000000001</v>
      </c>
      <c r="F34" s="39">
        <v>1.3520000000000001</v>
      </c>
      <c r="G34" s="40" t="s">
        <v>283</v>
      </c>
      <c r="H34" s="40" t="s">
        <v>283</v>
      </c>
      <c r="I34" s="40" t="s">
        <v>283</v>
      </c>
      <c r="J34" s="40" t="s">
        <v>283</v>
      </c>
      <c r="K34" s="40" t="s">
        <v>283</v>
      </c>
      <c r="L34" s="40" t="s">
        <v>283</v>
      </c>
      <c r="M34" s="40" t="s">
        <v>283</v>
      </c>
      <c r="N34" s="40">
        <v>0.90300000000000002</v>
      </c>
      <c r="O34" s="40">
        <v>1.224</v>
      </c>
      <c r="P34" s="40">
        <v>1.181</v>
      </c>
      <c r="Q34" s="387"/>
    </row>
    <row r="35" spans="1:17" x14ac:dyDescent="0.2">
      <c r="A35" s="20"/>
      <c r="B35" s="424" t="s">
        <v>150</v>
      </c>
      <c r="C35" s="38" t="s">
        <v>82</v>
      </c>
      <c r="D35" s="39" t="s">
        <v>132</v>
      </c>
      <c r="E35" s="39">
        <v>2.6440000000000001</v>
      </c>
      <c r="F35" s="39">
        <v>2.621</v>
      </c>
      <c r="G35" s="40">
        <v>2.0619999999999998</v>
      </c>
      <c r="H35" s="40">
        <v>2.4510000000000001</v>
      </c>
      <c r="I35" s="40">
        <v>1.5169999999999999</v>
      </c>
      <c r="J35" s="40">
        <v>3.226</v>
      </c>
      <c r="K35" s="40" t="s">
        <v>288</v>
      </c>
      <c r="L35" s="40" t="s">
        <v>288</v>
      </c>
      <c r="M35" s="40" t="s">
        <v>288</v>
      </c>
      <c r="N35" s="40" t="s">
        <v>288</v>
      </c>
      <c r="O35" s="40" t="s">
        <v>288</v>
      </c>
      <c r="P35" s="40" t="s">
        <v>288</v>
      </c>
      <c r="Q35" s="387"/>
    </row>
    <row r="36" spans="1:17" x14ac:dyDescent="0.2">
      <c r="A36" s="20"/>
      <c r="B36" s="424" t="s">
        <v>103</v>
      </c>
      <c r="C36" s="38" t="s">
        <v>102</v>
      </c>
      <c r="D36" s="39" t="s">
        <v>132</v>
      </c>
      <c r="E36" s="39">
        <v>0.79239999999999999</v>
      </c>
      <c r="F36" s="39">
        <v>0.28689999999999999</v>
      </c>
      <c r="G36" s="40">
        <v>1.4650000000000001</v>
      </c>
      <c r="H36" s="40">
        <v>1.391</v>
      </c>
      <c r="I36" s="40">
        <v>0.24829999999999999</v>
      </c>
      <c r="J36" s="40">
        <v>1.7330000000000001</v>
      </c>
      <c r="K36" s="40">
        <v>0.22040000000000001</v>
      </c>
      <c r="L36" s="40">
        <v>0.20749999999999999</v>
      </c>
      <c r="M36" s="40">
        <v>0.36399999999999999</v>
      </c>
      <c r="N36" s="40">
        <v>0.13270000000000001</v>
      </c>
      <c r="O36" s="40">
        <v>0.2349</v>
      </c>
      <c r="P36" s="40" t="s">
        <v>290</v>
      </c>
      <c r="Q36" s="387"/>
    </row>
    <row r="37" spans="1:17" x14ac:dyDescent="0.2">
      <c r="A37" s="20"/>
      <c r="B37" s="424" t="s">
        <v>81</v>
      </c>
      <c r="C37" s="38" t="s">
        <v>80</v>
      </c>
      <c r="D37" s="39" t="s">
        <v>132</v>
      </c>
      <c r="E37" s="39">
        <v>38.44</v>
      </c>
      <c r="F37" s="39">
        <v>42.71</v>
      </c>
      <c r="G37" s="40">
        <v>149.9</v>
      </c>
      <c r="H37" s="40">
        <v>110.9</v>
      </c>
      <c r="I37" s="40">
        <v>25.68</v>
      </c>
      <c r="J37" s="40">
        <v>46.65</v>
      </c>
      <c r="K37" s="40">
        <v>17.09</v>
      </c>
      <c r="L37" s="40">
        <v>20.25</v>
      </c>
      <c r="M37" s="40">
        <v>25.32</v>
      </c>
      <c r="N37" s="40">
        <v>18.600000000000001</v>
      </c>
      <c r="O37" s="40">
        <v>25.23</v>
      </c>
      <c r="P37" s="40">
        <v>9.1999999999999993</v>
      </c>
      <c r="Q37" s="387"/>
    </row>
    <row r="38" spans="1:17" x14ac:dyDescent="0.2">
      <c r="A38" s="20"/>
      <c r="B38" s="424" t="s">
        <v>114</v>
      </c>
      <c r="C38" s="38" t="s">
        <v>127</v>
      </c>
      <c r="D38" s="39" t="s">
        <v>132</v>
      </c>
      <c r="E38" s="39">
        <v>44.6</v>
      </c>
      <c r="F38" s="39">
        <v>50.6</v>
      </c>
      <c r="G38" s="40">
        <v>688.3</v>
      </c>
      <c r="H38" s="40">
        <v>627.79999999999995</v>
      </c>
      <c r="I38" s="40">
        <v>397.2</v>
      </c>
      <c r="J38" s="40">
        <v>213.3</v>
      </c>
      <c r="K38" s="40">
        <v>222.6</v>
      </c>
      <c r="L38" s="40">
        <v>306.10000000000002</v>
      </c>
      <c r="M38" s="40">
        <v>307.5</v>
      </c>
      <c r="N38" s="40">
        <v>375.1</v>
      </c>
      <c r="O38" s="40">
        <v>403.6</v>
      </c>
      <c r="P38" s="40">
        <v>105</v>
      </c>
      <c r="Q38" s="387"/>
    </row>
    <row r="39" spans="1:17" x14ac:dyDescent="0.2">
      <c r="A39" s="20"/>
      <c r="B39" s="424" t="s">
        <v>77</v>
      </c>
      <c r="C39" s="38" t="s">
        <v>76</v>
      </c>
      <c r="D39" s="39" t="s">
        <v>132</v>
      </c>
      <c r="E39" s="39" t="s">
        <v>285</v>
      </c>
      <c r="F39" s="39" t="s">
        <v>285</v>
      </c>
      <c r="G39" s="40" t="s">
        <v>285</v>
      </c>
      <c r="H39" s="40" t="s">
        <v>285</v>
      </c>
      <c r="I39" s="40" t="s">
        <v>285</v>
      </c>
      <c r="J39" s="40" t="s">
        <v>285</v>
      </c>
      <c r="K39" s="40" t="s">
        <v>285</v>
      </c>
      <c r="L39" s="40" t="s">
        <v>285</v>
      </c>
      <c r="M39" s="40" t="s">
        <v>285</v>
      </c>
      <c r="N39" s="40" t="s">
        <v>285</v>
      </c>
      <c r="O39" s="40" t="s">
        <v>285</v>
      </c>
      <c r="P39" s="40" t="s">
        <v>285</v>
      </c>
      <c r="Q39" s="387"/>
    </row>
    <row r="40" spans="1:17" x14ac:dyDescent="0.2">
      <c r="A40" s="20"/>
      <c r="B40" s="424" t="s">
        <v>115</v>
      </c>
      <c r="C40" s="38" t="s">
        <v>128</v>
      </c>
      <c r="D40" s="39" t="s">
        <v>132</v>
      </c>
      <c r="E40" s="39">
        <v>94.2</v>
      </c>
      <c r="F40" s="39">
        <v>71.7</v>
      </c>
      <c r="G40" s="40">
        <v>357.5</v>
      </c>
      <c r="H40" s="40">
        <v>419.3</v>
      </c>
      <c r="I40" s="40">
        <v>199.3</v>
      </c>
      <c r="J40" s="40">
        <v>161.19999999999999</v>
      </c>
      <c r="K40" s="40">
        <v>172.9</v>
      </c>
      <c r="L40" s="40">
        <v>155.80000000000001</v>
      </c>
      <c r="M40" s="40">
        <v>232</v>
      </c>
      <c r="N40" s="40">
        <v>199.4</v>
      </c>
      <c r="O40" s="40">
        <v>265.60000000000002</v>
      </c>
      <c r="P40" s="40">
        <v>118</v>
      </c>
      <c r="Q40" s="387"/>
    </row>
    <row r="41" spans="1:17" x14ac:dyDescent="0.2">
      <c r="A41" s="20"/>
      <c r="B41" s="424" t="s">
        <v>116</v>
      </c>
      <c r="C41" s="38" t="s">
        <v>129</v>
      </c>
      <c r="D41" s="39" t="s">
        <v>132</v>
      </c>
      <c r="E41" s="39">
        <v>329.9</v>
      </c>
      <c r="F41" s="39" t="s">
        <v>284</v>
      </c>
      <c r="G41" s="40" t="s">
        <v>284</v>
      </c>
      <c r="H41" s="40" t="s">
        <v>284</v>
      </c>
      <c r="I41" s="40" t="s">
        <v>284</v>
      </c>
      <c r="J41" s="40" t="s">
        <v>284</v>
      </c>
      <c r="K41" s="40" t="s">
        <v>284</v>
      </c>
      <c r="L41" s="40" t="s">
        <v>284</v>
      </c>
      <c r="M41" s="40" t="s">
        <v>284</v>
      </c>
      <c r="N41" s="40" t="s">
        <v>284</v>
      </c>
      <c r="O41" s="40" t="s">
        <v>284</v>
      </c>
      <c r="P41" s="40" t="s">
        <v>284</v>
      </c>
      <c r="Q41" s="387"/>
    </row>
    <row r="42" spans="1:17" x14ac:dyDescent="0.2">
      <c r="A42" s="20"/>
      <c r="B42" s="424" t="s">
        <v>75</v>
      </c>
      <c r="C42" s="38" t="s">
        <v>74</v>
      </c>
      <c r="D42" s="39" t="s">
        <v>132</v>
      </c>
      <c r="E42" s="39" t="s">
        <v>253</v>
      </c>
      <c r="F42" s="39" t="s">
        <v>253</v>
      </c>
      <c r="G42" s="40">
        <v>0.193</v>
      </c>
      <c r="H42" s="40">
        <v>0.14899999999999999</v>
      </c>
      <c r="I42" s="40" t="s">
        <v>253</v>
      </c>
      <c r="J42" s="40">
        <v>0.10100000000000001</v>
      </c>
      <c r="K42" s="40" t="s">
        <v>253</v>
      </c>
      <c r="L42" s="40" t="s">
        <v>253</v>
      </c>
      <c r="M42" s="40">
        <v>3.9E-2</v>
      </c>
      <c r="N42" s="40" t="s">
        <v>253</v>
      </c>
      <c r="O42" s="40">
        <v>0.182</v>
      </c>
      <c r="P42" s="40" t="s">
        <v>253</v>
      </c>
      <c r="Q42" s="387"/>
    </row>
    <row r="43" spans="1:17" x14ac:dyDescent="0.2">
      <c r="A43" s="20"/>
      <c r="B43" s="424" t="s">
        <v>117</v>
      </c>
      <c r="C43" s="38" t="s">
        <v>130</v>
      </c>
      <c r="D43" s="39" t="s">
        <v>132</v>
      </c>
      <c r="E43" s="39">
        <v>1.22</v>
      </c>
      <c r="F43" s="39">
        <v>0.77</v>
      </c>
      <c r="G43" s="40">
        <v>7.36</v>
      </c>
      <c r="H43" s="40">
        <v>8.44</v>
      </c>
      <c r="I43" s="40">
        <v>5.54</v>
      </c>
      <c r="J43" s="40">
        <v>3.73</v>
      </c>
      <c r="K43" s="40">
        <v>4.7300000000000004</v>
      </c>
      <c r="L43" s="40">
        <v>4.22</v>
      </c>
      <c r="M43" s="40">
        <v>5.7</v>
      </c>
      <c r="N43" s="40">
        <v>4.78</v>
      </c>
      <c r="O43" s="40">
        <v>5.54</v>
      </c>
      <c r="P43" s="40">
        <v>1.25</v>
      </c>
      <c r="Q43" s="387"/>
    </row>
    <row r="44" spans="1:17" x14ac:dyDescent="0.2">
      <c r="A44" s="20"/>
      <c r="B44" s="424" t="s">
        <v>194</v>
      </c>
      <c r="C44" s="38" t="s">
        <v>195</v>
      </c>
      <c r="D44" s="39" t="s">
        <v>132</v>
      </c>
      <c r="E44" s="39" t="s">
        <v>254</v>
      </c>
      <c r="F44" s="39" t="s">
        <v>254</v>
      </c>
      <c r="G44" s="40" t="s">
        <v>254</v>
      </c>
      <c r="H44" s="40" t="s">
        <v>254</v>
      </c>
      <c r="I44" s="40" t="s">
        <v>254</v>
      </c>
      <c r="J44" s="40" t="s">
        <v>254</v>
      </c>
      <c r="K44" s="40" t="s">
        <v>254</v>
      </c>
      <c r="L44" s="40" t="s">
        <v>254</v>
      </c>
      <c r="M44" s="40" t="s">
        <v>254</v>
      </c>
      <c r="N44" s="40" t="s">
        <v>254</v>
      </c>
      <c r="O44" s="40">
        <v>3.0200000000000001E-2</v>
      </c>
      <c r="P44" s="40" t="s">
        <v>254</v>
      </c>
      <c r="Q44" s="387"/>
    </row>
    <row r="45" spans="1:17" x14ac:dyDescent="0.2">
      <c r="A45" s="20"/>
      <c r="B45" s="424" t="s">
        <v>73</v>
      </c>
      <c r="C45" s="38" t="s">
        <v>72</v>
      </c>
      <c r="D45" s="39" t="s">
        <v>132</v>
      </c>
      <c r="E45" s="39" t="s">
        <v>291</v>
      </c>
      <c r="F45" s="39" t="s">
        <v>291</v>
      </c>
      <c r="G45" s="40">
        <v>0.81499999999999995</v>
      </c>
      <c r="H45" s="40">
        <v>0.96899999999999997</v>
      </c>
      <c r="I45" s="40">
        <v>0.47899999999999998</v>
      </c>
      <c r="J45" s="40">
        <v>0.49399999999999999</v>
      </c>
      <c r="K45" s="40">
        <v>0.315</v>
      </c>
      <c r="L45" s="40">
        <v>0.34799999999999998</v>
      </c>
      <c r="M45" s="40">
        <v>0.36699999999999999</v>
      </c>
      <c r="N45" s="40">
        <v>0.436</v>
      </c>
      <c r="O45" s="40">
        <v>0.59499999999999997</v>
      </c>
      <c r="P45" s="40" t="s">
        <v>291</v>
      </c>
      <c r="Q45" s="387"/>
    </row>
    <row r="46" spans="1:17" x14ac:dyDescent="0.2">
      <c r="A46" s="20"/>
      <c r="B46" s="424" t="s">
        <v>71</v>
      </c>
      <c r="C46" s="38" t="s">
        <v>70</v>
      </c>
      <c r="D46" s="39" t="s">
        <v>132</v>
      </c>
      <c r="E46" s="39">
        <v>106.1</v>
      </c>
      <c r="F46" s="39">
        <v>92.06</v>
      </c>
      <c r="G46" s="40">
        <v>314.7</v>
      </c>
      <c r="H46" s="40">
        <v>178.4</v>
      </c>
      <c r="I46" s="40">
        <v>48.29</v>
      </c>
      <c r="J46" s="40">
        <v>91.47</v>
      </c>
      <c r="K46" s="40">
        <v>35</v>
      </c>
      <c r="L46" s="40">
        <v>36.35</v>
      </c>
      <c r="M46" s="40">
        <v>44.21</v>
      </c>
      <c r="N46" s="40">
        <v>30.86</v>
      </c>
      <c r="O46" s="40">
        <v>44.88</v>
      </c>
      <c r="P46" s="40">
        <v>15.08</v>
      </c>
      <c r="Q46" s="387"/>
    </row>
    <row r="47" spans="1:17" ht="4.5" customHeight="1" x14ac:dyDescent="0.2">
      <c r="A47" s="20"/>
      <c r="B47" s="381"/>
      <c r="C47" s="382"/>
      <c r="D47" s="21"/>
      <c r="E47" s="21"/>
      <c r="F47" s="21"/>
      <c r="G47" s="381"/>
      <c r="H47" s="383"/>
      <c r="I47" s="381"/>
      <c r="J47" s="381"/>
      <c r="K47" s="381"/>
      <c r="L47" s="381"/>
      <c r="M47" s="381"/>
      <c r="N47" s="381"/>
      <c r="O47" s="381"/>
      <c r="P47" s="381"/>
    </row>
    <row r="48" spans="1:17" ht="12" x14ac:dyDescent="0.2">
      <c r="A48" s="20"/>
      <c r="B48" s="186" t="s">
        <v>256</v>
      </c>
      <c r="C48" s="20"/>
      <c r="D48" s="21"/>
      <c r="E48" s="21"/>
      <c r="F48" s="21"/>
      <c r="G48" s="45"/>
      <c r="H48" s="20"/>
      <c r="I48" s="20"/>
      <c r="J48" s="22"/>
      <c r="K48" s="20"/>
      <c r="L48" s="20"/>
      <c r="M48" s="20"/>
      <c r="N48" s="20"/>
      <c r="O48" s="20"/>
      <c r="P48" s="20"/>
    </row>
    <row r="49" spans="1:29" x14ac:dyDescent="0.2">
      <c r="A49" s="20"/>
      <c r="B49" s="23" t="s">
        <v>369</v>
      </c>
      <c r="C49" s="382"/>
      <c r="D49" s="21"/>
      <c r="E49" s="21"/>
      <c r="F49" s="21"/>
      <c r="G49" s="20"/>
      <c r="H49" s="23"/>
      <c r="I49" s="384"/>
      <c r="J49" s="22"/>
      <c r="K49" s="20"/>
      <c r="L49" s="20"/>
      <c r="M49" s="20"/>
      <c r="N49" s="20"/>
      <c r="O49" s="20"/>
      <c r="P49" s="20"/>
    </row>
    <row r="50" spans="1:29" x14ac:dyDescent="0.2">
      <c r="A50" s="20"/>
      <c r="B50" s="381"/>
      <c r="C50" s="382"/>
      <c r="D50" s="21"/>
      <c r="E50" s="21"/>
      <c r="F50" s="21"/>
      <c r="G50" s="384"/>
      <c r="H50" s="23"/>
      <c r="I50" s="384"/>
      <c r="J50" s="22"/>
      <c r="K50" s="20"/>
      <c r="L50" s="20"/>
      <c r="M50" s="20"/>
      <c r="N50" s="20"/>
      <c r="O50" s="20"/>
      <c r="P50" s="20"/>
    </row>
    <row r="51" spans="1:29" ht="12.6" customHeight="1" x14ac:dyDescent="0.2">
      <c r="A51" s="20"/>
      <c r="B51" s="689" t="s">
        <v>196</v>
      </c>
      <c r="C51" s="689"/>
      <c r="D51" s="689"/>
      <c r="E51" s="689"/>
      <c r="F51" s="689"/>
      <c r="G51" s="689"/>
      <c r="H51" s="689"/>
      <c r="I51" s="689"/>
      <c r="J51" s="689"/>
      <c r="K51" s="689"/>
      <c r="L51" s="689"/>
      <c r="M51" s="689"/>
      <c r="N51" s="689"/>
      <c r="O51" s="689"/>
      <c r="P51" s="689"/>
      <c r="Q51" s="387"/>
    </row>
    <row r="52" spans="1:29" s="16" customFormat="1" ht="12.6" customHeight="1" x14ac:dyDescent="0.25">
      <c r="A52" s="36"/>
      <c r="B52" s="703" t="s">
        <v>190</v>
      </c>
      <c r="C52" s="703"/>
      <c r="D52" s="689" t="s">
        <v>104</v>
      </c>
      <c r="E52" s="703" t="str">
        <f>E12</f>
        <v>Fecha</v>
      </c>
      <c r="F52" s="703"/>
      <c r="G52" s="703"/>
      <c r="H52" s="703"/>
      <c r="I52" s="703"/>
      <c r="J52" s="703"/>
      <c r="K52" s="703"/>
      <c r="L52" s="703"/>
      <c r="M52" s="703"/>
      <c r="N52" s="703"/>
      <c r="O52" s="703"/>
      <c r="P52" s="703"/>
      <c r="Q52" s="388"/>
      <c r="AA52" s="237"/>
      <c r="AB52" s="237"/>
      <c r="AC52" s="435"/>
    </row>
    <row r="53" spans="1:29" ht="12.75" customHeight="1" x14ac:dyDescent="0.2">
      <c r="A53" s="20"/>
      <c r="B53" s="703"/>
      <c r="C53" s="703"/>
      <c r="D53" s="689"/>
      <c r="E53" s="412">
        <f t="shared" ref="E53:F53" si="0">E13</f>
        <v>44105.351388888892</v>
      </c>
      <c r="F53" s="412">
        <f t="shared" si="0"/>
        <v>44106.355555555558</v>
      </c>
      <c r="G53" s="412">
        <f>G13</f>
        <v>44107.385416666664</v>
      </c>
      <c r="H53" s="412">
        <f t="shared" ref="H53:P53" si="1">H13</f>
        <v>44108.384027777778</v>
      </c>
      <c r="I53" s="412">
        <f t="shared" si="1"/>
        <v>44109.395138888889</v>
      </c>
      <c r="J53" s="412">
        <f t="shared" si="1"/>
        <v>44052.625</v>
      </c>
      <c r="K53" s="412">
        <f t="shared" si="1"/>
        <v>44053.645833333336</v>
      </c>
      <c r="L53" s="412">
        <f t="shared" si="1"/>
        <v>44054.659722222219</v>
      </c>
      <c r="M53" s="412">
        <f t="shared" si="1"/>
        <v>44055.666666666664</v>
      </c>
      <c r="N53" s="412">
        <f t="shared" si="1"/>
        <v>44056.677083333336</v>
      </c>
      <c r="O53" s="412">
        <f t="shared" si="1"/>
        <v>44057.6875</v>
      </c>
      <c r="P53" s="412">
        <f t="shared" si="1"/>
        <v>44058.697916666664</v>
      </c>
      <c r="Q53" s="387"/>
    </row>
    <row r="54" spans="1:29" s="16" customFormat="1" ht="12" x14ac:dyDescent="0.25">
      <c r="A54" s="36"/>
      <c r="B54" s="730" t="s">
        <v>292</v>
      </c>
      <c r="C54" s="730"/>
      <c r="D54" s="730"/>
      <c r="E54" s="47">
        <f>'3.35'!$M12</f>
        <v>942.00361504246939</v>
      </c>
      <c r="F54" s="47">
        <f>'3.35'!$M13</f>
        <v>946.13926059387688</v>
      </c>
      <c r="G54" s="47">
        <f>'3.35'!$M14</f>
        <v>938.28773711514373</v>
      </c>
      <c r="H54" s="47">
        <f>'3.35'!$M15</f>
        <v>950.98940988522713</v>
      </c>
      <c r="I54" s="47">
        <f>'3.35'!$M16</f>
        <v>940.12057784926105</v>
      </c>
      <c r="J54" s="47" t="e">
        <f>'3.35'!$M17</f>
        <v>#REF!</v>
      </c>
      <c r="K54" s="47" t="e">
        <f>'3.35'!$M18</f>
        <v>#REF!</v>
      </c>
      <c r="L54" s="47" t="e">
        <f>'3.35'!$M19</f>
        <v>#REF!</v>
      </c>
      <c r="M54" s="47" t="e">
        <f>'3.35'!$M20</f>
        <v>#REF!</v>
      </c>
      <c r="N54" s="47" t="e">
        <f>'3.35'!$M21</f>
        <v>#REF!</v>
      </c>
      <c r="O54" s="47" t="e">
        <f>'3.35'!$M22</f>
        <v>#REF!</v>
      </c>
      <c r="P54" s="47" t="e">
        <f>'3.35'!$M23</f>
        <v>#REF!</v>
      </c>
      <c r="Q54" s="388"/>
      <c r="S54" s="216"/>
      <c r="T54" s="391" t="s">
        <v>293</v>
      </c>
      <c r="U54" s="392" t="s">
        <v>294</v>
      </c>
      <c r="V54" s="216"/>
      <c r="AA54" s="237"/>
      <c r="AB54" s="237"/>
      <c r="AC54" s="435"/>
    </row>
    <row r="55" spans="1:29" ht="13.8" x14ac:dyDescent="0.25">
      <c r="A55" s="20"/>
      <c r="B55" s="424" t="s">
        <v>101</v>
      </c>
      <c r="C55" s="38" t="s">
        <v>100</v>
      </c>
      <c r="D55" s="39" t="s">
        <v>135</v>
      </c>
      <c r="E55" s="48">
        <f t="shared" ref="E55:P55" si="2">IF(ISNUMBER(FIND("&lt;",E14)),"&lt;L.C.",PRODUCT(E14,1/E$54))</f>
        <v>5.3067736897958975E-2</v>
      </c>
      <c r="F55" s="48">
        <f t="shared" si="2"/>
        <v>6.8277475304694135E-2</v>
      </c>
      <c r="G55" s="48">
        <f t="shared" si="2"/>
        <v>0.32996274783670854</v>
      </c>
      <c r="H55" s="48">
        <f t="shared" si="2"/>
        <v>0.37560880940105285</v>
      </c>
      <c r="I55" s="48">
        <f t="shared" si="2"/>
        <v>0.22178006195438354</v>
      </c>
      <c r="J55" s="48" t="e">
        <f t="shared" si="2"/>
        <v>#REF!</v>
      </c>
      <c r="K55" s="48" t="e">
        <f t="shared" si="2"/>
        <v>#REF!</v>
      </c>
      <c r="L55" s="48" t="e">
        <f t="shared" si="2"/>
        <v>#REF!</v>
      </c>
      <c r="M55" s="48" t="e">
        <f t="shared" si="2"/>
        <v>#REF!</v>
      </c>
      <c r="N55" s="48" t="e">
        <f t="shared" si="2"/>
        <v>#REF!</v>
      </c>
      <c r="O55" s="48" t="e">
        <f t="shared" si="2"/>
        <v>#REF!</v>
      </c>
      <c r="P55" s="48" t="e">
        <f t="shared" si="2"/>
        <v>#REF!</v>
      </c>
      <c r="Q55" s="387"/>
      <c r="S55" s="233"/>
      <c r="T55" s="393">
        <v>0</v>
      </c>
      <c r="U55" s="394">
        <v>0.5</v>
      </c>
    </row>
    <row r="56" spans="1:29" ht="13.8" x14ac:dyDescent="0.25">
      <c r="A56" s="20"/>
      <c r="B56" s="424" t="s">
        <v>79</v>
      </c>
      <c r="C56" s="38" t="s">
        <v>78</v>
      </c>
      <c r="D56" s="39" t="s">
        <v>135</v>
      </c>
      <c r="E56" s="48">
        <f t="shared" ref="E56:P56" si="3">IF(ISNUMBER(FIND("&lt;",E15)),"&lt;L.C.",PRODUCT(E15,1/E$54))</f>
        <v>2.3227087083963643E-3</v>
      </c>
      <c r="F56" s="48">
        <f t="shared" si="3"/>
        <v>8.5928153905133638E-4</v>
      </c>
      <c r="G56" s="48">
        <f t="shared" si="3"/>
        <v>3.898590864298061E-3</v>
      </c>
      <c r="H56" s="48">
        <f t="shared" si="3"/>
        <v>3.4395756314413322E-3</v>
      </c>
      <c r="I56" s="48">
        <f t="shared" si="3"/>
        <v>7.5841335335000224E-4</v>
      </c>
      <c r="J56" s="48" t="e">
        <f t="shared" si="3"/>
        <v>#REF!</v>
      </c>
      <c r="K56" s="48" t="e">
        <f t="shared" si="3"/>
        <v>#REF!</v>
      </c>
      <c r="L56" s="48" t="e">
        <f t="shared" si="3"/>
        <v>#REF!</v>
      </c>
      <c r="M56" s="48" t="e">
        <f t="shared" si="3"/>
        <v>#REF!</v>
      </c>
      <c r="N56" s="48" t="e">
        <f t="shared" si="3"/>
        <v>#REF!</v>
      </c>
      <c r="O56" s="48" t="e">
        <f t="shared" si="3"/>
        <v>#REF!</v>
      </c>
      <c r="P56" s="48" t="e">
        <f t="shared" si="3"/>
        <v>#REF!</v>
      </c>
      <c r="Q56" s="387"/>
      <c r="S56" s="233"/>
      <c r="T56" s="393">
        <v>1</v>
      </c>
      <c r="U56" s="394">
        <v>0.5</v>
      </c>
    </row>
    <row r="57" spans="1:29" ht="13.2" x14ac:dyDescent="0.2">
      <c r="A57" s="20"/>
      <c r="B57" s="424" t="s">
        <v>147</v>
      </c>
      <c r="C57" s="38" t="s">
        <v>99</v>
      </c>
      <c r="D57" s="39" t="s">
        <v>135</v>
      </c>
      <c r="E57" s="48">
        <f t="shared" ref="E57:P57" si="4">IF(ISNUMBER(FIND("&lt;",E16)),"&lt;L.C.",PRODUCT(E16,1/E$54))</f>
        <v>2.9511564028070801E-3</v>
      </c>
      <c r="F57" s="48">
        <f t="shared" si="4"/>
        <v>2.6983342794564104E-3</v>
      </c>
      <c r="G57" s="48">
        <f t="shared" si="4"/>
        <v>1.1787428911737714E-2</v>
      </c>
      <c r="H57" s="48">
        <f t="shared" si="4"/>
        <v>1.1409170162378005E-2</v>
      </c>
      <c r="I57" s="48">
        <f t="shared" si="4"/>
        <v>3.298513055734021E-3</v>
      </c>
      <c r="J57" s="48" t="e">
        <f t="shared" si="4"/>
        <v>#REF!</v>
      </c>
      <c r="K57" s="48" t="e">
        <f t="shared" si="4"/>
        <v>#REF!</v>
      </c>
      <c r="L57" s="48" t="e">
        <f t="shared" si="4"/>
        <v>#REF!</v>
      </c>
      <c r="M57" s="48" t="e">
        <f t="shared" si="4"/>
        <v>#REF!</v>
      </c>
      <c r="N57" s="48" t="e">
        <f t="shared" si="4"/>
        <v>#REF!</v>
      </c>
      <c r="O57" s="48" t="e">
        <f t="shared" si="4"/>
        <v>#REF!</v>
      </c>
      <c r="P57" s="48" t="e">
        <f t="shared" si="4"/>
        <v>#REF!</v>
      </c>
      <c r="Q57" s="387"/>
      <c r="S57" s="233"/>
      <c r="T57" s="233"/>
      <c r="U57" s="233"/>
    </row>
    <row r="58" spans="1:29" ht="13.2" x14ac:dyDescent="0.2">
      <c r="A58" s="20"/>
      <c r="B58" s="424" t="s">
        <v>98</v>
      </c>
      <c r="C58" s="38" t="s">
        <v>97</v>
      </c>
      <c r="D58" s="39" t="s">
        <v>135</v>
      </c>
      <c r="E58" s="48">
        <f t="shared" ref="E58:P58" si="5">IF(ISNUMBER(FIND("&lt;",E17)),"&lt;L.C.",PRODUCT(E17,1/E$54))</f>
        <v>2.983003414348164E-3</v>
      </c>
      <c r="F58" s="48">
        <f t="shared" si="5"/>
        <v>5.427319437919572E-3</v>
      </c>
      <c r="G58" s="48">
        <f t="shared" si="5"/>
        <v>1.3577924442634582E-2</v>
      </c>
      <c r="H58" s="48">
        <f t="shared" si="5"/>
        <v>1.3007505521531421E-2</v>
      </c>
      <c r="I58" s="48">
        <f t="shared" si="5"/>
        <v>5.766281610813973E-3</v>
      </c>
      <c r="J58" s="48" t="e">
        <f t="shared" si="5"/>
        <v>#REF!</v>
      </c>
      <c r="K58" s="48" t="e">
        <f t="shared" si="5"/>
        <v>#REF!</v>
      </c>
      <c r="L58" s="48" t="e">
        <f t="shared" si="5"/>
        <v>#REF!</v>
      </c>
      <c r="M58" s="48" t="e">
        <f t="shared" si="5"/>
        <v>#REF!</v>
      </c>
      <c r="N58" s="48" t="e">
        <f t="shared" si="5"/>
        <v>#REF!</v>
      </c>
      <c r="O58" s="48" t="e">
        <f t="shared" si="5"/>
        <v>#REF!</v>
      </c>
      <c r="P58" s="48" t="e">
        <f t="shared" si="5"/>
        <v>#REF!</v>
      </c>
      <c r="Q58" s="387"/>
      <c r="S58" s="233"/>
      <c r="T58" s="233"/>
      <c r="U58" s="233"/>
      <c r="AA58" s="710" t="s">
        <v>370</v>
      </c>
      <c r="AB58" s="438" t="s">
        <v>374</v>
      </c>
      <c r="AC58" s="436">
        <v>3.2099999999999997E-2</v>
      </c>
    </row>
    <row r="59" spans="1:29" ht="13.2" x14ac:dyDescent="0.2">
      <c r="A59" s="20"/>
      <c r="B59" s="424" t="s">
        <v>96</v>
      </c>
      <c r="C59" s="38" t="s">
        <v>95</v>
      </c>
      <c r="D59" s="39" t="s">
        <v>135</v>
      </c>
      <c r="E59" s="223" t="str">
        <f t="shared" ref="E59:P59" si="6">IF(ISNUMBER(FIND("&lt;",E18)),"&lt;L.C.",PRODUCT(E18,1/E$54))</f>
        <v>&lt;L.C.</v>
      </c>
      <c r="F59" s="223" t="str">
        <f t="shared" si="6"/>
        <v>&lt;L.C.</v>
      </c>
      <c r="G59" s="223" t="str">
        <f t="shared" si="6"/>
        <v>&lt;L.C.</v>
      </c>
      <c r="H59" s="48" t="str">
        <f t="shared" si="6"/>
        <v>&lt;L.C.</v>
      </c>
      <c r="I59" s="223" t="str">
        <f t="shared" si="6"/>
        <v>&lt;L.C.</v>
      </c>
      <c r="J59" s="223" t="str">
        <f t="shared" si="6"/>
        <v>&lt;L.C.</v>
      </c>
      <c r="K59" s="223" t="str">
        <f t="shared" si="6"/>
        <v>&lt;L.C.</v>
      </c>
      <c r="L59" s="48" t="str">
        <f t="shared" si="6"/>
        <v>&lt;L.C.</v>
      </c>
      <c r="M59" s="48" t="str">
        <f t="shared" si="6"/>
        <v>&lt;L.C.</v>
      </c>
      <c r="N59" s="48" t="str">
        <f t="shared" si="6"/>
        <v>&lt;L.C.</v>
      </c>
      <c r="O59" s="48" t="e">
        <f t="shared" si="6"/>
        <v>#REF!</v>
      </c>
      <c r="P59" s="48" t="str">
        <f t="shared" si="6"/>
        <v>&lt;L.C.</v>
      </c>
      <c r="Q59" s="387"/>
      <c r="S59" s="233"/>
      <c r="T59" s="233"/>
      <c r="U59" s="233"/>
      <c r="AA59" s="710"/>
      <c r="AB59" s="438" t="s">
        <v>375</v>
      </c>
      <c r="AC59" s="436">
        <v>3.27E-2</v>
      </c>
    </row>
    <row r="60" spans="1:29" ht="13.2" x14ac:dyDescent="0.2">
      <c r="A60" s="20"/>
      <c r="B60" s="424" t="s">
        <v>106</v>
      </c>
      <c r="C60" s="38" t="s">
        <v>118</v>
      </c>
      <c r="D60" s="39" t="s">
        <v>135</v>
      </c>
      <c r="E60" s="48">
        <f t="shared" ref="E60:P60" si="7">IF(ISNUMBER(FIND("&lt;",E19)),"&lt;L.C.",PRODUCT(E19,1/E$54))</f>
        <v>6.1294881546072248E-4</v>
      </c>
      <c r="F60" s="48">
        <f t="shared" si="7"/>
        <v>6.1449727774224726E-4</v>
      </c>
      <c r="G60" s="48">
        <f t="shared" si="7"/>
        <v>3.1205779252773979E-3</v>
      </c>
      <c r="H60" s="48">
        <f t="shared" si="7"/>
        <v>2.79918995135947E-3</v>
      </c>
      <c r="I60" s="48">
        <f t="shared" si="7"/>
        <v>6.6991406723679022E-4</v>
      </c>
      <c r="J60" s="48" t="e">
        <f t="shared" si="7"/>
        <v>#REF!</v>
      </c>
      <c r="K60" s="48" t="e">
        <f t="shared" si="7"/>
        <v>#REF!</v>
      </c>
      <c r="L60" s="48" t="e">
        <f t="shared" si="7"/>
        <v>#REF!</v>
      </c>
      <c r="M60" s="48" t="e">
        <f t="shared" si="7"/>
        <v>#REF!</v>
      </c>
      <c r="N60" s="48" t="e">
        <f t="shared" si="7"/>
        <v>#REF!</v>
      </c>
      <c r="O60" s="48" t="e">
        <f t="shared" si="7"/>
        <v>#REF!</v>
      </c>
      <c r="P60" s="48" t="e">
        <f t="shared" si="7"/>
        <v>#REF!</v>
      </c>
      <c r="Q60" s="387"/>
      <c r="S60" s="233"/>
      <c r="T60" s="233"/>
      <c r="U60" s="233"/>
      <c r="AA60" s="710"/>
      <c r="AB60" s="438" t="s">
        <v>376</v>
      </c>
      <c r="AC60" s="436">
        <v>1.9699999999999999E-2</v>
      </c>
    </row>
    <row r="61" spans="1:29" ht="13.2" x14ac:dyDescent="0.2">
      <c r="A61" s="20"/>
      <c r="B61" s="424" t="s">
        <v>107</v>
      </c>
      <c r="C61" s="38" t="s">
        <v>119</v>
      </c>
      <c r="D61" s="39" t="s">
        <v>135</v>
      </c>
      <c r="E61" s="48">
        <f t="shared" ref="E61:P61" si="8">IF(ISNUMBER(FIND("&lt;",E20)),"&lt;L.C.",PRODUCT(E20,1/E$54))</f>
        <v>2.346063183526492E-3</v>
      </c>
      <c r="F61" s="48">
        <f t="shared" si="8"/>
        <v>2.0715766501114628E-3</v>
      </c>
      <c r="G61" s="48">
        <f t="shared" si="8"/>
        <v>1.1222570202585724E-2</v>
      </c>
      <c r="H61" s="48">
        <f t="shared" si="8"/>
        <v>1.0389179834497208E-2</v>
      </c>
      <c r="I61" s="48">
        <f t="shared" si="8"/>
        <v>9.360501415820505E-3</v>
      </c>
      <c r="J61" s="48" t="e">
        <f t="shared" si="8"/>
        <v>#REF!</v>
      </c>
      <c r="K61" s="48" t="str">
        <f t="shared" si="8"/>
        <v>&lt;L.C.</v>
      </c>
      <c r="L61" s="48" t="e">
        <f t="shared" si="8"/>
        <v>#REF!</v>
      </c>
      <c r="M61" s="48" t="e">
        <f t="shared" si="8"/>
        <v>#REF!</v>
      </c>
      <c r="N61" s="48" t="e">
        <f t="shared" si="8"/>
        <v>#REF!</v>
      </c>
      <c r="O61" s="48" t="e">
        <f t="shared" si="8"/>
        <v>#REF!</v>
      </c>
      <c r="P61" s="48" t="str">
        <f t="shared" si="8"/>
        <v>&lt;L.C.</v>
      </c>
      <c r="Q61" s="387"/>
      <c r="S61" s="233"/>
      <c r="T61" s="233"/>
      <c r="U61" s="233"/>
      <c r="AA61" s="710"/>
      <c r="AB61" s="438" t="s">
        <v>377</v>
      </c>
      <c r="AC61" s="436">
        <v>1.3599999999999999E-2</v>
      </c>
    </row>
    <row r="62" spans="1:29" ht="13.2" x14ac:dyDescent="0.2">
      <c r="A62" s="20"/>
      <c r="B62" s="424" t="s">
        <v>94</v>
      </c>
      <c r="C62" s="38" t="s">
        <v>93</v>
      </c>
      <c r="D62" s="39" t="s">
        <v>135</v>
      </c>
      <c r="E62" s="48">
        <f t="shared" ref="E62:P62" si="9">IF(ISNUMBER(FIND("&lt;",E21)),"&lt;L.C.",PRODUCT(E21,1/E$54))</f>
        <v>6.4012493197578035E-4</v>
      </c>
      <c r="F62" s="48">
        <f t="shared" si="9"/>
        <v>4.037460613992749E-4</v>
      </c>
      <c r="G62" s="48">
        <f t="shared" si="9"/>
        <v>1.2991750310495727E-3</v>
      </c>
      <c r="H62" s="48">
        <f t="shared" si="9"/>
        <v>8.5069296418099601E-4</v>
      </c>
      <c r="I62" s="48">
        <f t="shared" si="9"/>
        <v>3.3612709629537269E-4</v>
      </c>
      <c r="J62" s="48" t="e">
        <f t="shared" si="9"/>
        <v>#REF!</v>
      </c>
      <c r="K62" s="48" t="e">
        <f t="shared" si="9"/>
        <v>#REF!</v>
      </c>
      <c r="L62" s="48" t="e">
        <f t="shared" si="9"/>
        <v>#REF!</v>
      </c>
      <c r="M62" s="48" t="e">
        <f t="shared" si="9"/>
        <v>#REF!</v>
      </c>
      <c r="N62" s="48" t="e">
        <f t="shared" si="9"/>
        <v>#REF!</v>
      </c>
      <c r="O62" s="48" t="e">
        <f t="shared" si="9"/>
        <v>#REF!</v>
      </c>
      <c r="P62" s="48" t="e">
        <f t="shared" si="9"/>
        <v>#REF!</v>
      </c>
      <c r="Q62" s="387"/>
      <c r="S62" s="233"/>
      <c r="T62" s="234"/>
      <c r="V62" s="14"/>
      <c r="W62" s="385"/>
      <c r="AA62" s="710"/>
      <c r="AB62" s="438" t="s">
        <v>378</v>
      </c>
      <c r="AC62" s="436">
        <v>1.8100000000000002E-2</v>
      </c>
    </row>
    <row r="63" spans="1:29" ht="13.2" x14ac:dyDescent="0.2">
      <c r="A63" s="20"/>
      <c r="B63" s="424" t="s">
        <v>108</v>
      </c>
      <c r="C63" s="38" t="s">
        <v>121</v>
      </c>
      <c r="D63" s="39" t="s">
        <v>135</v>
      </c>
      <c r="E63" s="48">
        <f t="shared" ref="E63:P63" si="10">IF(ISNUMBER(FIND("&lt;",E22)),"&lt;L.C.",PRODUCT(E22,1/E$54))</f>
        <v>0.98736351447872861</v>
      </c>
      <c r="F63" s="48">
        <f t="shared" si="10"/>
        <v>1.2154658916470318</v>
      </c>
      <c r="G63" s="48">
        <f t="shared" si="10"/>
        <v>3.6928970324747898</v>
      </c>
      <c r="H63" s="48">
        <f t="shared" si="10"/>
        <v>3.1251662417131274</v>
      </c>
      <c r="I63" s="48">
        <f t="shared" si="10"/>
        <v>1.2902600247034401</v>
      </c>
      <c r="J63" s="48" t="e">
        <f t="shared" si="10"/>
        <v>#REF!</v>
      </c>
      <c r="K63" s="48" t="e">
        <f t="shared" si="10"/>
        <v>#REF!</v>
      </c>
      <c r="L63" s="48" t="e">
        <f t="shared" si="10"/>
        <v>#REF!</v>
      </c>
      <c r="M63" s="48" t="e">
        <f t="shared" si="10"/>
        <v>#REF!</v>
      </c>
      <c r="N63" s="48" t="e">
        <f t="shared" si="10"/>
        <v>#REF!</v>
      </c>
      <c r="O63" s="48" t="e">
        <f t="shared" si="10"/>
        <v>#REF!</v>
      </c>
      <c r="P63" s="48" t="e">
        <f t="shared" si="10"/>
        <v>#REF!</v>
      </c>
      <c r="Q63" s="387"/>
      <c r="S63" s="233"/>
      <c r="T63" s="234"/>
      <c r="U63" s="233"/>
      <c r="AA63" s="711" t="s">
        <v>371</v>
      </c>
      <c r="AB63" s="439" t="s">
        <v>379</v>
      </c>
      <c r="AC63" s="437">
        <v>1.35E-2</v>
      </c>
    </row>
    <row r="64" spans="1:29" ht="13.2" x14ac:dyDescent="0.2">
      <c r="A64" s="20"/>
      <c r="B64" s="424" t="s">
        <v>92</v>
      </c>
      <c r="C64" s="38" t="s">
        <v>91</v>
      </c>
      <c r="D64" s="39" t="s">
        <v>135</v>
      </c>
      <c r="E64" s="48">
        <f t="shared" ref="E64:P64" si="11">IF(ISNUMBER(FIND("&lt;",E23)),"&lt;L.C.",PRODUCT(E23,1/E$54))</f>
        <v>1.0626286184208227E-3</v>
      </c>
      <c r="F64" s="48">
        <f t="shared" si="11"/>
        <v>1.5272593160260532E-3</v>
      </c>
      <c r="G64" s="48">
        <f t="shared" si="11"/>
        <v>5.8084527639213875E-4</v>
      </c>
      <c r="H64" s="48">
        <f t="shared" si="11"/>
        <v>7.5184854065440314E-4</v>
      </c>
      <c r="I64" s="48">
        <f t="shared" si="11"/>
        <v>5.1801865789824844E-4</v>
      </c>
      <c r="J64" s="48" t="e">
        <f t="shared" si="11"/>
        <v>#REF!</v>
      </c>
      <c r="K64" s="48" t="e">
        <f t="shared" si="11"/>
        <v>#REF!</v>
      </c>
      <c r="L64" s="48" t="e">
        <f t="shared" si="11"/>
        <v>#REF!</v>
      </c>
      <c r="M64" s="48" t="e">
        <f t="shared" si="11"/>
        <v>#REF!</v>
      </c>
      <c r="N64" s="48" t="e">
        <f t="shared" si="11"/>
        <v>#REF!</v>
      </c>
      <c r="O64" s="48" t="e">
        <f t="shared" si="11"/>
        <v>#REF!</v>
      </c>
      <c r="P64" s="48" t="e">
        <f t="shared" si="11"/>
        <v>#REF!</v>
      </c>
      <c r="Q64" s="387"/>
      <c r="S64" s="233"/>
      <c r="T64" s="233"/>
      <c r="U64" s="233"/>
      <c r="AA64" s="711"/>
      <c r="AB64" s="439" t="s">
        <v>380</v>
      </c>
      <c r="AC64" s="437">
        <v>2.4199999999999999E-2</v>
      </c>
    </row>
    <row r="65" spans="1:29" ht="13.2" x14ac:dyDescent="0.2">
      <c r="A65" s="20"/>
      <c r="B65" s="424" t="s">
        <v>88</v>
      </c>
      <c r="C65" s="38" t="s">
        <v>87</v>
      </c>
      <c r="D65" s="39" t="s">
        <v>135</v>
      </c>
      <c r="E65" s="48">
        <f t="shared" ref="E65:P65" si="12">IF(ISNUMBER(FIND("&lt;",E24)),"&lt;L.C.",PRODUCT(E24,1/E$54))</f>
        <v>2.5658075631599692E-2</v>
      </c>
      <c r="F65" s="48">
        <f t="shared" si="12"/>
        <v>3.418101472683914E-2</v>
      </c>
      <c r="G65" s="48">
        <f t="shared" si="12"/>
        <v>3.4573616084699041E-2</v>
      </c>
      <c r="H65" s="48">
        <f t="shared" si="12"/>
        <v>3.4385240950208368E-2</v>
      </c>
      <c r="I65" s="48">
        <f t="shared" si="12"/>
        <v>1.581712000605124E-2</v>
      </c>
      <c r="J65" s="48" t="e">
        <f t="shared" si="12"/>
        <v>#REF!</v>
      </c>
      <c r="K65" s="48" t="e">
        <f t="shared" si="12"/>
        <v>#REF!</v>
      </c>
      <c r="L65" s="48" t="e">
        <f t="shared" si="12"/>
        <v>#REF!</v>
      </c>
      <c r="M65" s="48" t="e">
        <f t="shared" si="12"/>
        <v>#REF!</v>
      </c>
      <c r="N65" s="48" t="e">
        <f t="shared" si="12"/>
        <v>#REF!</v>
      </c>
      <c r="O65" s="48" t="e">
        <f t="shared" si="12"/>
        <v>#REF!</v>
      </c>
      <c r="P65" s="48" t="e">
        <f t="shared" si="12"/>
        <v>#REF!</v>
      </c>
      <c r="Q65" s="387"/>
      <c r="S65" s="233"/>
      <c r="T65" s="233"/>
      <c r="U65" s="233"/>
      <c r="AA65" s="711"/>
      <c r="AB65" s="439" t="s">
        <v>377</v>
      </c>
      <c r="AC65" s="437">
        <v>1.54E-2</v>
      </c>
    </row>
    <row r="66" spans="1:29" ht="13.2" x14ac:dyDescent="0.2">
      <c r="A66" s="20"/>
      <c r="B66" s="424" t="s">
        <v>90</v>
      </c>
      <c r="C66" s="38" t="s">
        <v>89</v>
      </c>
      <c r="D66" s="39" t="s">
        <v>135</v>
      </c>
      <c r="E66" s="48" t="str">
        <f t="shared" ref="E66:P66" si="13">IF(ISNUMBER(FIND("&lt;",E25)),"&lt;L.C.",PRODUCT(E25,1/E$54))</f>
        <v>&lt;L.C.</v>
      </c>
      <c r="F66" s="48" t="str">
        <f t="shared" si="13"/>
        <v>&lt;L.C.</v>
      </c>
      <c r="G66" s="48">
        <f t="shared" si="13"/>
        <v>8.1563466059248382E-3</v>
      </c>
      <c r="H66" s="48">
        <f t="shared" si="13"/>
        <v>2.0662690662739888E-2</v>
      </c>
      <c r="I66" s="48" t="str">
        <f t="shared" si="13"/>
        <v>&lt;L.C.</v>
      </c>
      <c r="J66" s="48" t="e">
        <f t="shared" si="13"/>
        <v>#REF!</v>
      </c>
      <c r="K66" s="48" t="str">
        <f t="shared" si="13"/>
        <v>&lt;L.C.</v>
      </c>
      <c r="L66" s="48" t="str">
        <f t="shared" si="13"/>
        <v>&lt;L.C.</v>
      </c>
      <c r="M66" s="48" t="str">
        <f t="shared" si="13"/>
        <v>&lt;L.C.</v>
      </c>
      <c r="N66" s="48" t="str">
        <f t="shared" si="13"/>
        <v>&lt;L.C.</v>
      </c>
      <c r="O66" s="48" t="str">
        <f t="shared" si="13"/>
        <v>&lt;L.C.</v>
      </c>
      <c r="P66" s="48" t="str">
        <f t="shared" si="13"/>
        <v>&lt;L.C.</v>
      </c>
      <c r="Q66" s="387"/>
      <c r="S66" s="233"/>
      <c r="T66" s="233"/>
      <c r="U66" s="233"/>
      <c r="AA66" s="711"/>
      <c r="AB66" s="439" t="s">
        <v>381</v>
      </c>
      <c r="AC66" s="437">
        <v>2.0799999999999999E-2</v>
      </c>
    </row>
    <row r="67" spans="1:29" ht="13.2" x14ac:dyDescent="0.2">
      <c r="A67" s="20"/>
      <c r="B67" s="424" t="s">
        <v>109</v>
      </c>
      <c r="C67" s="38" t="s">
        <v>122</v>
      </c>
      <c r="D67" s="39" t="s">
        <v>135</v>
      </c>
      <c r="E67" s="48">
        <f t="shared" ref="E67:P67" si="14">IF(ISNUMBER(FIND("&lt;",E26)),"&lt;L.C.",PRODUCT(E26,1/E$54))</f>
        <v>1.3269588142118168E-4</v>
      </c>
      <c r="F67" s="48" t="str">
        <f t="shared" si="14"/>
        <v>&lt;L.C.</v>
      </c>
      <c r="G67" s="48" t="str">
        <f t="shared" si="14"/>
        <v>&lt;L.C.</v>
      </c>
      <c r="H67" s="48" t="str">
        <f t="shared" si="14"/>
        <v>&lt;L.C.</v>
      </c>
      <c r="I67" s="48" t="str">
        <f t="shared" si="14"/>
        <v>&lt;L.C.</v>
      </c>
      <c r="J67" s="48" t="str">
        <f t="shared" si="14"/>
        <v>&lt;L.C.</v>
      </c>
      <c r="K67" s="48" t="str">
        <f t="shared" si="14"/>
        <v>&lt;L.C.</v>
      </c>
      <c r="L67" s="48" t="e">
        <f t="shared" si="14"/>
        <v>#REF!</v>
      </c>
      <c r="M67" s="48" t="str">
        <f t="shared" si="14"/>
        <v>&lt;L.C.</v>
      </c>
      <c r="N67" s="48" t="str">
        <f t="shared" si="14"/>
        <v>&lt;L.C.</v>
      </c>
      <c r="O67" s="48" t="str">
        <f t="shared" si="14"/>
        <v>&lt;L.C.</v>
      </c>
      <c r="P67" s="48" t="str">
        <f t="shared" si="14"/>
        <v>&lt;L.C.</v>
      </c>
      <c r="Q67" s="387"/>
      <c r="S67" s="233"/>
      <c r="T67" s="233"/>
      <c r="U67" s="233"/>
      <c r="AA67" s="711"/>
      <c r="AB67" s="439" t="s">
        <v>382</v>
      </c>
      <c r="AC67" s="437">
        <v>4.4200000000000003E-2</v>
      </c>
    </row>
    <row r="68" spans="1:29" ht="13.2" x14ac:dyDescent="0.2">
      <c r="A68" s="20"/>
      <c r="B68" s="424" t="s">
        <v>110</v>
      </c>
      <c r="C68" s="38" t="s">
        <v>123</v>
      </c>
      <c r="D68" s="39" t="s">
        <v>135</v>
      </c>
      <c r="E68" s="48">
        <f t="shared" ref="E68:P68" si="15">IF(ISNUMBER(FIND("&lt;",E27)),"&lt;L.C.",PRODUCT(E27,1/E$54))</f>
        <v>2.5785463677764024E-3</v>
      </c>
      <c r="F68" s="48">
        <f t="shared" si="15"/>
        <v>2.782888428440552E-3</v>
      </c>
      <c r="G68" s="48">
        <f t="shared" si="15"/>
        <v>6.5363744589229111E-3</v>
      </c>
      <c r="H68" s="48">
        <f t="shared" si="15"/>
        <v>6.1893433710375062E-3</v>
      </c>
      <c r="I68" s="48">
        <f t="shared" si="15"/>
        <v>3.4144556300890706E-3</v>
      </c>
      <c r="J68" s="48" t="e">
        <f t="shared" si="15"/>
        <v>#REF!</v>
      </c>
      <c r="K68" s="48" t="e">
        <f t="shared" si="15"/>
        <v>#REF!</v>
      </c>
      <c r="L68" s="48" t="e">
        <f t="shared" si="15"/>
        <v>#REF!</v>
      </c>
      <c r="M68" s="48" t="e">
        <f t="shared" si="15"/>
        <v>#REF!</v>
      </c>
      <c r="N68" s="48" t="e">
        <f t="shared" si="15"/>
        <v>#REF!</v>
      </c>
      <c r="O68" s="48" t="e">
        <f t="shared" si="15"/>
        <v>#REF!</v>
      </c>
      <c r="P68" s="48" t="e">
        <f t="shared" si="15"/>
        <v>#REF!</v>
      </c>
      <c r="Q68" s="387"/>
      <c r="S68" s="233"/>
      <c r="T68" s="233"/>
      <c r="U68" s="233"/>
      <c r="AA68" s="710" t="s">
        <v>373</v>
      </c>
      <c r="AB68" s="440" t="s">
        <v>383</v>
      </c>
      <c r="AC68" s="436">
        <v>3.9699999999999999E-2</v>
      </c>
    </row>
    <row r="69" spans="1:29" ht="13.2" x14ac:dyDescent="0.2">
      <c r="A69" s="20"/>
      <c r="B69" s="424" t="s">
        <v>148</v>
      </c>
      <c r="C69" s="38" t="s">
        <v>120</v>
      </c>
      <c r="D69" s="39" t="s">
        <v>135</v>
      </c>
      <c r="E69" s="48">
        <f t="shared" ref="E69:P69" si="16">IF(ISNUMBER(FIND("&lt;",E28)),"&lt;L.C.",PRODUCT(E28,1/E$54))</f>
        <v>0.25700538313654464</v>
      </c>
      <c r="F69" s="48">
        <f t="shared" si="16"/>
        <v>0.22787343151226092</v>
      </c>
      <c r="G69" s="48">
        <f t="shared" si="16"/>
        <v>0.36204245943194402</v>
      </c>
      <c r="H69" s="48">
        <f t="shared" si="16"/>
        <v>0.37918403323073818</v>
      </c>
      <c r="I69" s="48">
        <f t="shared" si="16"/>
        <v>0.30368444934281297</v>
      </c>
      <c r="J69" s="48" t="e">
        <f t="shared" si="16"/>
        <v>#REF!</v>
      </c>
      <c r="K69" s="48" t="str">
        <f t="shared" si="16"/>
        <v>&lt;L.C.</v>
      </c>
      <c r="L69" s="48" t="str">
        <f t="shared" si="16"/>
        <v>&lt;L.C.</v>
      </c>
      <c r="M69" s="48" t="str">
        <f t="shared" si="16"/>
        <v>&lt;L.C.</v>
      </c>
      <c r="N69" s="48" t="str">
        <f t="shared" si="16"/>
        <v>&lt;L.C.</v>
      </c>
      <c r="O69" s="48" t="str">
        <f t="shared" si="16"/>
        <v>&lt;L.C.</v>
      </c>
      <c r="P69" s="48" t="str">
        <f t="shared" si="16"/>
        <v>&lt;L.C.</v>
      </c>
      <c r="Q69" s="387"/>
      <c r="S69" s="233"/>
      <c r="T69" s="233"/>
      <c r="U69" s="233"/>
      <c r="AA69" s="710"/>
      <c r="AB69" s="440" t="s">
        <v>384</v>
      </c>
      <c r="AC69" s="436">
        <v>4.41E-2</v>
      </c>
    </row>
    <row r="70" spans="1:29" ht="13.2" x14ac:dyDescent="0.2">
      <c r="A70" s="20"/>
      <c r="B70" s="424" t="s">
        <v>111</v>
      </c>
      <c r="C70" s="38" t="s">
        <v>124</v>
      </c>
      <c r="D70" s="39" t="s">
        <v>135</v>
      </c>
      <c r="E70" s="48">
        <f t="shared" ref="E70:P70" si="17">IF(ISNUMBER(FIND("&lt;",E29)),"&lt;L.C.",PRODUCT(E29,1/E$54))</f>
        <v>0.4307839094457242</v>
      </c>
      <c r="F70" s="48">
        <f t="shared" si="17"/>
        <v>0.70486452446904824</v>
      </c>
      <c r="G70" s="48">
        <f t="shared" si="17"/>
        <v>2.9905538450575064</v>
      </c>
      <c r="H70" s="48">
        <f t="shared" si="17"/>
        <v>2.3859361381046722</v>
      </c>
      <c r="I70" s="48">
        <f t="shared" si="17"/>
        <v>0.72682166107160806</v>
      </c>
      <c r="J70" s="48" t="e">
        <f t="shared" si="17"/>
        <v>#REF!</v>
      </c>
      <c r="K70" s="48" t="e">
        <f t="shared" si="17"/>
        <v>#REF!</v>
      </c>
      <c r="L70" s="48" t="e">
        <f t="shared" si="17"/>
        <v>#REF!</v>
      </c>
      <c r="M70" s="48" t="e">
        <f t="shared" si="17"/>
        <v>#REF!</v>
      </c>
      <c r="N70" s="48" t="e">
        <f t="shared" si="17"/>
        <v>#REF!</v>
      </c>
      <c r="O70" s="48" t="e">
        <f t="shared" si="17"/>
        <v>#REF!</v>
      </c>
      <c r="P70" s="48" t="e">
        <f t="shared" si="17"/>
        <v>#REF!</v>
      </c>
      <c r="Q70" s="387"/>
      <c r="S70" s="233"/>
      <c r="T70" s="233"/>
      <c r="U70" s="233"/>
      <c r="AA70" s="710" t="s">
        <v>372</v>
      </c>
      <c r="AB70" s="440" t="s">
        <v>385</v>
      </c>
      <c r="AC70" s="436">
        <v>0.15310000000000001</v>
      </c>
    </row>
    <row r="71" spans="1:29" ht="13.2" x14ac:dyDescent="0.2">
      <c r="A71" s="20"/>
      <c r="B71" s="424" t="s">
        <v>112</v>
      </c>
      <c r="C71" s="38" t="s">
        <v>125</v>
      </c>
      <c r="D71" s="39" t="s">
        <v>135</v>
      </c>
      <c r="E71" s="48" t="str">
        <f t="shared" ref="E71:P71" si="18">IF(ISNUMBER(FIND("&lt;",E30)),"&lt;L.C.",PRODUCT(E30,1/E$54))</f>
        <v>&lt;L.C.</v>
      </c>
      <c r="F71" s="48" t="str">
        <f t="shared" si="18"/>
        <v>&lt;L.C.</v>
      </c>
      <c r="G71" s="48">
        <f t="shared" si="18"/>
        <v>3.9433532525704824E-4</v>
      </c>
      <c r="H71" s="48">
        <f t="shared" si="18"/>
        <v>4.206145681982675E-4</v>
      </c>
      <c r="I71" s="48" t="str">
        <f t="shared" si="18"/>
        <v>&lt;L.C.</v>
      </c>
      <c r="J71" s="48" t="str">
        <f t="shared" si="18"/>
        <v>&lt;L.C.</v>
      </c>
      <c r="K71" s="48" t="str">
        <f t="shared" si="18"/>
        <v>&lt;L.C.</v>
      </c>
      <c r="L71" s="48" t="str">
        <f t="shared" si="18"/>
        <v>&lt;L.C.</v>
      </c>
      <c r="M71" s="48" t="str">
        <f t="shared" si="18"/>
        <v>&lt;L.C.</v>
      </c>
      <c r="N71" s="48" t="str">
        <f t="shared" si="18"/>
        <v>&lt;L.C.</v>
      </c>
      <c r="O71" s="48" t="str">
        <f t="shared" si="18"/>
        <v>&lt;L.C.</v>
      </c>
      <c r="P71" s="48" t="str">
        <f t="shared" si="18"/>
        <v>&lt;L.C.</v>
      </c>
      <c r="Q71" s="387"/>
      <c r="S71" s="233"/>
      <c r="T71" s="233"/>
      <c r="U71" s="233"/>
      <c r="AA71" s="710"/>
      <c r="AB71" s="440" t="s">
        <v>386</v>
      </c>
      <c r="AC71" s="436">
        <v>0.11310000000000001</v>
      </c>
    </row>
    <row r="72" spans="1:29" ht="13.2" x14ac:dyDescent="0.2">
      <c r="A72" s="20"/>
      <c r="B72" s="424" t="s">
        <v>113</v>
      </c>
      <c r="C72" s="38" t="s">
        <v>126</v>
      </c>
      <c r="D72" s="39" t="s">
        <v>135</v>
      </c>
      <c r="E72" s="48">
        <f t="shared" ref="E72:P72" si="19">IF(ISNUMBER(FIND("&lt;",E31)),"&lt;L.C.",PRODUCT(E31,1/E$54))</f>
        <v>0.11836472622769406</v>
      </c>
      <c r="F72" s="48">
        <f t="shared" si="19"/>
        <v>0.15917318546264608</v>
      </c>
      <c r="G72" s="48">
        <f t="shared" si="19"/>
        <v>0.67548575445383019</v>
      </c>
      <c r="H72" s="48">
        <f t="shared" si="19"/>
        <v>0.48265521700751196</v>
      </c>
      <c r="I72" s="48">
        <f t="shared" si="19"/>
        <v>0.16551068412518982</v>
      </c>
      <c r="J72" s="48" t="e">
        <f t="shared" si="19"/>
        <v>#REF!</v>
      </c>
      <c r="K72" s="48" t="e">
        <f t="shared" si="19"/>
        <v>#REF!</v>
      </c>
      <c r="L72" s="48" t="e">
        <f t="shared" si="19"/>
        <v>#REF!</v>
      </c>
      <c r="M72" s="48" t="e">
        <f t="shared" si="19"/>
        <v>#REF!</v>
      </c>
      <c r="N72" s="48" t="e">
        <f t="shared" si="19"/>
        <v>#REF!</v>
      </c>
      <c r="O72" s="48" t="e">
        <f t="shared" si="19"/>
        <v>#REF!</v>
      </c>
      <c r="P72" s="48" t="e">
        <f t="shared" si="19"/>
        <v>#REF!</v>
      </c>
      <c r="Q72" s="387"/>
      <c r="S72" s="233"/>
      <c r="T72" s="233"/>
      <c r="U72" s="233"/>
      <c r="AA72" s="710"/>
      <c r="AB72" s="440" t="s">
        <v>387</v>
      </c>
      <c r="AC72" s="436">
        <v>2.63E-2</v>
      </c>
    </row>
    <row r="73" spans="1:29" ht="13.2" x14ac:dyDescent="0.2">
      <c r="A73" s="20"/>
      <c r="B73" s="424" t="s">
        <v>86</v>
      </c>
      <c r="C73" s="38" t="s">
        <v>85</v>
      </c>
      <c r="D73" s="39" t="s">
        <v>135</v>
      </c>
      <c r="E73" s="48">
        <f t="shared" ref="E73:P73" si="20">IF(ISNUMBER(FIND("&lt;",E32)),"&lt;L.C.",PRODUCT(E32,1/E$54))</f>
        <v>6.8927548645418613E-2</v>
      </c>
      <c r="F73" s="48">
        <f t="shared" si="20"/>
        <v>0.13053046749426819</v>
      </c>
      <c r="G73" s="48">
        <f t="shared" si="20"/>
        <v>0.42151248956530429</v>
      </c>
      <c r="H73" s="48">
        <f t="shared" si="20"/>
        <v>0.22576486948042007</v>
      </c>
      <c r="I73" s="48">
        <f t="shared" si="20"/>
        <v>5.8673324783711255E-2</v>
      </c>
      <c r="J73" s="48" t="e">
        <f t="shared" si="20"/>
        <v>#REF!</v>
      </c>
      <c r="K73" s="48" t="e">
        <f t="shared" si="20"/>
        <v>#REF!</v>
      </c>
      <c r="L73" s="48" t="e">
        <f t="shared" si="20"/>
        <v>#REF!</v>
      </c>
      <c r="M73" s="48" t="e">
        <f t="shared" si="20"/>
        <v>#REF!</v>
      </c>
      <c r="N73" s="48" t="e">
        <f t="shared" si="20"/>
        <v>#REF!</v>
      </c>
      <c r="O73" s="48" t="e">
        <f t="shared" si="20"/>
        <v>#REF!</v>
      </c>
      <c r="P73" s="48" t="e">
        <f t="shared" si="20"/>
        <v>#REF!</v>
      </c>
      <c r="Q73" s="387"/>
      <c r="S73" s="233"/>
      <c r="AA73" s="710"/>
      <c r="AB73" s="440" t="s">
        <v>388</v>
      </c>
      <c r="AC73" s="436">
        <v>4.7699999999999999E-2</v>
      </c>
    </row>
    <row r="74" spans="1:29" ht="13.2" x14ac:dyDescent="0.2">
      <c r="A74" s="20"/>
      <c r="B74" s="424" t="s">
        <v>69</v>
      </c>
      <c r="C74" s="38" t="s">
        <v>68</v>
      </c>
      <c r="D74" s="39" t="s">
        <v>135</v>
      </c>
      <c r="E74" s="223" t="str">
        <f t="shared" ref="E74:P74" si="21">IF(ISNUMBER(FIND("&lt;",E33)),"&lt;L.C.",PRODUCT(E33,1/E$54))</f>
        <v>&lt;L.C.</v>
      </c>
      <c r="F74" s="223" t="str">
        <f t="shared" si="21"/>
        <v>&lt;L.C.</v>
      </c>
      <c r="G74" s="223">
        <f t="shared" si="21"/>
        <v>1.8757572228443375E-4</v>
      </c>
      <c r="H74" s="223">
        <f t="shared" si="21"/>
        <v>1.8927655568922036E-4</v>
      </c>
      <c r="I74" s="223" t="str">
        <f t="shared" si="21"/>
        <v>&lt;L.C.</v>
      </c>
      <c r="J74" s="223" t="str">
        <f t="shared" si="21"/>
        <v>&lt;L.C.</v>
      </c>
      <c r="K74" s="223" t="str">
        <f t="shared" si="21"/>
        <v>&lt;L.C.</v>
      </c>
      <c r="L74" s="223" t="e">
        <f t="shared" si="21"/>
        <v>#REF!</v>
      </c>
      <c r="M74" s="223" t="e">
        <f t="shared" si="21"/>
        <v>#REF!</v>
      </c>
      <c r="N74" s="223" t="e">
        <f t="shared" si="21"/>
        <v>#REF!</v>
      </c>
      <c r="O74" s="223" t="e">
        <f t="shared" si="21"/>
        <v>#REF!</v>
      </c>
      <c r="P74" s="223" t="str">
        <f t="shared" si="21"/>
        <v>&lt;L.C.</v>
      </c>
      <c r="Q74" s="387"/>
      <c r="S74" s="233"/>
      <c r="AA74" s="710"/>
      <c r="AB74" s="440" t="s">
        <v>389</v>
      </c>
      <c r="AC74" s="436">
        <v>1.7500000000000002E-2</v>
      </c>
    </row>
    <row r="75" spans="1:29" ht="13.2" x14ac:dyDescent="0.2">
      <c r="A75" s="20"/>
      <c r="B75" s="424" t="s">
        <v>84</v>
      </c>
      <c r="C75" s="38" t="s">
        <v>83</v>
      </c>
      <c r="D75" s="39" t="s">
        <v>135</v>
      </c>
      <c r="E75" s="48">
        <f t="shared" ref="E75:P75" si="22">IF(ISNUMBER(FIND("&lt;",E34)),"&lt;L.C.",PRODUCT(E34,1/E$54))</f>
        <v>1.3258972471604474E-3</v>
      </c>
      <c r="F75" s="48">
        <f t="shared" si="22"/>
        <v>1.4289651178319889E-3</v>
      </c>
      <c r="G75" s="48" t="str">
        <f t="shared" si="22"/>
        <v>&lt;L.C.</v>
      </c>
      <c r="H75" s="48" t="str">
        <f t="shared" si="22"/>
        <v>&lt;L.C.</v>
      </c>
      <c r="I75" s="48" t="str">
        <f t="shared" si="22"/>
        <v>&lt;L.C.</v>
      </c>
      <c r="J75" s="48" t="str">
        <f t="shared" si="22"/>
        <v>&lt;L.C.</v>
      </c>
      <c r="K75" s="48" t="str">
        <f t="shared" si="22"/>
        <v>&lt;L.C.</v>
      </c>
      <c r="L75" s="48" t="str">
        <f t="shared" si="22"/>
        <v>&lt;L.C.</v>
      </c>
      <c r="M75" s="48" t="str">
        <f t="shared" si="22"/>
        <v>&lt;L.C.</v>
      </c>
      <c r="N75" s="48" t="e">
        <f t="shared" si="22"/>
        <v>#REF!</v>
      </c>
      <c r="O75" s="48" t="e">
        <f t="shared" si="22"/>
        <v>#REF!</v>
      </c>
      <c r="P75" s="48" t="e">
        <f t="shared" si="22"/>
        <v>#REF!</v>
      </c>
      <c r="Q75" s="387"/>
      <c r="S75" s="233"/>
      <c r="AA75" s="710"/>
      <c r="AB75" s="440" t="s">
        <v>383</v>
      </c>
      <c r="AC75" s="436">
        <v>2.0799999999999999E-2</v>
      </c>
    </row>
    <row r="76" spans="1:29" ht="13.2" x14ac:dyDescent="0.2">
      <c r="A76" s="20"/>
      <c r="B76" s="424" t="s">
        <v>150</v>
      </c>
      <c r="C76" s="38" t="s">
        <v>82</v>
      </c>
      <c r="D76" s="39" t="s">
        <v>135</v>
      </c>
      <c r="E76" s="48">
        <f t="shared" ref="E76:P76" si="23">IF(ISNUMBER(FIND("&lt;",E35)),"&lt;L.C.",PRODUCT(E35,1/E$54))</f>
        <v>2.8067832838208351E-3</v>
      </c>
      <c r="F76" s="48">
        <f t="shared" si="23"/>
        <v>2.7702053060929309E-3</v>
      </c>
      <c r="G76" s="48">
        <f t="shared" si="23"/>
        <v>2.1976201099460362E-3</v>
      </c>
      <c r="H76" s="48">
        <f t="shared" si="23"/>
        <v>2.5773157666348842E-3</v>
      </c>
      <c r="I76" s="48">
        <f t="shared" si="23"/>
        <v>1.6136228008863302E-3</v>
      </c>
      <c r="J76" s="48" t="e">
        <f t="shared" si="23"/>
        <v>#REF!</v>
      </c>
      <c r="K76" s="48" t="str">
        <f t="shared" si="23"/>
        <v>&lt;L.C.</v>
      </c>
      <c r="L76" s="48" t="str">
        <f t="shared" si="23"/>
        <v>&lt;L.C.</v>
      </c>
      <c r="M76" s="48" t="str">
        <f t="shared" si="23"/>
        <v>&lt;L.C.</v>
      </c>
      <c r="N76" s="48" t="str">
        <f t="shared" si="23"/>
        <v>&lt;L.C.</v>
      </c>
      <c r="O76" s="48" t="str">
        <f t="shared" si="23"/>
        <v>&lt;L.C.</v>
      </c>
      <c r="P76" s="48" t="str">
        <f t="shared" si="23"/>
        <v>&lt;L.C.</v>
      </c>
      <c r="S76" s="233"/>
      <c r="T76" s="233"/>
      <c r="U76" s="233"/>
      <c r="AA76" s="710"/>
      <c r="AB76" s="440" t="s">
        <v>384</v>
      </c>
      <c r="AC76" s="436">
        <v>2.5999999999999999E-2</v>
      </c>
    </row>
    <row r="77" spans="1:29" ht="13.2" x14ac:dyDescent="0.2">
      <c r="A77" s="20"/>
      <c r="B77" s="424" t="s">
        <v>103</v>
      </c>
      <c r="C77" s="38" t="s">
        <v>102</v>
      </c>
      <c r="D77" s="39" t="s">
        <v>135</v>
      </c>
      <c r="E77" s="48">
        <f t="shared" ref="E77:P77" si="24">IF(ISNUMBER(FIND("&lt;",E36)),"&lt;L.C.",PRODUCT(E36,1/E$54))</f>
        <v>8.4118573150515489E-4</v>
      </c>
      <c r="F77" s="48">
        <f t="shared" si="24"/>
        <v>3.0323231679437688E-4</v>
      </c>
      <c r="G77" s="48">
        <f t="shared" si="24"/>
        <v>1.5613547337880425E-3</v>
      </c>
      <c r="H77" s="48">
        <f t="shared" si="24"/>
        <v>1.4626871609094753E-3</v>
      </c>
      <c r="I77" s="48">
        <f t="shared" si="24"/>
        <v>2.641150569941172E-4</v>
      </c>
      <c r="J77" s="48" t="e">
        <f t="shared" si="24"/>
        <v>#REF!</v>
      </c>
      <c r="K77" s="48" t="e">
        <f t="shared" si="24"/>
        <v>#REF!</v>
      </c>
      <c r="L77" s="48" t="e">
        <f t="shared" si="24"/>
        <v>#REF!</v>
      </c>
      <c r="M77" s="48" t="e">
        <f t="shared" si="24"/>
        <v>#REF!</v>
      </c>
      <c r="N77" s="48" t="e">
        <f t="shared" si="24"/>
        <v>#REF!</v>
      </c>
      <c r="O77" s="48" t="e">
        <f t="shared" si="24"/>
        <v>#REF!</v>
      </c>
      <c r="P77" s="48" t="str">
        <f t="shared" si="24"/>
        <v>&lt;L.C.</v>
      </c>
      <c r="S77" s="233"/>
      <c r="T77" s="233"/>
      <c r="U77" s="233"/>
      <c r="AA77" s="710"/>
      <c r="AB77" s="440" t="s">
        <v>379</v>
      </c>
      <c r="AC77" s="436">
        <v>1.9199999999999998E-2</v>
      </c>
    </row>
    <row r="78" spans="1:29" ht="13.2" x14ac:dyDescent="0.2">
      <c r="A78" s="20"/>
      <c r="B78" s="424" t="s">
        <v>81</v>
      </c>
      <c r="C78" s="38" t="s">
        <v>80</v>
      </c>
      <c r="D78" s="39" t="s">
        <v>135</v>
      </c>
      <c r="E78" s="48">
        <f t="shared" ref="E78:P78" si="25">IF(ISNUMBER(FIND("&lt;",E37)),"&lt;L.C.",PRODUCT(E37,1/E$54))</f>
        <v>4.0806637454641789E-2</v>
      </c>
      <c r="F78" s="48">
        <f t="shared" si="25"/>
        <v>4.5141346288908459E-2</v>
      </c>
      <c r="G78" s="48">
        <f t="shared" si="25"/>
        <v>0.15975909528657173</v>
      </c>
      <c r="H78" s="48">
        <f t="shared" si="25"/>
        <v>0.11661538903296967</v>
      </c>
      <c r="I78" s="48">
        <f t="shared" si="25"/>
        <v>2.7315645040712565E-2</v>
      </c>
      <c r="J78" s="48" t="e">
        <f t="shared" si="25"/>
        <v>#REF!</v>
      </c>
      <c r="K78" s="48" t="e">
        <f t="shared" si="25"/>
        <v>#REF!</v>
      </c>
      <c r="L78" s="48" t="e">
        <f t="shared" si="25"/>
        <v>#REF!</v>
      </c>
      <c r="M78" s="48" t="e">
        <f t="shared" si="25"/>
        <v>#REF!</v>
      </c>
      <c r="N78" s="48" t="e">
        <f t="shared" si="25"/>
        <v>#REF!</v>
      </c>
      <c r="O78" s="48" t="e">
        <f t="shared" si="25"/>
        <v>#REF!</v>
      </c>
      <c r="P78" s="48" t="e">
        <f t="shared" si="25"/>
        <v>#REF!</v>
      </c>
      <c r="S78" s="233"/>
      <c r="T78" s="233"/>
      <c r="U78" s="233"/>
      <c r="W78" s="385"/>
      <c r="AA78" s="710"/>
      <c r="AB78" s="440" t="s">
        <v>380</v>
      </c>
      <c r="AC78" s="436">
        <v>2.5999999999999999E-2</v>
      </c>
    </row>
    <row r="79" spans="1:29" ht="13.2" x14ac:dyDescent="0.2">
      <c r="A79" s="20"/>
      <c r="B79" s="424" t="s">
        <v>114</v>
      </c>
      <c r="C79" s="38" t="s">
        <v>127</v>
      </c>
      <c r="D79" s="39" t="s">
        <v>135</v>
      </c>
      <c r="E79" s="48">
        <f t="shared" ref="E79:P79" si="26">IF(ISNUMBER(FIND("&lt;",E38)),"&lt;L.C.",PRODUCT(E38,1/E$54))</f>
        <v>4.7345890491077625E-2</v>
      </c>
      <c r="F79" s="48">
        <f t="shared" si="26"/>
        <v>5.3480499232469399E-2</v>
      </c>
      <c r="G79" s="48">
        <f t="shared" si="26"/>
        <v>0.73357028209304409</v>
      </c>
      <c r="H79" s="48">
        <f t="shared" si="26"/>
        <v>0.66015456478718082</v>
      </c>
      <c r="I79" s="48">
        <f t="shared" si="26"/>
        <v>0.42249899572317096</v>
      </c>
      <c r="J79" s="48" t="e">
        <f t="shared" si="26"/>
        <v>#REF!</v>
      </c>
      <c r="K79" s="48" t="e">
        <f t="shared" si="26"/>
        <v>#REF!</v>
      </c>
      <c r="L79" s="48" t="e">
        <f t="shared" si="26"/>
        <v>#REF!</v>
      </c>
      <c r="M79" s="48" t="e">
        <f t="shared" si="26"/>
        <v>#REF!</v>
      </c>
      <c r="N79" s="48" t="e">
        <f t="shared" si="26"/>
        <v>#REF!</v>
      </c>
      <c r="O79" s="48" t="e">
        <f t="shared" si="26"/>
        <v>#REF!</v>
      </c>
      <c r="P79" s="48" t="e">
        <f t="shared" si="26"/>
        <v>#REF!</v>
      </c>
      <c r="T79" s="233"/>
      <c r="U79" s="233"/>
      <c r="AA79" s="710"/>
      <c r="AB79" s="440" t="s">
        <v>390</v>
      </c>
      <c r="AC79" s="436">
        <v>9.4999999999999998E-3</v>
      </c>
    </row>
    <row r="80" spans="1:29" ht="13.2" x14ac:dyDescent="0.2">
      <c r="A80" s="20"/>
      <c r="B80" s="424" t="s">
        <v>77</v>
      </c>
      <c r="C80" s="38" t="s">
        <v>76</v>
      </c>
      <c r="D80" s="39" t="s">
        <v>135</v>
      </c>
      <c r="E80" s="48" t="str">
        <f t="shared" ref="E80:P80" si="27">IF(ISNUMBER(FIND("&lt;",E39)),"&lt;L.C.",PRODUCT(E39,1/E$54))</f>
        <v>&lt;L.C.</v>
      </c>
      <c r="F80" s="48" t="str">
        <f t="shared" si="27"/>
        <v>&lt;L.C.</v>
      </c>
      <c r="G80" s="48" t="str">
        <f t="shared" si="27"/>
        <v>&lt;L.C.</v>
      </c>
      <c r="H80" s="48" t="str">
        <f t="shared" si="27"/>
        <v>&lt;L.C.</v>
      </c>
      <c r="I80" s="48" t="str">
        <f t="shared" si="27"/>
        <v>&lt;L.C.</v>
      </c>
      <c r="J80" s="48" t="str">
        <f t="shared" si="27"/>
        <v>&lt;L.C.</v>
      </c>
      <c r="K80" s="48" t="str">
        <f t="shared" si="27"/>
        <v>&lt;L.C.</v>
      </c>
      <c r="L80" s="48" t="str">
        <f t="shared" si="27"/>
        <v>&lt;L.C.</v>
      </c>
      <c r="M80" s="48" t="str">
        <f t="shared" si="27"/>
        <v>&lt;L.C.</v>
      </c>
      <c r="N80" s="48" t="str">
        <f t="shared" si="27"/>
        <v>&lt;L.C.</v>
      </c>
      <c r="O80" s="48" t="str">
        <f t="shared" si="27"/>
        <v>&lt;L.C.</v>
      </c>
      <c r="P80" s="48" t="str">
        <f t="shared" si="27"/>
        <v>&lt;L.C.</v>
      </c>
      <c r="T80" s="233"/>
      <c r="U80" s="233"/>
      <c r="AA80" s="710" t="s">
        <v>357</v>
      </c>
      <c r="AB80" s="440" t="s">
        <v>391</v>
      </c>
      <c r="AC80" s="436">
        <v>4.0806637454641789E-2</v>
      </c>
    </row>
    <row r="81" spans="1:30" ht="13.2" x14ac:dyDescent="0.2">
      <c r="A81" s="20"/>
      <c r="B81" s="424" t="s">
        <v>115</v>
      </c>
      <c r="C81" s="38" t="s">
        <v>128</v>
      </c>
      <c r="D81" s="39" t="s">
        <v>135</v>
      </c>
      <c r="E81" s="48">
        <f t="shared" ref="E81:P81" si="28">IF(ISNUMBER(FIND("&lt;",E40)),"&lt;L.C.",PRODUCT(E40,1/E$54))</f>
        <v>9.9999616239002512E-2</v>
      </c>
      <c r="F81" s="48">
        <f t="shared" si="28"/>
        <v>7.5781656027036681E-2</v>
      </c>
      <c r="G81" s="48">
        <f t="shared" si="28"/>
        <v>0.38101318589025607</v>
      </c>
      <c r="H81" s="48">
        <f t="shared" si="28"/>
        <v>0.4409092211138339</v>
      </c>
      <c r="I81" s="48">
        <f t="shared" si="28"/>
        <v>0.2119940832014803</v>
      </c>
      <c r="J81" s="48" t="e">
        <f t="shared" si="28"/>
        <v>#REF!</v>
      </c>
      <c r="K81" s="48" t="e">
        <f t="shared" si="28"/>
        <v>#REF!</v>
      </c>
      <c r="L81" s="48" t="e">
        <f t="shared" si="28"/>
        <v>#REF!</v>
      </c>
      <c r="M81" s="48" t="e">
        <f t="shared" si="28"/>
        <v>#REF!</v>
      </c>
      <c r="N81" s="48" t="e">
        <f t="shared" si="28"/>
        <v>#REF!</v>
      </c>
      <c r="O81" s="48" t="e">
        <f t="shared" si="28"/>
        <v>#REF!</v>
      </c>
      <c r="P81" s="48" t="e">
        <f t="shared" si="28"/>
        <v>#REF!</v>
      </c>
      <c r="T81" s="233"/>
      <c r="V81" s="14"/>
      <c r="AA81" s="710"/>
      <c r="AB81" s="440" t="s">
        <v>392</v>
      </c>
      <c r="AC81" s="436">
        <v>4.5141346288908459E-2</v>
      </c>
    </row>
    <row r="82" spans="1:30" ht="13.2" x14ac:dyDescent="0.2">
      <c r="A82" s="20"/>
      <c r="B82" s="424" t="s">
        <v>116</v>
      </c>
      <c r="C82" s="38" t="s">
        <v>129</v>
      </c>
      <c r="D82" s="39" t="s">
        <v>135</v>
      </c>
      <c r="E82" s="48">
        <f t="shared" ref="E82:P82" si="29">IF(ISNUMBER(FIND("&lt;",E41)),"&lt;L.C.",PRODUCT(E41,1/E$54))</f>
        <v>0.35021097024678266</v>
      </c>
      <c r="F82" s="48" t="str">
        <f t="shared" si="29"/>
        <v>&lt;L.C.</v>
      </c>
      <c r="G82" s="48" t="str">
        <f t="shared" si="29"/>
        <v>&lt;L.C.</v>
      </c>
      <c r="H82" s="48" t="str">
        <f t="shared" si="29"/>
        <v>&lt;L.C.</v>
      </c>
      <c r="I82" s="48" t="str">
        <f t="shared" si="29"/>
        <v>&lt;L.C.</v>
      </c>
      <c r="J82" s="48" t="str">
        <f t="shared" si="29"/>
        <v>&lt;L.C.</v>
      </c>
      <c r="K82" s="48" t="str">
        <f t="shared" si="29"/>
        <v>&lt;L.C.</v>
      </c>
      <c r="L82" s="48" t="str">
        <f t="shared" si="29"/>
        <v>&lt;L.C.</v>
      </c>
      <c r="M82" s="48" t="str">
        <f t="shared" si="29"/>
        <v>&lt;L.C.</v>
      </c>
      <c r="N82" s="48" t="str">
        <f t="shared" si="29"/>
        <v>&lt;L.C.</v>
      </c>
      <c r="O82" s="48" t="str">
        <f t="shared" si="29"/>
        <v>&lt;L.C.</v>
      </c>
      <c r="P82" s="48" t="str">
        <f t="shared" si="29"/>
        <v>&lt;L.C.</v>
      </c>
      <c r="T82" s="233"/>
      <c r="AA82" s="710"/>
      <c r="AB82" s="440" t="s">
        <v>393</v>
      </c>
      <c r="AC82" s="436">
        <v>0.15975909528657173</v>
      </c>
    </row>
    <row r="83" spans="1:30" ht="13.8" x14ac:dyDescent="0.25">
      <c r="A83" s="20"/>
      <c r="B83" s="424" t="s">
        <v>75</v>
      </c>
      <c r="C83" s="38" t="s">
        <v>74</v>
      </c>
      <c r="D83" s="39" t="s">
        <v>135</v>
      </c>
      <c r="E83" s="48" t="str">
        <f t="shared" ref="E83:P83" si="30">IF(ISNUMBER(FIND("&lt;",E42)),"&lt;L.C.",PRODUCT(E42,1/E$54))</f>
        <v>&lt;L.C.</v>
      </c>
      <c r="F83" s="48" t="str">
        <f t="shared" si="30"/>
        <v>&lt;L.C.</v>
      </c>
      <c r="G83" s="48">
        <f t="shared" si="30"/>
        <v>2.0569383182327114E-4</v>
      </c>
      <c r="H83" s="48">
        <f t="shared" si="30"/>
        <v>1.5667892665385464E-4</v>
      </c>
      <c r="I83" s="48" t="str">
        <f t="shared" si="30"/>
        <v>&lt;L.C.</v>
      </c>
      <c r="J83" s="48" t="e">
        <f t="shared" si="30"/>
        <v>#REF!</v>
      </c>
      <c r="K83" s="48" t="str">
        <f t="shared" si="30"/>
        <v>&lt;L.C.</v>
      </c>
      <c r="L83" s="48" t="str">
        <f t="shared" si="30"/>
        <v>&lt;L.C.</v>
      </c>
      <c r="M83" s="48" t="e">
        <f t="shared" si="30"/>
        <v>#REF!</v>
      </c>
      <c r="N83" s="48" t="str">
        <f t="shared" si="30"/>
        <v>&lt;L.C.</v>
      </c>
      <c r="O83" s="48" t="e">
        <f t="shared" si="30"/>
        <v>#REF!</v>
      </c>
      <c r="P83" s="48" t="str">
        <f t="shared" si="30"/>
        <v>&lt;L.C.</v>
      </c>
      <c r="T83" s="233"/>
      <c r="Z83"/>
      <c r="AA83" s="710"/>
      <c r="AB83" s="440" t="s">
        <v>394</v>
      </c>
      <c r="AC83" s="436">
        <v>0.11661538903296967</v>
      </c>
      <c r="AD83"/>
    </row>
    <row r="84" spans="1:30" ht="13.8" x14ac:dyDescent="0.25">
      <c r="A84" s="20"/>
      <c r="B84" s="424" t="s">
        <v>117</v>
      </c>
      <c r="C84" s="38" t="s">
        <v>130</v>
      </c>
      <c r="D84" s="39" t="s">
        <v>135</v>
      </c>
      <c r="E84" s="48">
        <f t="shared" ref="E84:P84" si="31">IF(ISNUMBER(FIND("&lt;",E43)),"&lt;L.C.",PRODUCT(E43,1/E$54))</f>
        <v>1.2951118026707331E-3</v>
      </c>
      <c r="F84" s="48">
        <f t="shared" si="31"/>
        <v>8.1383368397236044E-4</v>
      </c>
      <c r="G84" s="48">
        <f t="shared" si="31"/>
        <v>7.8440756591672302E-3</v>
      </c>
      <c r="H84" s="48">
        <f t="shared" si="31"/>
        <v>8.8749673889834436E-3</v>
      </c>
      <c r="I84" s="48">
        <f t="shared" si="31"/>
        <v>5.8928611185960905E-3</v>
      </c>
      <c r="J84" s="48" t="e">
        <f t="shared" si="31"/>
        <v>#REF!</v>
      </c>
      <c r="K84" s="48" t="e">
        <f t="shared" si="31"/>
        <v>#REF!</v>
      </c>
      <c r="L84" s="48" t="e">
        <f t="shared" si="31"/>
        <v>#REF!</v>
      </c>
      <c r="M84" s="48" t="e">
        <f t="shared" si="31"/>
        <v>#REF!</v>
      </c>
      <c r="N84" s="48" t="e">
        <f t="shared" si="31"/>
        <v>#REF!</v>
      </c>
      <c r="O84" s="48" t="e">
        <f t="shared" si="31"/>
        <v>#REF!</v>
      </c>
      <c r="P84" s="48" t="e">
        <f t="shared" si="31"/>
        <v>#REF!</v>
      </c>
      <c r="T84" s="233"/>
      <c r="Z84"/>
      <c r="AA84" s="710"/>
      <c r="AB84" s="440" t="s">
        <v>395</v>
      </c>
      <c r="AC84" s="436">
        <v>2.7315645040712565E-2</v>
      </c>
      <c r="AD84"/>
    </row>
    <row r="85" spans="1:30" ht="13.8" x14ac:dyDescent="0.25">
      <c r="A85" s="20"/>
      <c r="B85" s="424" t="s">
        <v>194</v>
      </c>
      <c r="C85" s="38" t="s">
        <v>195</v>
      </c>
      <c r="D85" s="39" t="s">
        <v>135</v>
      </c>
      <c r="E85" s="223" t="str">
        <f t="shared" ref="E85:P85" si="32">IF(ISNUMBER(FIND("&lt;",E44)),"&lt;L.C.",PRODUCT(E44,1/E$54))</f>
        <v>&lt;L.C.</v>
      </c>
      <c r="F85" s="223" t="str">
        <f t="shared" si="32"/>
        <v>&lt;L.C.</v>
      </c>
      <c r="G85" s="223" t="str">
        <f t="shared" si="32"/>
        <v>&lt;L.C.</v>
      </c>
      <c r="H85" s="223" t="str">
        <f t="shared" si="32"/>
        <v>&lt;L.C.</v>
      </c>
      <c r="I85" s="223" t="str">
        <f t="shared" si="32"/>
        <v>&lt;L.C.</v>
      </c>
      <c r="J85" s="223" t="str">
        <f t="shared" si="32"/>
        <v>&lt;L.C.</v>
      </c>
      <c r="K85" s="223" t="str">
        <f t="shared" si="32"/>
        <v>&lt;L.C.</v>
      </c>
      <c r="L85" s="223" t="str">
        <f t="shared" si="32"/>
        <v>&lt;L.C.</v>
      </c>
      <c r="M85" s="223" t="str">
        <f t="shared" si="32"/>
        <v>&lt;L.C.</v>
      </c>
      <c r="N85" s="223" t="str">
        <f t="shared" si="32"/>
        <v>&lt;L.C.</v>
      </c>
      <c r="O85" s="223" t="e">
        <f t="shared" si="32"/>
        <v>#REF!</v>
      </c>
      <c r="P85" s="223" t="str">
        <f t="shared" si="32"/>
        <v>&lt;L.C.</v>
      </c>
      <c r="T85" s="233"/>
      <c r="Z85"/>
      <c r="AD85"/>
    </row>
    <row r="86" spans="1:30" ht="13.8" x14ac:dyDescent="0.25">
      <c r="A86" s="20"/>
      <c r="B86" s="424" t="s">
        <v>73</v>
      </c>
      <c r="C86" s="38" t="s">
        <v>72</v>
      </c>
      <c r="D86" s="39" t="s">
        <v>135</v>
      </c>
      <c r="E86" s="48" t="str">
        <f t="shared" ref="E86:P86" si="33">IF(ISNUMBER(FIND("&lt;",E45)),"&lt;L.C.",PRODUCT(E45,1/E$54))</f>
        <v>&lt;L.C.</v>
      </c>
      <c r="F86" s="48" t="str">
        <f t="shared" si="33"/>
        <v>&lt;L.C.</v>
      </c>
      <c r="G86" s="48">
        <f t="shared" si="33"/>
        <v>8.6860348671484954E-4</v>
      </c>
      <c r="H86" s="48">
        <f t="shared" si="33"/>
        <v>1.0189387914603029E-3</v>
      </c>
      <c r="I86" s="48">
        <f t="shared" si="33"/>
        <v>5.0950911115659337E-4</v>
      </c>
      <c r="J86" s="48" t="e">
        <f t="shared" si="33"/>
        <v>#REF!</v>
      </c>
      <c r="K86" s="48" t="e">
        <f t="shared" si="33"/>
        <v>#REF!</v>
      </c>
      <c r="L86" s="48" t="e">
        <f t="shared" si="33"/>
        <v>#REF!</v>
      </c>
      <c r="M86" s="48" t="e">
        <f t="shared" si="33"/>
        <v>#REF!</v>
      </c>
      <c r="N86" s="48" t="e">
        <f t="shared" si="33"/>
        <v>#REF!</v>
      </c>
      <c r="O86" s="48" t="e">
        <f t="shared" si="33"/>
        <v>#REF!</v>
      </c>
      <c r="P86" s="48" t="str">
        <f t="shared" si="33"/>
        <v>&lt;L.C.</v>
      </c>
      <c r="T86" s="233"/>
      <c r="Z86"/>
      <c r="AD86"/>
    </row>
    <row r="87" spans="1:30" ht="13.8" x14ac:dyDescent="0.25">
      <c r="A87" s="20"/>
      <c r="B87" s="424" t="s">
        <v>71</v>
      </c>
      <c r="C87" s="38" t="s">
        <v>70</v>
      </c>
      <c r="D87" s="39" t="s">
        <v>135</v>
      </c>
      <c r="E87" s="48">
        <f t="shared" ref="E87:P87" si="34">IF(ISNUMBER(FIND("&lt;",E46)),"&lt;L.C.",PRODUCT(E46,1/E$54))</f>
        <v>0.11263226415029901</v>
      </c>
      <c r="F87" s="48">
        <f t="shared" si="34"/>
        <v>9.730068694350065E-2</v>
      </c>
      <c r="G87" s="48">
        <f t="shared" si="34"/>
        <v>0.33539818069835969</v>
      </c>
      <c r="H87" s="48">
        <f t="shared" si="34"/>
        <v>0.1875940974164273</v>
      </c>
      <c r="I87" s="48">
        <f t="shared" si="34"/>
        <v>5.1365751519315023E-2</v>
      </c>
      <c r="J87" s="48" t="e">
        <f t="shared" si="34"/>
        <v>#REF!</v>
      </c>
      <c r="K87" s="48" t="e">
        <f t="shared" si="34"/>
        <v>#REF!</v>
      </c>
      <c r="L87" s="48" t="e">
        <f t="shared" si="34"/>
        <v>#REF!</v>
      </c>
      <c r="M87" s="48" t="e">
        <f t="shared" si="34"/>
        <v>#REF!</v>
      </c>
      <c r="N87" s="48" t="e">
        <f t="shared" si="34"/>
        <v>#REF!</v>
      </c>
      <c r="O87" s="48" t="e">
        <f t="shared" si="34"/>
        <v>#REF!</v>
      </c>
      <c r="P87" s="48" t="e">
        <f t="shared" si="34"/>
        <v>#REF!</v>
      </c>
      <c r="T87" s="233"/>
      <c r="Z87"/>
      <c r="AD87"/>
    </row>
    <row r="88" spans="1:30" ht="13.8" thickBot="1" x14ac:dyDescent="0.3">
      <c r="A88" s="20"/>
      <c r="B88" s="381"/>
      <c r="C88" s="382"/>
      <c r="D88" s="21"/>
      <c r="E88" s="21"/>
      <c r="F88" s="21"/>
      <c r="G88" s="386"/>
      <c r="H88" s="386"/>
      <c r="I88" s="386"/>
      <c r="J88" s="386"/>
      <c r="K88" s="386"/>
      <c r="L88" s="386"/>
      <c r="M88" s="386"/>
      <c r="N88" s="386"/>
      <c r="O88" s="386"/>
      <c r="P88" s="386"/>
      <c r="Z88"/>
      <c r="AD88"/>
    </row>
    <row r="89" spans="1:30" s="20" customFormat="1" ht="13.2" customHeight="1" x14ac:dyDescent="0.25">
      <c r="B89" s="731" t="s">
        <v>13</v>
      </c>
      <c r="C89" s="732"/>
      <c r="D89" s="732"/>
      <c r="E89" s="732"/>
      <c r="F89" s="732"/>
      <c r="G89" s="732"/>
      <c r="H89" s="732"/>
      <c r="I89" s="732"/>
      <c r="J89" s="732"/>
      <c r="K89" s="732"/>
      <c r="L89" s="732"/>
      <c r="M89" s="732"/>
      <c r="N89" s="732"/>
      <c r="O89" s="732"/>
      <c r="P89" s="733"/>
      <c r="R89" s="12"/>
      <c r="S89" s="12"/>
      <c r="T89" s="12"/>
      <c r="U89" s="12"/>
      <c r="V89" s="12"/>
      <c r="W89" s="12"/>
      <c r="Z89"/>
      <c r="AD89"/>
    </row>
    <row r="90" spans="1:30" s="20" customFormat="1" ht="33.6" customHeight="1" thickBot="1" x14ac:dyDescent="0.3">
      <c r="B90" s="734" t="s">
        <v>343</v>
      </c>
      <c r="C90" s="735"/>
      <c r="D90" s="735"/>
      <c r="E90" s="735"/>
      <c r="F90" s="735"/>
      <c r="G90" s="735"/>
      <c r="H90" s="735"/>
      <c r="I90" s="735"/>
      <c r="J90" s="735"/>
      <c r="K90" s="735"/>
      <c r="L90" s="735"/>
      <c r="M90" s="735"/>
      <c r="N90" s="735"/>
      <c r="O90" s="735"/>
      <c r="P90" s="736"/>
      <c r="R90" s="12"/>
      <c r="S90" s="12"/>
      <c r="T90" s="12"/>
      <c r="U90" s="12"/>
      <c r="V90" s="12"/>
      <c r="W90" s="12"/>
      <c r="Z90"/>
      <c r="AA90"/>
      <c r="AB90"/>
      <c r="AC90"/>
      <c r="AD90"/>
    </row>
    <row r="91" spans="1:30" s="20" customFormat="1" ht="13.2" x14ac:dyDescent="0.25">
      <c r="B91" s="50"/>
      <c r="D91" s="21"/>
      <c r="E91" s="21"/>
      <c r="F91" s="21"/>
      <c r="I91" s="51"/>
      <c r="J91" s="51"/>
      <c r="K91" s="51"/>
      <c r="L91" s="51"/>
      <c r="M91" s="51"/>
      <c r="N91" s="51"/>
      <c r="O91" s="51"/>
      <c r="P91" s="51"/>
      <c r="R91" s="12"/>
      <c r="S91" s="12"/>
      <c r="T91" s="12"/>
      <c r="U91" s="12"/>
      <c r="V91" s="12"/>
      <c r="W91" s="12"/>
      <c r="Z91"/>
      <c r="AA91"/>
      <c r="AB91"/>
      <c r="AC91"/>
      <c r="AD91"/>
    </row>
    <row r="92" spans="1:30" s="20" customFormat="1" ht="13.2" x14ac:dyDescent="0.25">
      <c r="B92" s="50"/>
      <c r="D92" s="21"/>
      <c r="E92" s="21"/>
      <c r="F92" s="21"/>
      <c r="I92" s="51"/>
      <c r="J92" s="51"/>
      <c r="K92" s="51"/>
      <c r="L92" s="51"/>
      <c r="M92" s="51"/>
      <c r="N92" s="51"/>
      <c r="O92" s="51"/>
      <c r="P92" s="51"/>
      <c r="R92" s="12"/>
      <c r="S92" s="12"/>
      <c r="T92" s="12"/>
      <c r="U92" s="12"/>
      <c r="V92" s="12"/>
      <c r="W92" s="12"/>
      <c r="Z92"/>
      <c r="AD92"/>
    </row>
    <row r="93" spans="1:30" s="20" customFormat="1" ht="13.2" x14ac:dyDescent="0.25">
      <c r="B93" s="21"/>
      <c r="C93" s="21"/>
      <c r="D93" s="21"/>
      <c r="E93" s="21"/>
      <c r="F93" s="21"/>
      <c r="J93" s="22"/>
      <c r="R93" s="12"/>
      <c r="S93" s="12"/>
      <c r="T93" s="12"/>
      <c r="U93" s="12"/>
      <c r="V93" s="12"/>
      <c r="W93" s="12"/>
      <c r="Z93"/>
      <c r="AD93"/>
    </row>
  </sheetData>
  <mergeCells count="21">
    <mergeCell ref="AA80:AA84"/>
    <mergeCell ref="AA58:AA62"/>
    <mergeCell ref="AA63:AA67"/>
    <mergeCell ref="AA70:AA79"/>
    <mergeCell ref="AA68:AA69"/>
    <mergeCell ref="B11:P11"/>
    <mergeCell ref="E2:P5"/>
    <mergeCell ref="E7:P7"/>
    <mergeCell ref="B7:D7"/>
    <mergeCell ref="B9:D9"/>
    <mergeCell ref="G9:H9"/>
    <mergeCell ref="B54:D54"/>
    <mergeCell ref="B89:P89"/>
    <mergeCell ref="B90:P90"/>
    <mergeCell ref="B12:C13"/>
    <mergeCell ref="D12:D13"/>
    <mergeCell ref="B51:P51"/>
    <mergeCell ref="B52:C53"/>
    <mergeCell ref="D52:D53"/>
    <mergeCell ref="E12:P12"/>
    <mergeCell ref="E52:P52"/>
  </mergeCells>
  <printOptions horizontalCentered="1"/>
  <pageMargins left="0" right="0" top="0.39370078740157483" bottom="0.19685039370078741" header="0.31496062992125984" footer="0.31496062992125984"/>
  <pageSetup paperSize="9" scale="70" fitToHeight="0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B97B-16D0-4217-9C5E-198FD08323B3}">
  <dimension ref="A1:C33"/>
  <sheetViews>
    <sheetView workbookViewId="0"/>
  </sheetViews>
  <sheetFormatPr baseColWidth="10" defaultRowHeight="13.2" x14ac:dyDescent="0.25"/>
  <cols>
    <col min="2" max="2" width="14.6640625" bestFit="1" customWidth="1"/>
  </cols>
  <sheetData>
    <row r="1" spans="1:3" x14ac:dyDescent="0.25">
      <c r="A1" s="171" t="s">
        <v>101</v>
      </c>
      <c r="B1" s="396" t="s">
        <v>303</v>
      </c>
      <c r="C1" s="398">
        <v>64.599999999999994</v>
      </c>
    </row>
    <row r="2" spans="1:3" x14ac:dyDescent="0.25">
      <c r="A2" s="171" t="s">
        <v>79</v>
      </c>
      <c r="B2" s="396" t="s">
        <v>325</v>
      </c>
      <c r="C2" s="398">
        <v>0.81299999999999994</v>
      </c>
    </row>
    <row r="3" spans="1:3" x14ac:dyDescent="0.25">
      <c r="A3" s="171" t="s">
        <v>147</v>
      </c>
      <c r="B3" s="396" t="s">
        <v>304</v>
      </c>
      <c r="C3" s="398">
        <v>2.5529999999999999</v>
      </c>
    </row>
    <row r="4" spans="1:3" x14ac:dyDescent="0.25">
      <c r="A4" s="171" t="s">
        <v>98</v>
      </c>
      <c r="B4" s="396" t="s">
        <v>306</v>
      </c>
      <c r="C4" s="398">
        <v>5.1349999999999998</v>
      </c>
    </row>
    <row r="5" spans="1:3" x14ac:dyDescent="0.25">
      <c r="A5" s="171" t="s">
        <v>96</v>
      </c>
      <c r="B5" s="396" t="s">
        <v>307</v>
      </c>
      <c r="C5" s="397" t="s">
        <v>213</v>
      </c>
    </row>
    <row r="6" spans="1:3" x14ac:dyDescent="0.25">
      <c r="A6" s="171" t="s">
        <v>106</v>
      </c>
      <c r="B6" s="396" t="s">
        <v>308</v>
      </c>
      <c r="C6" s="398">
        <v>0.58140000000000003</v>
      </c>
    </row>
    <row r="7" spans="1:3" x14ac:dyDescent="0.25">
      <c r="A7" s="171" t="s">
        <v>107</v>
      </c>
      <c r="B7" s="396" t="s">
        <v>305</v>
      </c>
      <c r="C7" s="398">
        <v>1.96</v>
      </c>
    </row>
    <row r="8" spans="1:3" x14ac:dyDescent="0.25">
      <c r="A8" s="171" t="s">
        <v>94</v>
      </c>
      <c r="B8" s="396" t="s">
        <v>310</v>
      </c>
      <c r="C8" s="398">
        <v>0.38200000000000001</v>
      </c>
    </row>
    <row r="9" spans="1:3" x14ac:dyDescent="0.25">
      <c r="A9" s="171" t="s">
        <v>108</v>
      </c>
      <c r="B9" s="396" t="s">
        <v>309</v>
      </c>
      <c r="C9" s="398">
        <v>1150</v>
      </c>
    </row>
    <row r="10" spans="1:3" x14ac:dyDescent="0.25">
      <c r="A10" s="171" t="s">
        <v>92</v>
      </c>
      <c r="B10" s="396" t="s">
        <v>311</v>
      </c>
      <c r="C10" s="398">
        <v>1.4450000000000001</v>
      </c>
    </row>
    <row r="11" spans="1:3" x14ac:dyDescent="0.25">
      <c r="A11" s="171" t="s">
        <v>88</v>
      </c>
      <c r="B11" s="396" t="s">
        <v>313</v>
      </c>
      <c r="C11" s="398">
        <v>32.340000000000003</v>
      </c>
    </row>
    <row r="12" spans="1:3" x14ac:dyDescent="0.25">
      <c r="A12" s="171" t="s">
        <v>90</v>
      </c>
      <c r="B12" s="396" t="s">
        <v>312</v>
      </c>
      <c r="C12" s="397" t="s">
        <v>214</v>
      </c>
    </row>
    <row r="13" spans="1:3" x14ac:dyDescent="0.25">
      <c r="A13" s="171" t="s">
        <v>109</v>
      </c>
      <c r="B13" s="396" t="s">
        <v>328</v>
      </c>
      <c r="C13" s="397" t="s">
        <v>286</v>
      </c>
    </row>
    <row r="14" spans="1:3" x14ac:dyDescent="0.25">
      <c r="A14" s="171" t="s">
        <v>110</v>
      </c>
      <c r="B14" s="396" t="s">
        <v>329</v>
      </c>
      <c r="C14" s="398">
        <v>2.633</v>
      </c>
    </row>
    <row r="15" spans="1:3" x14ac:dyDescent="0.25">
      <c r="A15" s="171" t="s">
        <v>148</v>
      </c>
      <c r="B15" s="396" t="s">
        <v>323</v>
      </c>
      <c r="C15" s="398">
        <v>215.6</v>
      </c>
    </row>
    <row r="16" spans="1:3" x14ac:dyDescent="0.25">
      <c r="A16" s="171" t="s">
        <v>111</v>
      </c>
      <c r="B16" s="396" t="s">
        <v>314</v>
      </c>
      <c r="C16" s="398">
        <v>666.9</v>
      </c>
    </row>
    <row r="17" spans="1:3" x14ac:dyDescent="0.25">
      <c r="A17" s="171" t="s">
        <v>112</v>
      </c>
      <c r="B17" s="396" t="s">
        <v>317</v>
      </c>
      <c r="C17" s="397" t="s">
        <v>287</v>
      </c>
    </row>
    <row r="18" spans="1:3" x14ac:dyDescent="0.25">
      <c r="A18" s="171" t="s">
        <v>113</v>
      </c>
      <c r="B18" s="396" t="s">
        <v>318</v>
      </c>
      <c r="C18" s="398">
        <v>150.6</v>
      </c>
    </row>
    <row r="19" spans="1:3" x14ac:dyDescent="0.25">
      <c r="A19" s="171" t="s">
        <v>86</v>
      </c>
      <c r="B19" s="396" t="s">
        <v>319</v>
      </c>
      <c r="C19" s="398">
        <v>123.5</v>
      </c>
    </row>
    <row r="20" spans="1:3" x14ac:dyDescent="0.25">
      <c r="A20" s="171" t="s">
        <v>69</v>
      </c>
      <c r="B20" s="396" t="s">
        <v>315</v>
      </c>
      <c r="C20" s="397" t="s">
        <v>252</v>
      </c>
    </row>
    <row r="21" spans="1:3" x14ac:dyDescent="0.25">
      <c r="A21" s="171" t="s">
        <v>84</v>
      </c>
      <c r="B21" s="396" t="s">
        <v>320</v>
      </c>
      <c r="C21" s="398">
        <v>1.3520000000000001</v>
      </c>
    </row>
    <row r="22" spans="1:3" x14ac:dyDescent="0.25">
      <c r="A22" s="171" t="s">
        <v>150</v>
      </c>
      <c r="B22" s="396" t="s">
        <v>322</v>
      </c>
      <c r="C22" s="398">
        <v>2.621</v>
      </c>
    </row>
    <row r="23" spans="1:3" x14ac:dyDescent="0.25">
      <c r="A23" s="171" t="s">
        <v>103</v>
      </c>
      <c r="B23" s="396" t="s">
        <v>302</v>
      </c>
      <c r="C23" s="398">
        <v>0.28689999999999999</v>
      </c>
    </row>
    <row r="24" spans="1:3" x14ac:dyDescent="0.25">
      <c r="A24" s="171" t="s">
        <v>81</v>
      </c>
      <c r="B24" s="396" t="s">
        <v>324</v>
      </c>
      <c r="C24" s="398">
        <v>42.71</v>
      </c>
    </row>
    <row r="25" spans="1:3" x14ac:dyDescent="0.25">
      <c r="A25" s="171" t="s">
        <v>114</v>
      </c>
      <c r="B25" s="396" t="s">
        <v>316</v>
      </c>
      <c r="C25" s="398">
        <v>50.6</v>
      </c>
    </row>
    <row r="26" spans="1:3" x14ac:dyDescent="0.25">
      <c r="A26" s="171" t="s">
        <v>77</v>
      </c>
      <c r="B26" s="396" t="s">
        <v>326</v>
      </c>
      <c r="C26" s="397" t="s">
        <v>285</v>
      </c>
    </row>
    <row r="27" spans="1:3" x14ac:dyDescent="0.25">
      <c r="A27" s="171" t="s">
        <v>115</v>
      </c>
      <c r="B27" s="396" t="s">
        <v>327</v>
      </c>
      <c r="C27" s="398">
        <v>71.7</v>
      </c>
    </row>
    <row r="28" spans="1:3" x14ac:dyDescent="0.25">
      <c r="A28" s="171" t="s">
        <v>116</v>
      </c>
      <c r="B28" s="396" t="s">
        <v>321</v>
      </c>
      <c r="C28" s="397" t="s">
        <v>284</v>
      </c>
    </row>
    <row r="29" spans="1:3" x14ac:dyDescent="0.25">
      <c r="A29" s="171" t="s">
        <v>75</v>
      </c>
      <c r="B29" s="396" t="s">
        <v>331</v>
      </c>
      <c r="C29" s="397" t="s">
        <v>253</v>
      </c>
    </row>
    <row r="30" spans="1:3" x14ac:dyDescent="0.25">
      <c r="A30" s="171" t="s">
        <v>117</v>
      </c>
      <c r="B30" s="396" t="s">
        <v>330</v>
      </c>
      <c r="C30" s="398">
        <v>0.77</v>
      </c>
    </row>
    <row r="31" spans="1:3" x14ac:dyDescent="0.25">
      <c r="A31" s="171" t="s">
        <v>194</v>
      </c>
      <c r="B31" s="396" t="s">
        <v>332</v>
      </c>
      <c r="C31" s="397" t="s">
        <v>254</v>
      </c>
    </row>
    <row r="32" spans="1:3" x14ac:dyDescent="0.25">
      <c r="A32" s="171" t="s">
        <v>73</v>
      </c>
      <c r="B32" s="396" t="s">
        <v>333</v>
      </c>
      <c r="C32" s="397" t="s">
        <v>291</v>
      </c>
    </row>
    <row r="33" spans="1:3" ht="13.8" thickBot="1" x14ac:dyDescent="0.3">
      <c r="A33" s="173" t="s">
        <v>71</v>
      </c>
      <c r="B33" s="396" t="s">
        <v>334</v>
      </c>
      <c r="C33" s="398">
        <v>92.06</v>
      </c>
    </row>
  </sheetData>
  <sortState xmlns:xlrd2="http://schemas.microsoft.com/office/spreadsheetml/2017/richdata2" ref="B1:C34">
    <sortCondition ref="B1:B34"/>
  </sortState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5"/>
  <sheetViews>
    <sheetView workbookViewId="0"/>
  </sheetViews>
  <sheetFormatPr baseColWidth="10" defaultColWidth="11.5546875" defaultRowHeight="13.2" x14ac:dyDescent="0.25"/>
  <cols>
    <col min="3" max="3" width="2.44140625" customWidth="1"/>
    <col min="4" max="4" width="23.5546875" customWidth="1"/>
    <col min="5" max="5" width="21.88671875" customWidth="1"/>
    <col min="6" max="6" width="19.33203125" customWidth="1"/>
    <col min="7" max="7" width="14.88671875" customWidth="1"/>
    <col min="8" max="8" width="17.109375" customWidth="1"/>
    <col min="9" max="9" width="2.21875" style="138" customWidth="1"/>
    <col min="10" max="10" width="5.109375" customWidth="1"/>
    <col min="11" max="15" width="9.6640625" customWidth="1"/>
  </cols>
  <sheetData>
    <row r="1" spans="4:9" ht="13.2" customHeight="1" x14ac:dyDescent="0.25">
      <c r="D1" s="135"/>
      <c r="E1" s="583" t="s">
        <v>216</v>
      </c>
      <c r="F1" s="583"/>
      <c r="G1" s="583"/>
      <c r="H1" s="584"/>
    </row>
    <row r="2" spans="4:9" ht="13.2" customHeight="1" x14ac:dyDescent="0.25">
      <c r="D2" s="136"/>
      <c r="E2" s="631"/>
      <c r="F2" s="631"/>
      <c r="G2" s="631"/>
      <c r="H2" s="586"/>
    </row>
    <row r="3" spans="4:9" ht="13.2" customHeight="1" x14ac:dyDescent="0.25">
      <c r="D3" s="136"/>
      <c r="E3" s="631"/>
      <c r="F3" s="631"/>
      <c r="G3" s="631"/>
      <c r="H3" s="586"/>
    </row>
    <row r="4" spans="4:9" ht="13.95" customHeight="1" thickBot="1" x14ac:dyDescent="0.3">
      <c r="D4" s="137"/>
      <c r="E4" s="587"/>
      <c r="F4" s="587"/>
      <c r="G4" s="587"/>
      <c r="H4" s="588"/>
    </row>
    <row r="5" spans="4:9" ht="13.8" customHeight="1" x14ac:dyDescent="0.25">
      <c r="D5" s="138"/>
      <c r="E5" s="138"/>
      <c r="F5" s="138"/>
      <c r="G5" s="138"/>
      <c r="H5" s="138"/>
    </row>
    <row r="6" spans="4:9" ht="36" customHeight="1" x14ac:dyDescent="0.25">
      <c r="D6" s="139" t="s">
        <v>188</v>
      </c>
      <c r="E6" s="737" t="s">
        <v>250</v>
      </c>
      <c r="F6" s="737"/>
      <c r="G6" s="737"/>
      <c r="H6" s="737"/>
    </row>
    <row r="7" spans="4:9" ht="9" customHeight="1" x14ac:dyDescent="0.25">
      <c r="D7" s="138"/>
      <c r="E7" s="138"/>
      <c r="F7" s="138"/>
      <c r="G7" s="138"/>
      <c r="H7" s="138"/>
    </row>
    <row r="8" spans="4:9" ht="15.6" customHeight="1" x14ac:dyDescent="0.25">
      <c r="D8" s="139" t="s">
        <v>146</v>
      </c>
      <c r="E8" s="150" t="s">
        <v>203</v>
      </c>
      <c r="F8" s="139" t="s">
        <v>189</v>
      </c>
      <c r="G8" s="150" t="s">
        <v>251</v>
      </c>
      <c r="H8" s="105"/>
      <c r="I8" s="160"/>
    </row>
    <row r="9" spans="4:9" ht="7.8" customHeight="1" x14ac:dyDescent="0.25">
      <c r="D9" s="138"/>
      <c r="E9" s="138"/>
      <c r="F9" s="138"/>
      <c r="G9" s="138"/>
      <c r="H9" s="138"/>
      <c r="I9" s="160"/>
    </row>
    <row r="10" spans="4:9" ht="15.6" customHeight="1" x14ac:dyDescent="0.25">
      <c r="D10" s="582" t="s">
        <v>217</v>
      </c>
      <c r="E10" s="582"/>
      <c r="F10" s="582"/>
      <c r="G10" s="582"/>
      <c r="H10" s="582"/>
      <c r="I10" s="160"/>
    </row>
    <row r="11" spans="4:9" ht="9" customHeight="1" x14ac:dyDescent="0.25">
      <c r="D11" s="138"/>
      <c r="E11" s="138"/>
      <c r="F11" s="138"/>
      <c r="G11" s="138"/>
      <c r="H11" s="138"/>
    </row>
    <row r="12" spans="4:9" ht="15.6" customHeight="1" x14ac:dyDescent="0.25">
      <c r="D12" s="139" t="s">
        <v>33</v>
      </c>
      <c r="E12" s="228" t="s">
        <v>191</v>
      </c>
      <c r="F12" s="106" t="s">
        <v>8</v>
      </c>
      <c r="G12" s="593" t="s">
        <v>192</v>
      </c>
      <c r="H12" s="593"/>
    </row>
    <row r="13" spans="4:9" ht="9" customHeight="1" x14ac:dyDescent="0.25">
      <c r="D13" s="138"/>
      <c r="E13" s="138"/>
      <c r="F13" s="140"/>
      <c r="G13" s="138"/>
      <c r="H13" s="138"/>
    </row>
    <row r="14" spans="4:9" ht="15.6" customHeight="1" x14ac:dyDescent="0.25">
      <c r="D14" s="106" t="s">
        <v>9</v>
      </c>
      <c r="E14" s="227" t="s">
        <v>193</v>
      </c>
      <c r="F14" s="106" t="s">
        <v>10</v>
      </c>
      <c r="G14" s="593" t="s">
        <v>204</v>
      </c>
      <c r="H14" s="593"/>
    </row>
    <row r="15" spans="4:9" ht="13.2" customHeight="1" x14ac:dyDescent="0.25">
      <c r="D15" s="138"/>
      <c r="E15" s="138"/>
      <c r="F15" s="138"/>
      <c r="G15" s="138"/>
      <c r="H15" s="138"/>
    </row>
    <row r="16" spans="4:9" ht="13.2" customHeight="1" x14ac:dyDescent="0.25">
      <c r="D16" s="590" t="s">
        <v>163</v>
      </c>
      <c r="E16" s="590"/>
      <c r="F16" s="590"/>
      <c r="G16" s="590"/>
      <c r="H16" s="590"/>
    </row>
    <row r="17" spans="1:15" ht="20.399999999999999" x14ac:dyDescent="0.25">
      <c r="A17" s="141" t="s">
        <v>151</v>
      </c>
      <c r="B17" s="141" t="s">
        <v>152</v>
      </c>
      <c r="D17" s="141" t="s">
        <v>218</v>
      </c>
      <c r="E17" s="142" t="s">
        <v>181</v>
      </c>
      <c r="F17" s="142" t="s">
        <v>182</v>
      </c>
      <c r="G17" s="141" t="s">
        <v>153</v>
      </c>
      <c r="H17" s="141" t="s">
        <v>154</v>
      </c>
      <c r="L17" s="218" t="s">
        <v>120</v>
      </c>
      <c r="M17" s="218" t="s">
        <v>227</v>
      </c>
      <c r="N17" s="218" t="s">
        <v>228</v>
      </c>
      <c r="O17" s="218" t="s">
        <v>229</v>
      </c>
    </row>
    <row r="18" spans="1:15" ht="13.95" customHeight="1" x14ac:dyDescent="0.25">
      <c r="A18" s="143">
        <v>43881</v>
      </c>
      <c r="B18" s="144">
        <v>0.45833333333333331</v>
      </c>
      <c r="D18" s="229"/>
      <c r="E18" s="145"/>
      <c r="F18" s="146"/>
      <c r="G18" s="147"/>
      <c r="H18" s="146"/>
      <c r="K18" s="218" t="s">
        <v>207</v>
      </c>
      <c r="L18" s="219">
        <f>MIN(E18:E41,E46:E69,E74:E97,E102:E125,E130:E153)</f>
        <v>0</v>
      </c>
      <c r="M18" s="219">
        <f>MIN(F18:F41,F46:F69,F74:F97,F102:F125,F130:F153)</f>
        <v>0</v>
      </c>
      <c r="N18" s="219">
        <f>MIN(G18:G41,G46:G69,G74:G97,G102:G125,G130:G153)</f>
        <v>0</v>
      </c>
      <c r="O18" s="219">
        <f>MIN(H18:H41,H46:H69,H74:H97,H102:H125,H130:H153)</f>
        <v>0</v>
      </c>
    </row>
    <row r="19" spans="1:15" x14ac:dyDescent="0.25">
      <c r="A19" s="143">
        <f>A18</f>
        <v>43881</v>
      </c>
      <c r="B19" s="144">
        <v>0.5</v>
      </c>
      <c r="D19" s="229"/>
      <c r="E19" s="145"/>
      <c r="F19" s="146"/>
      <c r="G19" s="147"/>
      <c r="H19" s="146"/>
      <c r="K19" s="218" t="s">
        <v>208</v>
      </c>
      <c r="L19" s="219">
        <f>MAX(E18:E41,E46:E69,E74:E97,E102:E125,E130:E153)</f>
        <v>0</v>
      </c>
      <c r="M19" s="219">
        <f>MAX(F18:F41,F46:F69,F74:F97,F102:F125,F130:F153)</f>
        <v>0</v>
      </c>
      <c r="N19" s="219">
        <f>MAX(G18:G41,G46:G69,G74:G97,G102:G125,G130:G153)</f>
        <v>0</v>
      </c>
      <c r="O19" s="219">
        <f>MAX(H18:H41,H46:H69,H74:H97,H102:H125,H130:H153)</f>
        <v>0</v>
      </c>
    </row>
    <row r="20" spans="1:15" x14ac:dyDescent="0.25">
      <c r="A20" s="143">
        <f t="shared" ref="A20:A41" si="0">A19</f>
        <v>43881</v>
      </c>
      <c r="B20" s="144">
        <v>0.54166666666666696</v>
      </c>
      <c r="D20" s="229"/>
      <c r="E20" s="145"/>
      <c r="F20" s="146"/>
      <c r="G20" s="147"/>
      <c r="H20" s="146"/>
      <c r="K20" s="218" t="s">
        <v>209</v>
      </c>
      <c r="L20" s="219" t="e">
        <f>AVERAGE(E18:E41,E46:E69,E74:E97,E102:E125,E130:E153)</f>
        <v>#DIV/0!</v>
      </c>
      <c r="M20" s="219" t="e">
        <f>AVERAGE(F18:F41,F46:F69,F74:F97,F102:F125,F130:F153)</f>
        <v>#DIV/0!</v>
      </c>
      <c r="N20" s="219" t="e">
        <f>AVERAGE(G18:G41,G46:G69,G74:G97,G102:G125,G130:G153)</f>
        <v>#DIV/0!</v>
      </c>
      <c r="O20" s="219" t="e">
        <f>AVERAGE(H18:H41,H46:H69,H74:H97,H102:H125,H130:H153)</f>
        <v>#DIV/0!</v>
      </c>
    </row>
    <row r="21" spans="1:15" x14ac:dyDescent="0.25">
      <c r="A21" s="143">
        <f t="shared" si="0"/>
        <v>43881</v>
      </c>
      <c r="B21" s="144">
        <v>0.58333333333333304</v>
      </c>
      <c r="D21" s="229"/>
      <c r="E21" s="145"/>
      <c r="F21" s="146"/>
      <c r="G21" s="147"/>
      <c r="H21" s="146"/>
      <c r="K21" s="218" t="s">
        <v>210</v>
      </c>
      <c r="L21" s="220" t="e">
        <f>STDEV(E18:E41,E46:E69,E74:E97,E102:E125,E130:E153)</f>
        <v>#DIV/0!</v>
      </c>
      <c r="M21" s="220" t="e">
        <f>STDEV(F18:F41,F46:F69,F74:F97,F102:F125,F130:F153)</f>
        <v>#DIV/0!</v>
      </c>
      <c r="N21" s="220" t="e">
        <f>STDEV(G18:G41,G46:G69,G74:G97,G102:G125,G130:G153)</f>
        <v>#DIV/0!</v>
      </c>
      <c r="O21" s="220" t="e">
        <f>STDEV(H18:H41,H46:H69,H74:H97,H102:H125,H130:H153)</f>
        <v>#DIV/0!</v>
      </c>
    </row>
    <row r="22" spans="1:15" x14ac:dyDescent="0.25">
      <c r="A22" s="143">
        <f t="shared" si="0"/>
        <v>43881</v>
      </c>
      <c r="B22" s="144">
        <v>0.625</v>
      </c>
      <c r="D22" s="229"/>
      <c r="E22" s="145"/>
      <c r="F22" s="146"/>
      <c r="G22" s="147"/>
      <c r="H22" s="146"/>
      <c r="K22" s="218" t="s">
        <v>211</v>
      </c>
      <c r="L22" s="221">
        <f>COUNT(E18:E41,E46:E69,E74:E97,E102:E125,E130:E153)</f>
        <v>0</v>
      </c>
      <c r="M22" s="221">
        <f>COUNT(F18:F41,F46:F69,F74:F97,F102:F125,F130:F153)</f>
        <v>0</v>
      </c>
      <c r="N22" s="221">
        <f>COUNT(G18:G41,G46:G69,G74:G97,G102:G125,G130:G153)</f>
        <v>0</v>
      </c>
      <c r="O22" s="221">
        <f>COUNT(H18:H41,H46:H69,H74:H97,H102:H125,H130:H153)</f>
        <v>0</v>
      </c>
    </row>
    <row r="23" spans="1:15" x14ac:dyDescent="0.25">
      <c r="A23" s="143">
        <f t="shared" si="0"/>
        <v>43881</v>
      </c>
      <c r="B23" s="144">
        <v>0.66666666666666596</v>
      </c>
      <c r="D23" s="229"/>
      <c r="E23" s="145"/>
      <c r="F23" s="146"/>
      <c r="G23" s="147"/>
      <c r="H23" s="146"/>
      <c r="K23" s="218" t="s">
        <v>212</v>
      </c>
      <c r="L23" s="222" t="e">
        <f>L21/SQRT(L22)</f>
        <v>#DIV/0!</v>
      </c>
      <c r="M23" s="222" t="e">
        <f t="shared" ref="M23:O23" si="1">M21/SQRT(M22)</f>
        <v>#DIV/0!</v>
      </c>
      <c r="N23" s="222" t="e">
        <f t="shared" si="1"/>
        <v>#DIV/0!</v>
      </c>
      <c r="O23" s="222" t="e">
        <f t="shared" si="1"/>
        <v>#DIV/0!</v>
      </c>
    </row>
    <row r="24" spans="1:15" x14ac:dyDescent="0.25">
      <c r="A24" s="143">
        <f t="shared" si="0"/>
        <v>43881</v>
      </c>
      <c r="B24" s="144">
        <v>0.70833333333333304</v>
      </c>
      <c r="D24" s="229"/>
      <c r="E24" s="145"/>
      <c r="F24" s="146"/>
      <c r="G24" s="147"/>
      <c r="H24" s="146"/>
    </row>
    <row r="25" spans="1:15" x14ac:dyDescent="0.25">
      <c r="A25" s="143">
        <f t="shared" si="0"/>
        <v>43881</v>
      </c>
      <c r="B25" s="144">
        <v>0.75</v>
      </c>
      <c r="D25" s="229"/>
      <c r="E25" s="145"/>
      <c r="F25" s="146"/>
      <c r="G25" s="147"/>
      <c r="H25" s="146"/>
    </row>
    <row r="26" spans="1:15" x14ac:dyDescent="0.25">
      <c r="A26" s="143">
        <f t="shared" si="0"/>
        <v>43881</v>
      </c>
      <c r="B26" s="144">
        <v>0.79166666666666596</v>
      </c>
      <c r="D26" s="229"/>
      <c r="E26" s="145"/>
      <c r="F26" s="146"/>
      <c r="G26" s="147"/>
      <c r="H26" s="146"/>
    </row>
    <row r="27" spans="1:15" x14ac:dyDescent="0.25">
      <c r="A27" s="143">
        <f t="shared" si="0"/>
        <v>43881</v>
      </c>
      <c r="B27" s="144">
        <v>0.83333333333333304</v>
      </c>
      <c r="D27" s="229"/>
      <c r="E27" s="145"/>
      <c r="F27" s="146"/>
      <c r="G27" s="147"/>
      <c r="H27" s="146"/>
    </row>
    <row r="28" spans="1:15" x14ac:dyDescent="0.25">
      <c r="A28" s="143">
        <f t="shared" si="0"/>
        <v>43881</v>
      </c>
      <c r="B28" s="144">
        <v>0.875</v>
      </c>
      <c r="D28" s="229"/>
      <c r="E28" s="145"/>
      <c r="F28" s="146"/>
      <c r="G28" s="147"/>
      <c r="H28" s="146"/>
    </row>
    <row r="29" spans="1:15" x14ac:dyDescent="0.25">
      <c r="A29" s="143">
        <f t="shared" si="0"/>
        <v>43881</v>
      </c>
      <c r="B29" s="144">
        <v>0.91666666666666696</v>
      </c>
      <c r="D29" s="229"/>
      <c r="E29" s="145"/>
      <c r="F29" s="146"/>
      <c r="G29" s="147"/>
      <c r="H29" s="146"/>
    </row>
    <row r="30" spans="1:15" x14ac:dyDescent="0.25">
      <c r="A30" s="143">
        <f t="shared" si="0"/>
        <v>43881</v>
      </c>
      <c r="B30" s="144">
        <v>0.95833333333333304</v>
      </c>
      <c r="D30" s="229"/>
      <c r="E30" s="145"/>
      <c r="F30" s="146"/>
      <c r="G30" s="147"/>
      <c r="H30" s="146"/>
    </row>
    <row r="31" spans="1:15" x14ac:dyDescent="0.25">
      <c r="A31" s="143">
        <f>A30</f>
        <v>43881</v>
      </c>
      <c r="B31" s="144">
        <v>1</v>
      </c>
      <c r="D31" s="229"/>
      <c r="E31" s="145"/>
      <c r="F31" s="146"/>
      <c r="G31" s="147"/>
      <c r="H31" s="146"/>
    </row>
    <row r="32" spans="1:15" x14ac:dyDescent="0.25">
      <c r="A32" s="143">
        <f t="shared" si="0"/>
        <v>43881</v>
      </c>
      <c r="B32" s="144">
        <v>1.0416666666666701</v>
      </c>
      <c r="D32" s="229"/>
      <c r="E32" s="145"/>
      <c r="F32" s="146"/>
      <c r="G32" s="147"/>
      <c r="H32" s="146"/>
    </row>
    <row r="33" spans="1:8" x14ac:dyDescent="0.25">
      <c r="A33" s="143">
        <f t="shared" si="0"/>
        <v>43881</v>
      </c>
      <c r="B33" s="144">
        <v>1.0833333333333299</v>
      </c>
      <c r="D33" s="229"/>
      <c r="E33" s="145"/>
      <c r="F33" s="146"/>
      <c r="G33" s="147"/>
      <c r="H33" s="146"/>
    </row>
    <row r="34" spans="1:8" x14ac:dyDescent="0.25">
      <c r="A34" s="143">
        <f t="shared" si="0"/>
        <v>43881</v>
      </c>
      <c r="B34" s="144">
        <v>1.125</v>
      </c>
      <c r="D34" s="229"/>
      <c r="E34" s="145"/>
      <c r="F34" s="146"/>
      <c r="G34" s="147"/>
      <c r="H34" s="146"/>
    </row>
    <row r="35" spans="1:8" x14ac:dyDescent="0.25">
      <c r="A35" s="143">
        <f t="shared" si="0"/>
        <v>43881</v>
      </c>
      <c r="B35" s="144">
        <v>1.1666666666666701</v>
      </c>
      <c r="D35" s="229"/>
      <c r="E35" s="145"/>
      <c r="F35" s="146"/>
      <c r="G35" s="147"/>
      <c r="H35" s="146"/>
    </row>
    <row r="36" spans="1:8" x14ac:dyDescent="0.25">
      <c r="A36" s="143">
        <f t="shared" si="0"/>
        <v>43881</v>
      </c>
      <c r="B36" s="144">
        <v>1.2083333333333299</v>
      </c>
      <c r="D36" s="229"/>
      <c r="E36" s="145"/>
      <c r="F36" s="146"/>
      <c r="G36" s="147"/>
      <c r="H36" s="146"/>
    </row>
    <row r="37" spans="1:8" x14ac:dyDescent="0.25">
      <c r="A37" s="143">
        <f t="shared" si="0"/>
        <v>43881</v>
      </c>
      <c r="B37" s="144">
        <v>1.25</v>
      </c>
      <c r="D37" s="229"/>
      <c r="E37" s="145"/>
      <c r="F37" s="146"/>
      <c r="G37" s="147"/>
      <c r="H37" s="146"/>
    </row>
    <row r="38" spans="1:8" x14ac:dyDescent="0.25">
      <c r="A38" s="143">
        <f t="shared" si="0"/>
        <v>43881</v>
      </c>
      <c r="B38" s="144">
        <v>1.2916666666666701</v>
      </c>
      <c r="D38" s="229"/>
      <c r="E38" s="145"/>
      <c r="F38" s="146"/>
      <c r="G38" s="147"/>
      <c r="H38" s="146"/>
    </row>
    <row r="39" spans="1:8" x14ac:dyDescent="0.25">
      <c r="A39" s="143">
        <f t="shared" si="0"/>
        <v>43881</v>
      </c>
      <c r="B39" s="144">
        <v>1.3333333333333299</v>
      </c>
      <c r="D39" s="229"/>
      <c r="E39" s="145"/>
      <c r="F39" s="146"/>
      <c r="G39" s="147"/>
      <c r="H39" s="146"/>
    </row>
    <row r="40" spans="1:8" x14ac:dyDescent="0.25">
      <c r="A40" s="143">
        <f t="shared" si="0"/>
        <v>43881</v>
      </c>
      <c r="B40" s="144">
        <v>1.375</v>
      </c>
      <c r="D40" s="229"/>
      <c r="E40" s="145"/>
      <c r="F40" s="146"/>
      <c r="G40" s="147"/>
      <c r="H40" s="146"/>
    </row>
    <row r="41" spans="1:8" x14ac:dyDescent="0.25">
      <c r="A41" s="143">
        <f t="shared" si="0"/>
        <v>43881</v>
      </c>
      <c r="B41" s="144">
        <v>1.4166666666666701</v>
      </c>
      <c r="D41" s="229"/>
      <c r="E41" s="145"/>
      <c r="F41" s="146"/>
      <c r="G41" s="147"/>
      <c r="H41" s="146"/>
    </row>
    <row r="42" spans="1:8" x14ac:dyDescent="0.25">
      <c r="D42" s="226" t="s">
        <v>172</v>
      </c>
      <c r="E42" s="149" t="e">
        <f>AVERAGE(E18:E41)</f>
        <v>#DIV/0!</v>
      </c>
      <c r="F42" s="149" t="e">
        <f>AVERAGE(F18:F41)</f>
        <v>#DIV/0!</v>
      </c>
      <c r="G42" s="149" t="e">
        <f>AVERAGE(G18:G41)</f>
        <v>#DIV/0!</v>
      </c>
      <c r="H42" s="149" t="e">
        <f>AVERAGE(H18:H41)</f>
        <v>#DIV/0!</v>
      </c>
    </row>
    <row r="43" spans="1:8" ht="13.95" customHeight="1" x14ac:dyDescent="0.25">
      <c r="D43" s="138"/>
      <c r="E43" s="138"/>
      <c r="F43" s="138"/>
      <c r="G43" s="138"/>
      <c r="H43" s="138"/>
    </row>
    <row r="44" spans="1:8" ht="13.2" customHeight="1" x14ac:dyDescent="0.25">
      <c r="D44" s="590" t="s">
        <v>164</v>
      </c>
      <c r="E44" s="590"/>
      <c r="F44" s="590"/>
      <c r="G44" s="590"/>
      <c r="H44" s="590"/>
    </row>
    <row r="45" spans="1:8" ht="20.399999999999999" x14ac:dyDescent="0.25">
      <c r="A45" s="142" t="s">
        <v>151</v>
      </c>
      <c r="B45" s="142" t="s">
        <v>152</v>
      </c>
      <c r="D45" s="142" t="s">
        <v>151</v>
      </c>
      <c r="E45" s="142" t="s">
        <v>181</v>
      </c>
      <c r="F45" s="142" t="s">
        <v>182</v>
      </c>
      <c r="G45" s="142" t="s">
        <v>153</v>
      </c>
      <c r="H45" s="142" t="s">
        <v>154</v>
      </c>
    </row>
    <row r="46" spans="1:8" ht="13.95" customHeight="1" x14ac:dyDescent="0.25">
      <c r="A46" s="143" t="e">
        <f>#REF!+4</f>
        <v>#REF!</v>
      </c>
      <c r="B46" s="148">
        <v>0.45833333333333331</v>
      </c>
      <c r="D46" s="229"/>
      <c r="E46" s="145"/>
      <c r="F46" s="146"/>
      <c r="G46" s="147"/>
      <c r="H46" s="146"/>
    </row>
    <row r="47" spans="1:8" x14ac:dyDescent="0.25">
      <c r="A47" s="143" t="e">
        <f>A46</f>
        <v>#REF!</v>
      </c>
      <c r="B47" s="144">
        <v>0.5</v>
      </c>
      <c r="D47" s="229"/>
      <c r="E47" s="145"/>
      <c r="F47" s="146"/>
      <c r="G47" s="147"/>
      <c r="H47" s="146"/>
    </row>
    <row r="48" spans="1:8" x14ac:dyDescent="0.25">
      <c r="A48" s="143" t="e">
        <f t="shared" ref="A48:A69" si="2">A47</f>
        <v>#REF!</v>
      </c>
      <c r="B48" s="148">
        <v>0.54166666666666696</v>
      </c>
      <c r="D48" s="229"/>
      <c r="E48" s="145"/>
      <c r="F48" s="146"/>
      <c r="G48" s="147"/>
      <c r="H48" s="146"/>
    </row>
    <row r="49" spans="1:8" x14ac:dyDescent="0.25">
      <c r="A49" s="143" t="e">
        <f t="shared" si="2"/>
        <v>#REF!</v>
      </c>
      <c r="B49" s="144">
        <v>0.58333333333333304</v>
      </c>
      <c r="D49" s="229"/>
      <c r="E49" s="145"/>
      <c r="F49" s="146"/>
      <c r="G49" s="147"/>
      <c r="H49" s="146"/>
    </row>
    <row r="50" spans="1:8" x14ac:dyDescent="0.25">
      <c r="A50" s="143" t="e">
        <f t="shared" si="2"/>
        <v>#REF!</v>
      </c>
      <c r="B50" s="148">
        <v>0.625</v>
      </c>
      <c r="D50" s="229"/>
      <c r="E50" s="145"/>
      <c r="F50" s="146"/>
      <c r="G50" s="147"/>
      <c r="H50" s="146"/>
    </row>
    <row r="51" spans="1:8" x14ac:dyDescent="0.25">
      <c r="A51" s="143" t="e">
        <f t="shared" si="2"/>
        <v>#REF!</v>
      </c>
      <c r="B51" s="144">
        <v>0.66666666666666596</v>
      </c>
      <c r="D51" s="229"/>
      <c r="E51" s="145"/>
      <c r="F51" s="146"/>
      <c r="G51" s="147"/>
      <c r="H51" s="146"/>
    </row>
    <row r="52" spans="1:8" x14ac:dyDescent="0.25">
      <c r="A52" s="143" t="e">
        <f t="shared" si="2"/>
        <v>#REF!</v>
      </c>
      <c r="B52" s="148">
        <v>0.70833333333333304</v>
      </c>
      <c r="D52" s="229"/>
      <c r="E52" s="145"/>
      <c r="F52" s="146"/>
      <c r="G52" s="147"/>
      <c r="H52" s="146"/>
    </row>
    <row r="53" spans="1:8" x14ac:dyDescent="0.25">
      <c r="A53" s="143" t="e">
        <f t="shared" si="2"/>
        <v>#REF!</v>
      </c>
      <c r="B53" s="144">
        <v>0.75</v>
      </c>
      <c r="D53" s="229"/>
      <c r="E53" s="145"/>
      <c r="F53" s="146"/>
      <c r="G53" s="147"/>
      <c r="H53" s="146"/>
    </row>
    <row r="54" spans="1:8" x14ac:dyDescent="0.25">
      <c r="A54" s="143" t="e">
        <f t="shared" si="2"/>
        <v>#REF!</v>
      </c>
      <c r="B54" s="148">
        <v>0.79166666666666596</v>
      </c>
      <c r="D54" s="229"/>
      <c r="E54" s="145"/>
      <c r="F54" s="146"/>
      <c r="G54" s="147"/>
      <c r="H54" s="146"/>
    </row>
    <row r="55" spans="1:8" x14ac:dyDescent="0.25">
      <c r="A55" s="143" t="e">
        <f t="shared" si="2"/>
        <v>#REF!</v>
      </c>
      <c r="B55" s="144">
        <v>0.83333333333333304</v>
      </c>
      <c r="D55" s="229"/>
      <c r="E55" s="145"/>
      <c r="F55" s="146"/>
      <c r="G55" s="147"/>
      <c r="H55" s="146"/>
    </row>
    <row r="56" spans="1:8" x14ac:dyDescent="0.25">
      <c r="A56" s="143" t="e">
        <f t="shared" si="2"/>
        <v>#REF!</v>
      </c>
      <c r="B56" s="148">
        <v>0.875</v>
      </c>
      <c r="D56" s="229"/>
      <c r="E56" s="145"/>
      <c r="F56" s="146"/>
      <c r="G56" s="147"/>
      <c r="H56" s="146"/>
    </row>
    <row r="57" spans="1:8" x14ac:dyDescent="0.25">
      <c r="A57" s="143" t="e">
        <f t="shared" si="2"/>
        <v>#REF!</v>
      </c>
      <c r="B57" s="144">
        <v>0.91666666666666696</v>
      </c>
      <c r="D57" s="229"/>
      <c r="E57" s="145"/>
      <c r="F57" s="146"/>
      <c r="G57" s="147"/>
      <c r="H57" s="146"/>
    </row>
    <row r="58" spans="1:8" x14ac:dyDescent="0.25">
      <c r="A58" s="143" t="e">
        <f t="shared" si="2"/>
        <v>#REF!</v>
      </c>
      <c r="B58" s="148">
        <v>0.95833333333333304</v>
      </c>
      <c r="D58" s="229"/>
      <c r="E58" s="145"/>
      <c r="F58" s="146"/>
      <c r="G58" s="147"/>
      <c r="H58" s="146"/>
    </row>
    <row r="59" spans="1:8" x14ac:dyDescent="0.25">
      <c r="A59" s="143" t="e">
        <f>A58</f>
        <v>#REF!</v>
      </c>
      <c r="B59" s="144">
        <v>1</v>
      </c>
      <c r="D59" s="229"/>
      <c r="E59" s="145"/>
      <c r="F59" s="146"/>
      <c r="G59" s="147"/>
      <c r="H59" s="146"/>
    </row>
    <row r="60" spans="1:8" x14ac:dyDescent="0.25">
      <c r="A60" s="143" t="e">
        <f t="shared" si="2"/>
        <v>#REF!</v>
      </c>
      <c r="B60" s="148">
        <v>1.0416666666666701</v>
      </c>
      <c r="D60" s="229"/>
      <c r="E60" s="145"/>
      <c r="F60" s="146"/>
      <c r="G60" s="147"/>
      <c r="H60" s="146"/>
    </row>
    <row r="61" spans="1:8" x14ac:dyDescent="0.25">
      <c r="A61" s="143" t="e">
        <f t="shared" si="2"/>
        <v>#REF!</v>
      </c>
      <c r="B61" s="144">
        <v>1.0833333333333299</v>
      </c>
      <c r="D61" s="229"/>
      <c r="E61" s="145"/>
      <c r="F61" s="146"/>
      <c r="G61" s="147"/>
      <c r="H61" s="146"/>
    </row>
    <row r="62" spans="1:8" x14ac:dyDescent="0.25">
      <c r="A62" s="143" t="e">
        <f t="shared" si="2"/>
        <v>#REF!</v>
      </c>
      <c r="B62" s="148">
        <v>1.125</v>
      </c>
      <c r="D62" s="229"/>
      <c r="E62" s="145"/>
      <c r="F62" s="146"/>
      <c r="G62" s="147"/>
      <c r="H62" s="146"/>
    </row>
    <row r="63" spans="1:8" x14ac:dyDescent="0.25">
      <c r="A63" s="143" t="e">
        <f t="shared" si="2"/>
        <v>#REF!</v>
      </c>
      <c r="B63" s="144">
        <v>1.1666666666666701</v>
      </c>
      <c r="D63" s="229"/>
      <c r="E63" s="145"/>
      <c r="F63" s="146"/>
      <c r="G63" s="147"/>
      <c r="H63" s="146"/>
    </row>
    <row r="64" spans="1:8" x14ac:dyDescent="0.25">
      <c r="A64" s="143" t="e">
        <f t="shared" si="2"/>
        <v>#REF!</v>
      </c>
      <c r="B64" s="148">
        <v>1.2083333333333299</v>
      </c>
      <c r="D64" s="229"/>
      <c r="E64" s="145"/>
      <c r="F64" s="146"/>
      <c r="G64" s="147"/>
      <c r="H64" s="146"/>
    </row>
    <row r="65" spans="1:8" x14ac:dyDescent="0.25">
      <c r="A65" s="143" t="e">
        <f t="shared" si="2"/>
        <v>#REF!</v>
      </c>
      <c r="B65" s="144">
        <v>1.25</v>
      </c>
      <c r="D65" s="229"/>
      <c r="E65" s="145"/>
      <c r="F65" s="146"/>
      <c r="G65" s="147"/>
      <c r="H65" s="146"/>
    </row>
    <row r="66" spans="1:8" x14ac:dyDescent="0.25">
      <c r="A66" s="143" t="e">
        <f t="shared" si="2"/>
        <v>#REF!</v>
      </c>
      <c r="B66" s="148">
        <v>1.2916666666666701</v>
      </c>
      <c r="D66" s="229"/>
      <c r="E66" s="145"/>
      <c r="F66" s="146"/>
      <c r="G66" s="147"/>
      <c r="H66" s="146"/>
    </row>
    <row r="67" spans="1:8" x14ac:dyDescent="0.25">
      <c r="A67" s="143" t="e">
        <f t="shared" si="2"/>
        <v>#REF!</v>
      </c>
      <c r="B67" s="144">
        <v>1.3333333333333299</v>
      </c>
      <c r="D67" s="229"/>
      <c r="E67" s="145"/>
      <c r="F67" s="146"/>
      <c r="G67" s="147"/>
      <c r="H67" s="146"/>
    </row>
    <row r="68" spans="1:8" x14ac:dyDescent="0.25">
      <c r="A68" s="143" t="e">
        <f t="shared" si="2"/>
        <v>#REF!</v>
      </c>
      <c r="B68" s="148">
        <v>1.375</v>
      </c>
      <c r="D68" s="229"/>
      <c r="E68" s="145"/>
      <c r="F68" s="146"/>
      <c r="G68" s="147"/>
      <c r="H68" s="146"/>
    </row>
    <row r="69" spans="1:8" x14ac:dyDescent="0.25">
      <c r="A69" s="143" t="e">
        <f t="shared" si="2"/>
        <v>#REF!</v>
      </c>
      <c r="B69" s="144">
        <v>1.4166666666666701</v>
      </c>
      <c r="D69" s="229"/>
      <c r="E69" s="145"/>
      <c r="F69" s="146"/>
      <c r="G69" s="147"/>
      <c r="H69" s="146"/>
    </row>
    <row r="70" spans="1:8" x14ac:dyDescent="0.25">
      <c r="D70" s="226" t="s">
        <v>165</v>
      </c>
      <c r="E70" s="149" t="e">
        <f>AVERAGE(E46:E69)</f>
        <v>#DIV/0!</v>
      </c>
      <c r="F70" s="149" t="e">
        <f>AVERAGE(F46:F69)</f>
        <v>#DIV/0!</v>
      </c>
      <c r="G70" s="149" t="e">
        <f>AVERAGE(G46:G69)</f>
        <v>#DIV/0!</v>
      </c>
      <c r="H70" s="149" t="e">
        <f>AVERAGE(H46:H69)</f>
        <v>#DIV/0!</v>
      </c>
    </row>
    <row r="71" spans="1:8" x14ac:dyDescent="0.25">
      <c r="D71" s="138"/>
      <c r="E71" s="138"/>
      <c r="F71" s="138"/>
      <c r="G71" s="138"/>
      <c r="H71" s="138"/>
    </row>
    <row r="72" spans="1:8" ht="13.2" customHeight="1" x14ac:dyDescent="0.25">
      <c r="D72" s="590" t="s">
        <v>167</v>
      </c>
      <c r="E72" s="590"/>
      <c r="F72" s="590"/>
      <c r="G72" s="590"/>
      <c r="H72" s="590"/>
    </row>
    <row r="73" spans="1:8" ht="20.399999999999999" x14ac:dyDescent="0.25">
      <c r="A73" s="142" t="s">
        <v>151</v>
      </c>
      <c r="B73" s="142" t="s">
        <v>152</v>
      </c>
      <c r="D73" s="142" t="s">
        <v>151</v>
      </c>
      <c r="E73" s="142" t="s">
        <v>181</v>
      </c>
      <c r="F73" s="142" t="s">
        <v>182</v>
      </c>
      <c r="G73" s="142" t="s">
        <v>153</v>
      </c>
      <c r="H73" s="142" t="s">
        <v>154</v>
      </c>
    </row>
    <row r="74" spans="1:8" ht="13.95" customHeight="1" x14ac:dyDescent="0.25">
      <c r="A74" s="143" t="e">
        <f>#REF!+1</f>
        <v>#REF!</v>
      </c>
      <c r="B74" s="148">
        <v>0.45833333333333331</v>
      </c>
      <c r="D74" s="229"/>
      <c r="E74" s="145"/>
      <c r="F74" s="146"/>
      <c r="G74" s="147"/>
      <c r="H74" s="146"/>
    </row>
    <row r="75" spans="1:8" x14ac:dyDescent="0.25">
      <c r="A75" s="143" t="e">
        <f>A74</f>
        <v>#REF!</v>
      </c>
      <c r="B75" s="144">
        <v>0.5</v>
      </c>
      <c r="D75" s="229"/>
      <c r="E75" s="145"/>
      <c r="F75" s="146"/>
      <c r="G75" s="147"/>
      <c r="H75" s="146"/>
    </row>
    <row r="76" spans="1:8" x14ac:dyDescent="0.25">
      <c r="A76" s="143" t="e">
        <f t="shared" ref="A76:A97" si="3">A75</f>
        <v>#REF!</v>
      </c>
      <c r="B76" s="148">
        <v>0.54166666666666696</v>
      </c>
      <c r="D76" s="229"/>
      <c r="E76" s="145"/>
      <c r="F76" s="146"/>
      <c r="G76" s="147"/>
      <c r="H76" s="146"/>
    </row>
    <row r="77" spans="1:8" x14ac:dyDescent="0.25">
      <c r="A77" s="143" t="e">
        <f t="shared" si="3"/>
        <v>#REF!</v>
      </c>
      <c r="B77" s="144">
        <v>0.58333333333333304</v>
      </c>
      <c r="D77" s="229"/>
      <c r="E77" s="145"/>
      <c r="F77" s="146"/>
      <c r="G77" s="147"/>
      <c r="H77" s="146"/>
    </row>
    <row r="78" spans="1:8" x14ac:dyDescent="0.25">
      <c r="A78" s="143" t="e">
        <f t="shared" si="3"/>
        <v>#REF!</v>
      </c>
      <c r="B78" s="148">
        <v>0.625</v>
      </c>
      <c r="D78" s="229"/>
      <c r="E78" s="145"/>
      <c r="F78" s="146"/>
      <c r="G78" s="147"/>
      <c r="H78" s="146"/>
    </row>
    <row r="79" spans="1:8" x14ac:dyDescent="0.25">
      <c r="A79" s="143" t="e">
        <f t="shared" si="3"/>
        <v>#REF!</v>
      </c>
      <c r="B79" s="144">
        <v>0.66666666666666596</v>
      </c>
      <c r="D79" s="229"/>
      <c r="E79" s="145"/>
      <c r="F79" s="146"/>
      <c r="G79" s="147"/>
      <c r="H79" s="146"/>
    </row>
    <row r="80" spans="1:8" x14ac:dyDescent="0.25">
      <c r="A80" s="143" t="e">
        <f t="shared" si="3"/>
        <v>#REF!</v>
      </c>
      <c r="B80" s="148">
        <v>0.70833333333333304</v>
      </c>
      <c r="D80" s="229"/>
      <c r="E80" s="145"/>
      <c r="F80" s="146"/>
      <c r="G80" s="147"/>
      <c r="H80" s="146"/>
    </row>
    <row r="81" spans="1:8" x14ac:dyDescent="0.25">
      <c r="A81" s="143" t="e">
        <f t="shared" si="3"/>
        <v>#REF!</v>
      </c>
      <c r="B81" s="144">
        <v>0.75</v>
      </c>
      <c r="D81" s="229"/>
      <c r="E81" s="145"/>
      <c r="F81" s="146"/>
      <c r="G81" s="147"/>
      <c r="H81" s="146"/>
    </row>
    <row r="82" spans="1:8" x14ac:dyDescent="0.25">
      <c r="A82" s="143" t="e">
        <f t="shared" si="3"/>
        <v>#REF!</v>
      </c>
      <c r="B82" s="148">
        <v>0.79166666666666596</v>
      </c>
      <c r="D82" s="229"/>
      <c r="E82" s="145"/>
      <c r="F82" s="146"/>
      <c r="G82" s="147"/>
      <c r="H82" s="146"/>
    </row>
    <row r="83" spans="1:8" x14ac:dyDescent="0.25">
      <c r="A83" s="143" t="e">
        <f t="shared" si="3"/>
        <v>#REF!</v>
      </c>
      <c r="B83" s="144">
        <v>0.83333333333333304</v>
      </c>
      <c r="D83" s="229"/>
      <c r="E83" s="145"/>
      <c r="F83" s="146"/>
      <c r="G83" s="147"/>
      <c r="H83" s="146"/>
    </row>
    <row r="84" spans="1:8" x14ac:dyDescent="0.25">
      <c r="A84" s="143" t="e">
        <f t="shared" si="3"/>
        <v>#REF!</v>
      </c>
      <c r="B84" s="148">
        <v>0.875</v>
      </c>
      <c r="D84" s="229"/>
      <c r="E84" s="145"/>
      <c r="F84" s="146"/>
      <c r="G84" s="147"/>
      <c r="H84" s="146"/>
    </row>
    <row r="85" spans="1:8" x14ac:dyDescent="0.25">
      <c r="A85" s="143" t="e">
        <f t="shared" si="3"/>
        <v>#REF!</v>
      </c>
      <c r="B85" s="144">
        <v>0.91666666666666696</v>
      </c>
      <c r="D85" s="229"/>
      <c r="E85" s="145"/>
      <c r="F85" s="146"/>
      <c r="G85" s="147"/>
      <c r="H85" s="146"/>
    </row>
    <row r="86" spans="1:8" x14ac:dyDescent="0.25">
      <c r="A86" s="143" t="e">
        <f t="shared" si="3"/>
        <v>#REF!</v>
      </c>
      <c r="B86" s="148">
        <v>0.95833333333333304</v>
      </c>
      <c r="D86" s="229"/>
      <c r="E86" s="145"/>
      <c r="F86" s="146"/>
      <c r="G86" s="147"/>
      <c r="H86" s="146"/>
    </row>
    <row r="87" spans="1:8" x14ac:dyDescent="0.25">
      <c r="A87" s="143" t="e">
        <f>A86</f>
        <v>#REF!</v>
      </c>
      <c r="B87" s="144">
        <v>1</v>
      </c>
      <c r="D87" s="229"/>
      <c r="E87" s="145"/>
      <c r="F87" s="146"/>
      <c r="G87" s="147"/>
      <c r="H87" s="146"/>
    </row>
    <row r="88" spans="1:8" x14ac:dyDescent="0.25">
      <c r="A88" s="143" t="e">
        <f t="shared" si="3"/>
        <v>#REF!</v>
      </c>
      <c r="B88" s="148">
        <v>1.0416666666666701</v>
      </c>
      <c r="D88" s="229"/>
      <c r="E88" s="145"/>
      <c r="F88" s="146"/>
      <c r="G88" s="147"/>
      <c r="H88" s="146"/>
    </row>
    <row r="89" spans="1:8" x14ac:dyDescent="0.25">
      <c r="A89" s="143" t="e">
        <f t="shared" si="3"/>
        <v>#REF!</v>
      </c>
      <c r="B89" s="144">
        <v>1.0833333333333299</v>
      </c>
      <c r="D89" s="229"/>
      <c r="E89" s="145"/>
      <c r="F89" s="146"/>
      <c r="G89" s="147"/>
      <c r="H89" s="146"/>
    </row>
    <row r="90" spans="1:8" x14ac:dyDescent="0.25">
      <c r="A90" s="143" t="e">
        <f>A89</f>
        <v>#REF!</v>
      </c>
      <c r="B90" s="148">
        <v>1.125</v>
      </c>
      <c r="D90" s="229"/>
      <c r="E90" s="145"/>
      <c r="F90" s="146"/>
      <c r="G90" s="147"/>
      <c r="H90" s="146"/>
    </row>
    <row r="91" spans="1:8" x14ac:dyDescent="0.25">
      <c r="A91" s="143" t="e">
        <f t="shared" si="3"/>
        <v>#REF!</v>
      </c>
      <c r="B91" s="144">
        <v>1.1666666666666701</v>
      </c>
      <c r="D91" s="229"/>
      <c r="E91" s="145"/>
      <c r="F91" s="146"/>
      <c r="G91" s="147"/>
      <c r="H91" s="146"/>
    </row>
    <row r="92" spans="1:8" x14ac:dyDescent="0.25">
      <c r="A92" s="143" t="e">
        <f t="shared" si="3"/>
        <v>#REF!</v>
      </c>
      <c r="B92" s="148">
        <v>1.2083333333333299</v>
      </c>
      <c r="D92" s="229"/>
      <c r="E92" s="145"/>
      <c r="F92" s="146"/>
      <c r="G92" s="147"/>
      <c r="H92" s="146"/>
    </row>
    <row r="93" spans="1:8" x14ac:dyDescent="0.25">
      <c r="A93" s="143" t="e">
        <f t="shared" si="3"/>
        <v>#REF!</v>
      </c>
      <c r="B93" s="144">
        <v>1.25</v>
      </c>
      <c r="D93" s="229"/>
      <c r="E93" s="145"/>
      <c r="F93" s="146"/>
      <c r="G93" s="147"/>
      <c r="H93" s="146"/>
    </row>
    <row r="94" spans="1:8" x14ac:dyDescent="0.25">
      <c r="A94" s="143" t="e">
        <f t="shared" si="3"/>
        <v>#REF!</v>
      </c>
      <c r="B94" s="148">
        <v>1.2916666666666701</v>
      </c>
      <c r="D94" s="229"/>
      <c r="E94" s="145"/>
      <c r="F94" s="146"/>
      <c r="G94" s="147"/>
      <c r="H94" s="146"/>
    </row>
    <row r="95" spans="1:8" x14ac:dyDescent="0.25">
      <c r="A95" s="143" t="e">
        <f t="shared" si="3"/>
        <v>#REF!</v>
      </c>
      <c r="B95" s="144">
        <v>1.3333333333333299</v>
      </c>
      <c r="D95" s="229"/>
      <c r="E95" s="145"/>
      <c r="F95" s="146"/>
      <c r="G95" s="147"/>
      <c r="H95" s="146"/>
    </row>
    <row r="96" spans="1:8" x14ac:dyDescent="0.25">
      <c r="A96" s="143" t="e">
        <f t="shared" si="3"/>
        <v>#REF!</v>
      </c>
      <c r="B96" s="148">
        <v>1.375</v>
      </c>
      <c r="D96" s="229"/>
      <c r="E96" s="145"/>
      <c r="F96" s="146"/>
      <c r="G96" s="147"/>
      <c r="H96" s="146"/>
    </row>
    <row r="97" spans="1:8" x14ac:dyDescent="0.25">
      <c r="A97" s="143" t="e">
        <f t="shared" si="3"/>
        <v>#REF!</v>
      </c>
      <c r="B97" s="144">
        <v>1.4166666666666701</v>
      </c>
      <c r="D97" s="229"/>
      <c r="E97" s="145"/>
      <c r="F97" s="146"/>
      <c r="G97" s="147"/>
      <c r="H97" s="146"/>
    </row>
    <row r="98" spans="1:8" x14ac:dyDescent="0.25">
      <c r="D98" s="226" t="s">
        <v>166</v>
      </c>
      <c r="E98" s="149" t="e">
        <f>AVERAGE(E74:E97)</f>
        <v>#DIV/0!</v>
      </c>
      <c r="F98" s="149" t="e">
        <f>AVERAGE(F74:F97)</f>
        <v>#DIV/0!</v>
      </c>
      <c r="G98" s="149" t="e">
        <f>AVERAGE(G74:G97)</f>
        <v>#DIV/0!</v>
      </c>
      <c r="H98" s="149" t="e">
        <f>AVERAGE(H74:H97)</f>
        <v>#DIV/0!</v>
      </c>
    </row>
    <row r="99" spans="1:8" x14ac:dyDescent="0.25">
      <c r="D99" s="138"/>
      <c r="E99" s="138"/>
      <c r="F99" s="138"/>
      <c r="G99" s="138"/>
      <c r="H99" s="138"/>
    </row>
    <row r="100" spans="1:8" ht="13.2" customHeight="1" x14ac:dyDescent="0.25">
      <c r="D100" s="590" t="s">
        <v>168</v>
      </c>
      <c r="E100" s="590"/>
      <c r="F100" s="590"/>
      <c r="G100" s="590"/>
      <c r="H100" s="590"/>
    </row>
    <row r="101" spans="1:8" ht="20.399999999999999" x14ac:dyDescent="0.25">
      <c r="A101" s="142" t="s">
        <v>151</v>
      </c>
      <c r="B101" s="142" t="s">
        <v>152</v>
      </c>
      <c r="D101" s="142" t="s">
        <v>151</v>
      </c>
      <c r="E101" s="142" t="s">
        <v>181</v>
      </c>
      <c r="F101" s="142" t="s">
        <v>182</v>
      </c>
      <c r="G101" s="142" t="s">
        <v>153</v>
      </c>
      <c r="H101" s="142" t="s">
        <v>154</v>
      </c>
    </row>
    <row r="102" spans="1:8" ht="13.95" customHeight="1" x14ac:dyDescent="0.25">
      <c r="A102" s="143" t="e">
        <f>#REF!+1</f>
        <v>#REF!</v>
      </c>
      <c r="B102" s="144">
        <v>0.45833333333333331</v>
      </c>
      <c r="D102" s="229"/>
      <c r="E102" s="145"/>
      <c r="F102" s="146"/>
      <c r="G102" s="147"/>
      <c r="H102" s="146"/>
    </row>
    <row r="103" spans="1:8" x14ac:dyDescent="0.25">
      <c r="A103" s="143" t="e">
        <f>A102</f>
        <v>#REF!</v>
      </c>
      <c r="B103" s="144">
        <v>0.5</v>
      </c>
      <c r="D103" s="229"/>
      <c r="E103" s="145"/>
      <c r="F103" s="146"/>
      <c r="G103" s="147"/>
      <c r="H103" s="146"/>
    </row>
    <row r="104" spans="1:8" x14ac:dyDescent="0.25">
      <c r="A104" s="143" t="e">
        <f t="shared" ref="A104:A125" si="4">A103</f>
        <v>#REF!</v>
      </c>
      <c r="B104" s="144">
        <v>0.54166666666666696</v>
      </c>
      <c r="D104" s="229"/>
      <c r="E104" s="145"/>
      <c r="F104" s="146"/>
      <c r="G104" s="147"/>
      <c r="H104" s="146"/>
    </row>
    <row r="105" spans="1:8" x14ac:dyDescent="0.25">
      <c r="A105" s="143" t="e">
        <f t="shared" si="4"/>
        <v>#REF!</v>
      </c>
      <c r="B105" s="144">
        <v>0.58333333333333304</v>
      </c>
      <c r="D105" s="229"/>
      <c r="E105" s="145"/>
      <c r="F105" s="146"/>
      <c r="G105" s="147"/>
      <c r="H105" s="146"/>
    </row>
    <row r="106" spans="1:8" x14ac:dyDescent="0.25">
      <c r="A106" s="143" t="e">
        <f t="shared" si="4"/>
        <v>#REF!</v>
      </c>
      <c r="B106" s="144">
        <v>0.625</v>
      </c>
      <c r="D106" s="229"/>
      <c r="E106" s="145"/>
      <c r="F106" s="146"/>
      <c r="G106" s="147"/>
      <c r="H106" s="146"/>
    </row>
    <row r="107" spans="1:8" x14ac:dyDescent="0.25">
      <c r="A107" s="143" t="e">
        <f t="shared" si="4"/>
        <v>#REF!</v>
      </c>
      <c r="B107" s="144">
        <v>0.66666666666666596</v>
      </c>
      <c r="D107" s="229"/>
      <c r="E107" s="145"/>
      <c r="F107" s="146"/>
      <c r="G107" s="147"/>
      <c r="H107" s="146"/>
    </row>
    <row r="108" spans="1:8" x14ac:dyDescent="0.25">
      <c r="A108" s="143" t="e">
        <f t="shared" si="4"/>
        <v>#REF!</v>
      </c>
      <c r="B108" s="144">
        <v>0.70833333333333304</v>
      </c>
      <c r="D108" s="229"/>
      <c r="E108" s="145"/>
      <c r="F108" s="146"/>
      <c r="G108" s="147"/>
      <c r="H108" s="146"/>
    </row>
    <row r="109" spans="1:8" x14ac:dyDescent="0.25">
      <c r="A109" s="143" t="e">
        <f t="shared" si="4"/>
        <v>#REF!</v>
      </c>
      <c r="B109" s="144">
        <v>0.75</v>
      </c>
      <c r="D109" s="229"/>
      <c r="E109" s="145"/>
      <c r="F109" s="146"/>
      <c r="G109" s="147"/>
      <c r="H109" s="146"/>
    </row>
    <row r="110" spans="1:8" x14ac:dyDescent="0.25">
      <c r="A110" s="143" t="e">
        <f t="shared" si="4"/>
        <v>#REF!</v>
      </c>
      <c r="B110" s="144">
        <v>0.79166666666666596</v>
      </c>
      <c r="D110" s="229"/>
      <c r="E110" s="145"/>
      <c r="F110" s="146"/>
      <c r="G110" s="147"/>
      <c r="H110" s="146"/>
    </row>
    <row r="111" spans="1:8" x14ac:dyDescent="0.25">
      <c r="A111" s="143" t="e">
        <f t="shared" si="4"/>
        <v>#REF!</v>
      </c>
      <c r="B111" s="144">
        <v>0.83333333333333304</v>
      </c>
      <c r="D111" s="229"/>
      <c r="E111" s="145"/>
      <c r="F111" s="146"/>
      <c r="G111" s="147"/>
      <c r="H111" s="146"/>
    </row>
    <row r="112" spans="1:8" x14ac:dyDescent="0.25">
      <c r="A112" s="143" t="e">
        <f t="shared" si="4"/>
        <v>#REF!</v>
      </c>
      <c r="B112" s="144">
        <v>0.875</v>
      </c>
      <c r="D112" s="229"/>
      <c r="E112" s="145"/>
      <c r="F112" s="146"/>
      <c r="G112" s="147"/>
      <c r="H112" s="146"/>
    </row>
    <row r="113" spans="1:8" x14ac:dyDescent="0.25">
      <c r="A113" s="143" t="e">
        <f t="shared" si="4"/>
        <v>#REF!</v>
      </c>
      <c r="B113" s="144">
        <v>0.91666666666666696</v>
      </c>
      <c r="D113" s="229"/>
      <c r="E113" s="145"/>
      <c r="F113" s="146"/>
      <c r="G113" s="147"/>
      <c r="H113" s="146"/>
    </row>
    <row r="114" spans="1:8" x14ac:dyDescent="0.25">
      <c r="A114" s="143" t="e">
        <f t="shared" si="4"/>
        <v>#REF!</v>
      </c>
      <c r="B114" s="144">
        <v>0.95833333333333304</v>
      </c>
      <c r="D114" s="229"/>
      <c r="E114" s="145"/>
      <c r="F114" s="146"/>
      <c r="G114" s="147"/>
      <c r="H114" s="146"/>
    </row>
    <row r="115" spans="1:8" x14ac:dyDescent="0.25">
      <c r="A115" s="143" t="e">
        <f t="shared" si="4"/>
        <v>#REF!</v>
      </c>
      <c r="B115" s="144">
        <v>1</v>
      </c>
      <c r="D115" s="229"/>
      <c r="E115" s="145"/>
      <c r="F115" s="146"/>
      <c r="G115" s="147"/>
      <c r="H115" s="146"/>
    </row>
    <row r="116" spans="1:8" x14ac:dyDescent="0.25">
      <c r="A116" s="143" t="e">
        <f t="shared" si="4"/>
        <v>#REF!</v>
      </c>
      <c r="B116" s="144">
        <v>1.0416666666666701</v>
      </c>
      <c r="D116" s="229"/>
      <c r="E116" s="145"/>
      <c r="F116" s="146"/>
      <c r="G116" s="147"/>
      <c r="H116" s="146"/>
    </row>
    <row r="117" spans="1:8" x14ac:dyDescent="0.25">
      <c r="A117" s="143" t="e">
        <f t="shared" si="4"/>
        <v>#REF!</v>
      </c>
      <c r="B117" s="144">
        <v>1.0833333333333299</v>
      </c>
      <c r="D117" s="229"/>
      <c r="E117" s="145"/>
      <c r="F117" s="146"/>
      <c r="G117" s="147"/>
      <c r="H117" s="146"/>
    </row>
    <row r="118" spans="1:8" x14ac:dyDescent="0.25">
      <c r="A118" s="143" t="e">
        <f t="shared" si="4"/>
        <v>#REF!</v>
      </c>
      <c r="B118" s="144">
        <v>1.125</v>
      </c>
      <c r="D118" s="229"/>
      <c r="E118" s="145"/>
      <c r="F118" s="146"/>
      <c r="G118" s="147"/>
      <c r="H118" s="146"/>
    </row>
    <row r="119" spans="1:8" x14ac:dyDescent="0.25">
      <c r="A119" s="143" t="e">
        <f t="shared" si="4"/>
        <v>#REF!</v>
      </c>
      <c r="B119" s="144">
        <v>1.1666666666666701</v>
      </c>
      <c r="D119" s="229"/>
      <c r="E119" s="145"/>
      <c r="F119" s="146"/>
      <c r="G119" s="147"/>
      <c r="H119" s="146"/>
    </row>
    <row r="120" spans="1:8" x14ac:dyDescent="0.25">
      <c r="A120" s="143" t="e">
        <f t="shared" si="4"/>
        <v>#REF!</v>
      </c>
      <c r="B120" s="144">
        <v>1.2083333333333299</v>
      </c>
      <c r="D120" s="229"/>
      <c r="E120" s="145"/>
      <c r="F120" s="146"/>
      <c r="G120" s="147"/>
      <c r="H120" s="146"/>
    </row>
    <row r="121" spans="1:8" x14ac:dyDescent="0.25">
      <c r="A121" s="143" t="e">
        <f t="shared" si="4"/>
        <v>#REF!</v>
      </c>
      <c r="B121" s="144">
        <v>1.25</v>
      </c>
      <c r="D121" s="229"/>
      <c r="E121" s="145"/>
      <c r="F121" s="146"/>
      <c r="G121" s="147"/>
      <c r="H121" s="146"/>
    </row>
    <row r="122" spans="1:8" x14ac:dyDescent="0.25">
      <c r="A122" s="143" t="e">
        <f t="shared" si="4"/>
        <v>#REF!</v>
      </c>
      <c r="B122" s="144">
        <v>1.2916666666666701</v>
      </c>
      <c r="D122" s="229"/>
      <c r="E122" s="145"/>
      <c r="F122" s="146"/>
      <c r="G122" s="147"/>
      <c r="H122" s="146"/>
    </row>
    <row r="123" spans="1:8" x14ac:dyDescent="0.25">
      <c r="A123" s="143" t="e">
        <f t="shared" si="4"/>
        <v>#REF!</v>
      </c>
      <c r="B123" s="144">
        <v>1.3333333333333299</v>
      </c>
      <c r="D123" s="229"/>
      <c r="E123" s="145"/>
      <c r="F123" s="146"/>
      <c r="G123" s="147"/>
      <c r="H123" s="146"/>
    </row>
    <row r="124" spans="1:8" x14ac:dyDescent="0.25">
      <c r="A124" s="143" t="e">
        <f t="shared" si="4"/>
        <v>#REF!</v>
      </c>
      <c r="B124" s="144">
        <v>1.375</v>
      </c>
      <c r="D124" s="229"/>
      <c r="E124" s="145"/>
      <c r="F124" s="146"/>
      <c r="G124" s="147"/>
      <c r="H124" s="146"/>
    </row>
    <row r="125" spans="1:8" x14ac:dyDescent="0.25">
      <c r="A125" s="143" t="e">
        <f t="shared" si="4"/>
        <v>#REF!</v>
      </c>
      <c r="B125" s="144">
        <v>1.4166666666666701</v>
      </c>
      <c r="D125" s="229"/>
      <c r="E125" s="145"/>
      <c r="F125" s="146"/>
      <c r="G125" s="147"/>
      <c r="H125" s="146"/>
    </row>
    <row r="126" spans="1:8" x14ac:dyDescent="0.25">
      <c r="D126" s="226" t="s">
        <v>169</v>
      </c>
      <c r="E126" s="149" t="e">
        <f>AVERAGE(E102:E125)</f>
        <v>#DIV/0!</v>
      </c>
      <c r="F126" s="149" t="e">
        <f>AVERAGE(F102:F125)</f>
        <v>#DIV/0!</v>
      </c>
      <c r="G126" s="149" t="e">
        <f>AVERAGE(G102:G125)</f>
        <v>#DIV/0!</v>
      </c>
      <c r="H126" s="149" t="e">
        <f>AVERAGE(H102:H125)</f>
        <v>#DIV/0!</v>
      </c>
    </row>
    <row r="127" spans="1:8" x14ac:dyDescent="0.25">
      <c r="D127" s="138"/>
      <c r="E127" s="138"/>
      <c r="F127" s="138"/>
      <c r="G127" s="138"/>
      <c r="H127" s="138"/>
    </row>
    <row r="128" spans="1:8" ht="13.2" customHeight="1" x14ac:dyDescent="0.25">
      <c r="D128" s="590" t="s">
        <v>170</v>
      </c>
      <c r="E128" s="590"/>
      <c r="F128" s="590"/>
      <c r="G128" s="590"/>
      <c r="H128" s="590"/>
    </row>
    <row r="129" spans="1:8" ht="20.399999999999999" x14ac:dyDescent="0.25">
      <c r="A129" s="142" t="s">
        <v>151</v>
      </c>
      <c r="B129" s="142" t="s">
        <v>152</v>
      </c>
      <c r="D129" s="142" t="s">
        <v>151</v>
      </c>
      <c r="E129" s="142" t="s">
        <v>181</v>
      </c>
      <c r="F129" s="142" t="s">
        <v>182</v>
      </c>
      <c r="G129" s="142" t="s">
        <v>153</v>
      </c>
      <c r="H129" s="142" t="s">
        <v>154</v>
      </c>
    </row>
    <row r="130" spans="1:8" ht="13.95" customHeight="1" x14ac:dyDescent="0.25">
      <c r="A130" s="143" t="e">
        <f>#REF!+1</f>
        <v>#REF!</v>
      </c>
      <c r="B130" s="144">
        <v>0.45833333333333331</v>
      </c>
      <c r="D130" s="229"/>
      <c r="E130" s="145"/>
      <c r="F130" s="146"/>
      <c r="G130" s="147"/>
      <c r="H130" s="146"/>
    </row>
    <row r="131" spans="1:8" x14ac:dyDescent="0.25">
      <c r="A131" s="143" t="e">
        <f>A130</f>
        <v>#REF!</v>
      </c>
      <c r="B131" s="144">
        <v>0.5</v>
      </c>
      <c r="D131" s="229"/>
      <c r="E131" s="145"/>
      <c r="F131" s="146"/>
      <c r="G131" s="147"/>
      <c r="H131" s="146"/>
    </row>
    <row r="132" spans="1:8" x14ac:dyDescent="0.25">
      <c r="A132" s="143" t="e">
        <f t="shared" ref="A132:A153" si="5">A131</f>
        <v>#REF!</v>
      </c>
      <c r="B132" s="144">
        <v>0.54166666666666696</v>
      </c>
      <c r="D132" s="229"/>
      <c r="E132" s="145"/>
      <c r="F132" s="146"/>
      <c r="G132" s="147"/>
      <c r="H132" s="146"/>
    </row>
    <row r="133" spans="1:8" x14ac:dyDescent="0.25">
      <c r="A133" s="143" t="e">
        <f t="shared" si="5"/>
        <v>#REF!</v>
      </c>
      <c r="B133" s="144">
        <v>0.58333333333333304</v>
      </c>
      <c r="D133" s="229"/>
      <c r="E133" s="145"/>
      <c r="F133" s="146"/>
      <c r="G133" s="147"/>
      <c r="H133" s="146"/>
    </row>
    <row r="134" spans="1:8" x14ac:dyDescent="0.25">
      <c r="A134" s="143" t="e">
        <f t="shared" si="5"/>
        <v>#REF!</v>
      </c>
      <c r="B134" s="144">
        <v>0.625</v>
      </c>
      <c r="D134" s="229"/>
      <c r="E134" s="145"/>
      <c r="F134" s="146"/>
      <c r="G134" s="147"/>
      <c r="H134" s="146"/>
    </row>
    <row r="135" spans="1:8" x14ac:dyDescent="0.25">
      <c r="A135" s="143" t="e">
        <f t="shared" si="5"/>
        <v>#REF!</v>
      </c>
      <c r="B135" s="144">
        <v>0.66666666666666596</v>
      </c>
      <c r="D135" s="229"/>
      <c r="E135" s="145"/>
      <c r="F135" s="146"/>
      <c r="G135" s="147"/>
      <c r="H135" s="146"/>
    </row>
    <row r="136" spans="1:8" x14ac:dyDescent="0.25">
      <c r="A136" s="143" t="e">
        <f t="shared" si="5"/>
        <v>#REF!</v>
      </c>
      <c r="B136" s="144">
        <v>0.70833333333333304</v>
      </c>
      <c r="D136" s="229"/>
      <c r="E136" s="145"/>
      <c r="F136" s="146"/>
      <c r="G136" s="147"/>
      <c r="H136" s="146"/>
    </row>
    <row r="137" spans="1:8" x14ac:dyDescent="0.25">
      <c r="A137" s="143" t="e">
        <f t="shared" si="5"/>
        <v>#REF!</v>
      </c>
      <c r="B137" s="144">
        <v>0.75</v>
      </c>
      <c r="D137" s="229"/>
      <c r="E137" s="145"/>
      <c r="F137" s="146"/>
      <c r="G137" s="147"/>
      <c r="H137" s="146"/>
    </row>
    <row r="138" spans="1:8" x14ac:dyDescent="0.25">
      <c r="A138" s="143" t="e">
        <f t="shared" si="5"/>
        <v>#REF!</v>
      </c>
      <c r="B138" s="144">
        <v>0.79166666666666596</v>
      </c>
      <c r="D138" s="229"/>
      <c r="E138" s="145"/>
      <c r="F138" s="146"/>
      <c r="G138" s="147"/>
      <c r="H138" s="146"/>
    </row>
    <row r="139" spans="1:8" x14ac:dyDescent="0.25">
      <c r="A139" s="143" t="e">
        <f t="shared" si="5"/>
        <v>#REF!</v>
      </c>
      <c r="B139" s="144">
        <v>0.83333333333333304</v>
      </c>
      <c r="D139" s="229"/>
      <c r="E139" s="145"/>
      <c r="F139" s="146"/>
      <c r="G139" s="147"/>
      <c r="H139" s="146"/>
    </row>
    <row r="140" spans="1:8" x14ac:dyDescent="0.25">
      <c r="A140" s="143" t="e">
        <f t="shared" si="5"/>
        <v>#REF!</v>
      </c>
      <c r="B140" s="144">
        <v>0.875</v>
      </c>
      <c r="D140" s="229"/>
      <c r="E140" s="145"/>
      <c r="F140" s="146"/>
      <c r="G140" s="147"/>
      <c r="H140" s="146"/>
    </row>
    <row r="141" spans="1:8" x14ac:dyDescent="0.25">
      <c r="A141" s="143" t="e">
        <f t="shared" si="5"/>
        <v>#REF!</v>
      </c>
      <c r="B141" s="144">
        <v>0.91666666666666696</v>
      </c>
      <c r="D141" s="229"/>
      <c r="E141" s="145"/>
      <c r="F141" s="146"/>
      <c r="G141" s="147"/>
      <c r="H141" s="146"/>
    </row>
    <row r="142" spans="1:8" x14ac:dyDescent="0.25">
      <c r="A142" s="143" t="e">
        <f t="shared" si="5"/>
        <v>#REF!</v>
      </c>
      <c r="B142" s="144">
        <v>0.95833333333333304</v>
      </c>
      <c r="D142" s="229"/>
      <c r="E142" s="145"/>
      <c r="F142" s="146"/>
      <c r="G142" s="147"/>
      <c r="H142" s="146"/>
    </row>
    <row r="143" spans="1:8" x14ac:dyDescent="0.25">
      <c r="A143" s="143" t="e">
        <f t="shared" si="5"/>
        <v>#REF!</v>
      </c>
      <c r="B143" s="144">
        <v>1</v>
      </c>
      <c r="D143" s="229"/>
      <c r="E143" s="145"/>
      <c r="F143" s="146"/>
      <c r="G143" s="147"/>
      <c r="H143" s="146"/>
    </row>
    <row r="144" spans="1:8" x14ac:dyDescent="0.25">
      <c r="A144" s="143" t="e">
        <f t="shared" si="5"/>
        <v>#REF!</v>
      </c>
      <c r="B144" s="144">
        <v>1.0416666666666701</v>
      </c>
      <c r="D144" s="229"/>
      <c r="E144" s="145"/>
      <c r="F144" s="146"/>
      <c r="G144" s="147"/>
      <c r="H144" s="146"/>
    </row>
    <row r="145" spans="1:8" x14ac:dyDescent="0.25">
      <c r="A145" s="143" t="e">
        <f t="shared" si="5"/>
        <v>#REF!</v>
      </c>
      <c r="B145" s="144">
        <v>1.0833333333333299</v>
      </c>
      <c r="D145" s="229"/>
      <c r="E145" s="145"/>
      <c r="F145" s="146"/>
      <c r="G145" s="147"/>
      <c r="H145" s="146"/>
    </row>
    <row r="146" spans="1:8" x14ac:dyDescent="0.25">
      <c r="A146" s="143" t="e">
        <f t="shared" si="5"/>
        <v>#REF!</v>
      </c>
      <c r="B146" s="144">
        <v>1.125</v>
      </c>
      <c r="D146" s="229"/>
      <c r="E146" s="145"/>
      <c r="F146" s="146"/>
      <c r="G146" s="147"/>
      <c r="H146" s="146"/>
    </row>
    <row r="147" spans="1:8" x14ac:dyDescent="0.25">
      <c r="A147" s="143" t="e">
        <f t="shared" si="5"/>
        <v>#REF!</v>
      </c>
      <c r="B147" s="144">
        <v>1.1666666666666701</v>
      </c>
      <c r="D147" s="229"/>
      <c r="E147" s="145"/>
      <c r="F147" s="146"/>
      <c r="G147" s="147"/>
      <c r="H147" s="146"/>
    </row>
    <row r="148" spans="1:8" x14ac:dyDescent="0.25">
      <c r="A148" s="143" t="e">
        <f t="shared" si="5"/>
        <v>#REF!</v>
      </c>
      <c r="B148" s="144">
        <v>1.2083333333333299</v>
      </c>
      <c r="D148" s="229"/>
      <c r="E148" s="145"/>
      <c r="F148" s="146"/>
      <c r="G148" s="147"/>
      <c r="H148" s="146"/>
    </row>
    <row r="149" spans="1:8" x14ac:dyDescent="0.25">
      <c r="A149" s="143" t="e">
        <f t="shared" si="5"/>
        <v>#REF!</v>
      </c>
      <c r="B149" s="144">
        <v>1.25</v>
      </c>
      <c r="D149" s="229"/>
      <c r="E149" s="145"/>
      <c r="F149" s="146"/>
      <c r="G149" s="147"/>
      <c r="H149" s="146"/>
    </row>
    <row r="150" spans="1:8" x14ac:dyDescent="0.25">
      <c r="A150" s="143" t="e">
        <f t="shared" si="5"/>
        <v>#REF!</v>
      </c>
      <c r="B150" s="144">
        <v>1.2916666666666701</v>
      </c>
      <c r="D150" s="229"/>
      <c r="E150" s="145"/>
      <c r="F150" s="146"/>
      <c r="G150" s="147"/>
      <c r="H150" s="146"/>
    </row>
    <row r="151" spans="1:8" x14ac:dyDescent="0.25">
      <c r="A151" s="143" t="e">
        <f t="shared" si="5"/>
        <v>#REF!</v>
      </c>
      <c r="B151" s="144">
        <v>1.3333333333333299</v>
      </c>
      <c r="D151" s="229"/>
      <c r="E151" s="145"/>
      <c r="F151" s="146"/>
      <c r="G151" s="147"/>
      <c r="H151" s="146"/>
    </row>
    <row r="152" spans="1:8" x14ac:dyDescent="0.25">
      <c r="A152" s="143" t="e">
        <f t="shared" si="5"/>
        <v>#REF!</v>
      </c>
      <c r="B152" s="144">
        <v>1.375</v>
      </c>
      <c r="D152" s="229"/>
      <c r="E152" s="145"/>
      <c r="F152" s="146"/>
      <c r="G152" s="147"/>
      <c r="H152" s="146"/>
    </row>
    <row r="153" spans="1:8" x14ac:dyDescent="0.25">
      <c r="A153" s="143" t="e">
        <f t="shared" si="5"/>
        <v>#REF!</v>
      </c>
      <c r="B153" s="144">
        <v>1.4166666666666701</v>
      </c>
      <c r="D153" s="229"/>
      <c r="E153" s="145"/>
      <c r="F153" s="146"/>
      <c r="G153" s="147"/>
      <c r="H153" s="146"/>
    </row>
    <row r="154" spans="1:8" x14ac:dyDescent="0.25">
      <c r="D154" s="226" t="s">
        <v>171</v>
      </c>
      <c r="E154" s="149" t="e">
        <f>AVERAGE(E130:E153)</f>
        <v>#DIV/0!</v>
      </c>
      <c r="F154" s="149" t="e">
        <f>AVERAGE(F130:F153)</f>
        <v>#DIV/0!</v>
      </c>
      <c r="G154" s="149" t="e">
        <f>AVERAGE(G130:G153)</f>
        <v>#DIV/0!</v>
      </c>
      <c r="H154" s="149" t="e">
        <f>AVERAGE(H130:H153)</f>
        <v>#DIV/0!</v>
      </c>
    </row>
    <row r="155" spans="1:8" x14ac:dyDescent="0.25">
      <c r="D155" s="138"/>
      <c r="E155" s="138"/>
      <c r="F155" s="138"/>
      <c r="G155" s="138"/>
      <c r="H155" s="138"/>
    </row>
    <row r="156" spans="1:8" x14ac:dyDescent="0.25">
      <c r="D156" s="19"/>
      <c r="E156" s="19"/>
      <c r="F156" s="19"/>
      <c r="G156" s="19"/>
      <c r="H156" s="19"/>
    </row>
    <row r="157" spans="1:8" x14ac:dyDescent="0.25">
      <c r="D157" s="19"/>
      <c r="E157" s="19"/>
      <c r="F157" s="19"/>
      <c r="G157" s="19"/>
      <c r="H157" s="19"/>
    </row>
    <row r="158" spans="1:8" x14ac:dyDescent="0.25">
      <c r="D158" s="19"/>
      <c r="E158" s="19"/>
      <c r="F158" s="19"/>
      <c r="G158" s="19"/>
      <c r="H158" s="19"/>
    </row>
    <row r="159" spans="1:8" x14ac:dyDescent="0.25">
      <c r="D159" s="19"/>
      <c r="E159" s="19"/>
      <c r="F159" s="19"/>
      <c r="G159" s="19"/>
      <c r="H159" s="19"/>
    </row>
    <row r="160" spans="1:8" x14ac:dyDescent="0.25">
      <c r="D160" s="19"/>
      <c r="E160" s="19"/>
      <c r="F160" s="19"/>
      <c r="G160" s="19"/>
      <c r="H160" s="19"/>
    </row>
    <row r="161" spans="4:8" x14ac:dyDescent="0.25">
      <c r="D161" s="19"/>
      <c r="E161" s="19"/>
      <c r="F161" s="19"/>
      <c r="G161" s="19"/>
      <c r="H161" s="19"/>
    </row>
    <row r="162" spans="4:8" x14ac:dyDescent="0.25">
      <c r="D162" s="19"/>
      <c r="E162" s="19"/>
      <c r="F162" s="19"/>
      <c r="G162" s="19"/>
      <c r="H162" s="19"/>
    </row>
    <row r="163" spans="4:8" x14ac:dyDescent="0.25">
      <c r="D163" s="19"/>
      <c r="E163" s="19"/>
      <c r="F163" s="19"/>
      <c r="G163" s="19"/>
      <c r="H163" s="19"/>
    </row>
    <row r="164" spans="4:8" x14ac:dyDescent="0.25">
      <c r="D164" s="19"/>
      <c r="E164" s="19"/>
      <c r="F164" s="19"/>
      <c r="G164" s="19"/>
      <c r="H164" s="19"/>
    </row>
    <row r="165" spans="4:8" x14ac:dyDescent="0.25">
      <c r="D165" s="19"/>
      <c r="E165" s="19"/>
      <c r="F165" s="19"/>
      <c r="G165" s="19"/>
      <c r="H165" s="19"/>
    </row>
    <row r="166" spans="4:8" x14ac:dyDescent="0.25">
      <c r="D166" s="19"/>
      <c r="E166" s="19"/>
      <c r="F166" s="19"/>
      <c r="G166" s="19"/>
      <c r="H166" s="19"/>
    </row>
    <row r="167" spans="4:8" x14ac:dyDescent="0.25">
      <c r="D167" s="19"/>
      <c r="E167" s="19"/>
      <c r="F167" s="19"/>
      <c r="G167" s="19"/>
      <c r="H167" s="19"/>
    </row>
    <row r="168" spans="4:8" x14ac:dyDescent="0.25">
      <c r="D168" s="19"/>
      <c r="E168" s="19"/>
      <c r="F168" s="19"/>
      <c r="G168" s="19"/>
      <c r="H168" s="19"/>
    </row>
    <row r="169" spans="4:8" x14ac:dyDescent="0.25">
      <c r="D169" s="19"/>
      <c r="E169" s="19"/>
      <c r="F169" s="19"/>
      <c r="G169" s="19"/>
      <c r="H169" s="19"/>
    </row>
    <row r="170" spans="4:8" x14ac:dyDescent="0.25">
      <c r="D170" s="19"/>
      <c r="E170" s="19"/>
      <c r="F170" s="19"/>
      <c r="G170" s="19"/>
      <c r="H170" s="19"/>
    </row>
    <row r="171" spans="4:8" x14ac:dyDescent="0.25">
      <c r="D171" s="19"/>
      <c r="E171" s="19"/>
      <c r="F171" s="19"/>
      <c r="G171" s="19"/>
      <c r="H171" s="19"/>
    </row>
    <row r="172" spans="4:8" x14ac:dyDescent="0.25">
      <c r="D172" s="19"/>
      <c r="E172" s="19"/>
      <c r="F172" s="19"/>
      <c r="G172" s="19"/>
      <c r="H172" s="19"/>
    </row>
    <row r="173" spans="4:8" x14ac:dyDescent="0.25">
      <c r="D173" s="19"/>
      <c r="E173" s="19"/>
      <c r="F173" s="19"/>
      <c r="G173" s="19"/>
      <c r="H173" s="19"/>
    </row>
    <row r="174" spans="4:8" x14ac:dyDescent="0.25">
      <c r="D174" s="19"/>
      <c r="E174" s="19"/>
      <c r="F174" s="19"/>
      <c r="G174" s="19"/>
      <c r="H174" s="19"/>
    </row>
    <row r="175" spans="4:8" x14ac:dyDescent="0.25">
      <c r="D175" s="19"/>
      <c r="E175" s="19"/>
      <c r="F175" s="19"/>
      <c r="G175" s="19"/>
      <c r="H175" s="19"/>
    </row>
    <row r="176" spans="4:8" x14ac:dyDescent="0.25">
      <c r="D176" s="19"/>
      <c r="E176" s="19"/>
      <c r="F176" s="19"/>
      <c r="G176" s="19"/>
      <c r="H176" s="19"/>
    </row>
    <row r="177" spans="4:8" x14ac:dyDescent="0.25">
      <c r="D177" s="19"/>
      <c r="E177" s="19"/>
      <c r="F177" s="19"/>
      <c r="G177" s="19"/>
      <c r="H177" s="19"/>
    </row>
    <row r="178" spans="4:8" x14ac:dyDescent="0.25">
      <c r="D178" s="19"/>
      <c r="E178" s="19"/>
      <c r="F178" s="19"/>
      <c r="G178" s="19"/>
      <c r="H178" s="19"/>
    </row>
    <row r="179" spans="4:8" x14ac:dyDescent="0.25">
      <c r="D179" s="19"/>
      <c r="E179" s="19"/>
      <c r="F179" s="19"/>
      <c r="G179" s="19"/>
      <c r="H179" s="19"/>
    </row>
    <row r="180" spans="4:8" x14ac:dyDescent="0.25">
      <c r="D180" s="19"/>
      <c r="E180" s="19"/>
      <c r="F180" s="19"/>
      <c r="G180" s="19"/>
      <c r="H180" s="19"/>
    </row>
    <row r="181" spans="4:8" x14ac:dyDescent="0.25">
      <c r="D181" s="19"/>
      <c r="E181" s="19"/>
      <c r="F181" s="19"/>
      <c r="G181" s="19"/>
      <c r="H181" s="19"/>
    </row>
    <row r="182" spans="4:8" x14ac:dyDescent="0.25">
      <c r="D182" s="19"/>
      <c r="E182" s="19"/>
      <c r="F182" s="19"/>
      <c r="G182" s="19"/>
      <c r="H182" s="19"/>
    </row>
    <row r="183" spans="4:8" x14ac:dyDescent="0.25">
      <c r="D183" s="19"/>
      <c r="E183" s="19"/>
      <c r="F183" s="19"/>
      <c r="G183" s="19"/>
      <c r="H183" s="19"/>
    </row>
    <row r="184" spans="4:8" x14ac:dyDescent="0.25">
      <c r="D184" s="19"/>
      <c r="E184" s="19"/>
      <c r="F184" s="19"/>
      <c r="G184" s="19"/>
      <c r="H184" s="19"/>
    </row>
    <row r="185" spans="4:8" x14ac:dyDescent="0.25">
      <c r="D185" s="19"/>
      <c r="E185" s="19"/>
      <c r="F185" s="19"/>
      <c r="G185" s="19"/>
      <c r="H185" s="19"/>
    </row>
    <row r="186" spans="4:8" x14ac:dyDescent="0.25">
      <c r="D186" s="19"/>
      <c r="E186" s="19"/>
      <c r="F186" s="19"/>
      <c r="G186" s="19"/>
      <c r="H186" s="19"/>
    </row>
    <row r="187" spans="4:8" x14ac:dyDescent="0.25">
      <c r="D187" s="19"/>
      <c r="E187" s="19"/>
      <c r="F187" s="19"/>
      <c r="G187" s="19"/>
      <c r="H187" s="19"/>
    </row>
    <row r="188" spans="4:8" x14ac:dyDescent="0.25">
      <c r="D188" s="19"/>
      <c r="E188" s="19"/>
      <c r="F188" s="19"/>
      <c r="G188" s="19"/>
      <c r="H188" s="19"/>
    </row>
    <row r="189" spans="4:8" x14ac:dyDescent="0.25">
      <c r="D189" s="19"/>
      <c r="E189" s="19"/>
      <c r="F189" s="19"/>
      <c r="G189" s="19"/>
      <c r="H189" s="19"/>
    </row>
    <row r="190" spans="4:8" x14ac:dyDescent="0.25">
      <c r="D190" s="19"/>
      <c r="E190" s="19"/>
      <c r="F190" s="19"/>
      <c r="G190" s="19"/>
      <c r="H190" s="19"/>
    </row>
    <row r="191" spans="4:8" x14ac:dyDescent="0.25">
      <c r="D191" s="19"/>
      <c r="E191" s="19"/>
      <c r="F191" s="19"/>
      <c r="G191" s="19"/>
      <c r="H191" s="19"/>
    </row>
    <row r="192" spans="4:8" x14ac:dyDescent="0.25">
      <c r="D192" s="19"/>
      <c r="E192" s="19"/>
      <c r="F192" s="19"/>
      <c r="G192" s="19"/>
      <c r="H192" s="19"/>
    </row>
    <row r="193" spans="4:8" x14ac:dyDescent="0.25">
      <c r="D193" s="19"/>
      <c r="E193" s="19"/>
      <c r="F193" s="19"/>
      <c r="G193" s="19"/>
      <c r="H193" s="19"/>
    </row>
    <row r="194" spans="4:8" x14ac:dyDescent="0.25">
      <c r="D194" s="19"/>
      <c r="E194" s="19"/>
      <c r="F194" s="19"/>
      <c r="G194" s="19"/>
      <c r="H194" s="19"/>
    </row>
    <row r="195" spans="4:8" x14ac:dyDescent="0.25">
      <c r="D195" s="19"/>
      <c r="E195" s="19"/>
      <c r="F195" s="19"/>
      <c r="G195" s="19"/>
      <c r="H195" s="19"/>
    </row>
    <row r="196" spans="4:8" x14ac:dyDescent="0.25">
      <c r="D196" s="19"/>
      <c r="E196" s="19"/>
      <c r="F196" s="19"/>
      <c r="G196" s="19"/>
      <c r="H196" s="19"/>
    </row>
    <row r="197" spans="4:8" x14ac:dyDescent="0.25">
      <c r="D197" s="19"/>
      <c r="E197" s="19"/>
      <c r="F197" s="19"/>
      <c r="G197" s="19"/>
      <c r="H197" s="19"/>
    </row>
    <row r="198" spans="4:8" x14ac:dyDescent="0.25">
      <c r="D198" s="19"/>
      <c r="E198" s="19"/>
      <c r="F198" s="19"/>
      <c r="G198" s="19"/>
      <c r="H198" s="19"/>
    </row>
    <row r="199" spans="4:8" x14ac:dyDescent="0.25">
      <c r="D199" s="19"/>
      <c r="E199" s="19"/>
      <c r="F199" s="19"/>
      <c r="G199" s="19"/>
      <c r="H199" s="19"/>
    </row>
    <row r="200" spans="4:8" x14ac:dyDescent="0.25">
      <c r="D200" s="19"/>
      <c r="E200" s="19"/>
      <c r="F200" s="19"/>
      <c r="G200" s="19"/>
      <c r="H200" s="19"/>
    </row>
    <row r="201" spans="4:8" x14ac:dyDescent="0.25">
      <c r="D201" s="19"/>
      <c r="E201" s="19"/>
      <c r="F201" s="19"/>
      <c r="G201" s="19"/>
      <c r="H201" s="19"/>
    </row>
    <row r="202" spans="4:8" x14ac:dyDescent="0.25">
      <c r="D202" s="19"/>
      <c r="E202" s="19"/>
      <c r="F202" s="19"/>
      <c r="G202" s="19"/>
      <c r="H202" s="19"/>
    </row>
    <row r="203" spans="4:8" x14ac:dyDescent="0.25">
      <c r="D203" s="19"/>
      <c r="E203" s="19"/>
      <c r="F203" s="19"/>
      <c r="G203" s="19"/>
      <c r="H203" s="19"/>
    </row>
    <row r="204" spans="4:8" x14ac:dyDescent="0.25">
      <c r="D204" s="19"/>
      <c r="E204" s="19"/>
      <c r="F204" s="19"/>
      <c r="G204" s="19"/>
      <c r="H204" s="19"/>
    </row>
    <row r="205" spans="4:8" x14ac:dyDescent="0.25">
      <c r="D205" s="19"/>
      <c r="E205" s="19"/>
      <c r="F205" s="19"/>
      <c r="G205" s="19"/>
      <c r="H205" s="19"/>
    </row>
    <row r="206" spans="4:8" x14ac:dyDescent="0.25">
      <c r="D206" s="19"/>
      <c r="E206" s="19"/>
      <c r="F206" s="19"/>
      <c r="G206" s="19"/>
      <c r="H206" s="19"/>
    </row>
    <row r="207" spans="4:8" x14ac:dyDescent="0.25">
      <c r="D207" s="19"/>
      <c r="E207" s="19"/>
      <c r="F207" s="19"/>
      <c r="G207" s="19"/>
      <c r="H207" s="19"/>
    </row>
    <row r="208" spans="4:8" x14ac:dyDescent="0.25">
      <c r="D208" s="19"/>
      <c r="E208" s="19"/>
      <c r="F208" s="19"/>
      <c r="G208" s="19"/>
      <c r="H208" s="19"/>
    </row>
    <row r="209" spans="4:8" x14ac:dyDescent="0.25">
      <c r="D209" s="19"/>
      <c r="E209" s="19"/>
      <c r="F209" s="19"/>
      <c r="G209" s="19"/>
      <c r="H209" s="19"/>
    </row>
    <row r="210" spans="4:8" x14ac:dyDescent="0.25">
      <c r="D210" s="19"/>
      <c r="E210" s="19"/>
      <c r="F210" s="19"/>
      <c r="G210" s="19"/>
      <c r="H210" s="19"/>
    </row>
    <row r="211" spans="4:8" x14ac:dyDescent="0.25">
      <c r="D211" s="19"/>
      <c r="E211" s="19"/>
      <c r="F211" s="19"/>
      <c r="G211" s="19"/>
      <c r="H211" s="19"/>
    </row>
    <row r="212" spans="4:8" x14ac:dyDescent="0.25">
      <c r="D212" s="19"/>
      <c r="E212" s="19"/>
      <c r="F212" s="19"/>
      <c r="G212" s="19"/>
      <c r="H212" s="19"/>
    </row>
    <row r="213" spans="4:8" x14ac:dyDescent="0.25">
      <c r="D213" s="19"/>
      <c r="E213" s="19"/>
      <c r="F213" s="19"/>
      <c r="G213" s="19"/>
      <c r="H213" s="19"/>
    </row>
    <row r="214" spans="4:8" x14ac:dyDescent="0.25">
      <c r="D214" s="19"/>
      <c r="E214" s="19"/>
      <c r="F214" s="19"/>
      <c r="G214" s="19"/>
      <c r="H214" s="19"/>
    </row>
    <row r="215" spans="4:8" x14ac:dyDescent="0.25">
      <c r="D215" s="19"/>
      <c r="E215" s="19"/>
      <c r="F215" s="19"/>
      <c r="G215" s="19"/>
      <c r="H215" s="19"/>
    </row>
    <row r="216" spans="4:8" x14ac:dyDescent="0.25">
      <c r="D216" s="19"/>
      <c r="E216" s="19"/>
      <c r="F216" s="19"/>
      <c r="G216" s="19"/>
      <c r="H216" s="19"/>
    </row>
    <row r="217" spans="4:8" x14ac:dyDescent="0.25">
      <c r="D217" s="19"/>
      <c r="E217" s="19"/>
      <c r="F217" s="19"/>
      <c r="G217" s="19"/>
      <c r="H217" s="19"/>
    </row>
    <row r="218" spans="4:8" x14ac:dyDescent="0.25">
      <c r="D218" s="19"/>
      <c r="E218" s="19"/>
      <c r="F218" s="19"/>
      <c r="G218" s="19"/>
      <c r="H218" s="19"/>
    </row>
    <row r="219" spans="4:8" x14ac:dyDescent="0.25">
      <c r="D219" s="19"/>
      <c r="E219" s="19"/>
      <c r="F219" s="19"/>
      <c r="G219" s="19"/>
      <c r="H219" s="19"/>
    </row>
    <row r="220" spans="4:8" x14ac:dyDescent="0.25">
      <c r="D220" s="19"/>
      <c r="E220" s="19"/>
      <c r="F220" s="19"/>
      <c r="G220" s="19"/>
      <c r="H220" s="19"/>
    </row>
    <row r="221" spans="4:8" x14ac:dyDescent="0.25">
      <c r="D221" s="19"/>
      <c r="E221" s="19"/>
      <c r="F221" s="19"/>
      <c r="G221" s="19"/>
      <c r="H221" s="19"/>
    </row>
    <row r="222" spans="4:8" x14ac:dyDescent="0.25">
      <c r="D222" s="19"/>
      <c r="E222" s="19"/>
      <c r="F222" s="19"/>
      <c r="G222" s="19"/>
      <c r="H222" s="19"/>
    </row>
    <row r="223" spans="4:8" x14ac:dyDescent="0.25">
      <c r="D223" s="19"/>
      <c r="E223" s="19"/>
      <c r="F223" s="19"/>
      <c r="G223" s="19"/>
      <c r="H223" s="19"/>
    </row>
    <row r="224" spans="4:8" x14ac:dyDescent="0.25">
      <c r="D224" s="19"/>
      <c r="E224" s="19"/>
      <c r="F224" s="19"/>
      <c r="G224" s="19"/>
      <c r="H224" s="19"/>
    </row>
    <row r="225" spans="4:8" x14ac:dyDescent="0.25">
      <c r="D225" s="19"/>
      <c r="E225" s="19"/>
      <c r="F225" s="19"/>
      <c r="G225" s="19"/>
      <c r="H225" s="19"/>
    </row>
    <row r="226" spans="4:8" x14ac:dyDescent="0.25">
      <c r="D226" s="19"/>
      <c r="E226" s="19"/>
      <c r="F226" s="19"/>
      <c r="G226" s="19"/>
      <c r="H226" s="19"/>
    </row>
    <row r="227" spans="4:8" x14ac:dyDescent="0.25">
      <c r="D227" s="19"/>
      <c r="E227" s="19"/>
      <c r="F227" s="19"/>
      <c r="G227" s="19"/>
      <c r="H227" s="19"/>
    </row>
    <row r="228" spans="4:8" x14ac:dyDescent="0.25">
      <c r="D228" s="19"/>
      <c r="E228" s="19"/>
      <c r="F228" s="19"/>
      <c r="G228" s="19"/>
      <c r="H228" s="19"/>
    </row>
    <row r="229" spans="4:8" x14ac:dyDescent="0.25">
      <c r="D229" s="19"/>
      <c r="E229" s="19"/>
      <c r="F229" s="19"/>
      <c r="G229" s="19"/>
      <c r="H229" s="19"/>
    </row>
    <row r="230" spans="4:8" x14ac:dyDescent="0.25">
      <c r="D230" s="19"/>
      <c r="E230" s="19"/>
      <c r="F230" s="19"/>
      <c r="G230" s="19"/>
      <c r="H230" s="19"/>
    </row>
    <row r="231" spans="4:8" x14ac:dyDescent="0.25">
      <c r="D231" s="19"/>
      <c r="E231" s="19"/>
      <c r="F231" s="19"/>
      <c r="G231" s="19"/>
      <c r="H231" s="19"/>
    </row>
    <row r="232" spans="4:8" x14ac:dyDescent="0.25">
      <c r="D232" s="19"/>
      <c r="E232" s="19"/>
      <c r="F232" s="19"/>
      <c r="G232" s="19"/>
      <c r="H232" s="19"/>
    </row>
    <row r="233" spans="4:8" x14ac:dyDescent="0.25">
      <c r="D233" s="19"/>
      <c r="E233" s="19"/>
      <c r="F233" s="19"/>
      <c r="G233" s="19"/>
      <c r="H233" s="19"/>
    </row>
    <row r="234" spans="4:8" x14ac:dyDescent="0.25">
      <c r="D234" s="19"/>
      <c r="E234" s="19"/>
      <c r="F234" s="19"/>
      <c r="G234" s="19"/>
      <c r="H234" s="19"/>
    </row>
    <row r="235" spans="4:8" x14ac:dyDescent="0.25">
      <c r="D235" s="19"/>
      <c r="E235" s="19"/>
      <c r="F235" s="19"/>
      <c r="G235" s="19"/>
      <c r="H235" s="19"/>
    </row>
    <row r="236" spans="4:8" x14ac:dyDescent="0.25">
      <c r="D236" s="19"/>
      <c r="E236" s="19"/>
      <c r="F236" s="19"/>
      <c r="G236" s="19"/>
      <c r="H236" s="19"/>
    </row>
    <row r="237" spans="4:8" x14ac:dyDescent="0.25">
      <c r="D237" s="19"/>
      <c r="E237" s="19"/>
      <c r="F237" s="19"/>
      <c r="G237" s="19"/>
      <c r="H237" s="19"/>
    </row>
    <row r="238" spans="4:8" x14ac:dyDescent="0.25">
      <c r="D238" s="19"/>
      <c r="E238" s="19"/>
      <c r="F238" s="19"/>
      <c r="G238" s="19"/>
      <c r="H238" s="19"/>
    </row>
    <row r="239" spans="4:8" x14ac:dyDescent="0.25">
      <c r="D239" s="19"/>
      <c r="E239" s="19"/>
      <c r="F239" s="19"/>
      <c r="G239" s="19"/>
      <c r="H239" s="19"/>
    </row>
    <row r="240" spans="4:8" x14ac:dyDescent="0.25">
      <c r="D240" s="19"/>
      <c r="E240" s="19"/>
      <c r="F240" s="19"/>
      <c r="G240" s="19"/>
      <c r="H240" s="19"/>
    </row>
    <row r="241" spans="4:8" x14ac:dyDescent="0.25">
      <c r="D241" s="19"/>
      <c r="E241" s="19"/>
      <c r="F241" s="19"/>
      <c r="G241" s="19"/>
      <c r="H241" s="19"/>
    </row>
    <row r="242" spans="4:8" x14ac:dyDescent="0.25">
      <c r="D242" s="19"/>
      <c r="E242" s="19"/>
      <c r="F242" s="19"/>
      <c r="G242" s="19"/>
      <c r="H242" s="19"/>
    </row>
    <row r="243" spans="4:8" x14ac:dyDescent="0.25">
      <c r="D243" s="19"/>
      <c r="E243" s="19"/>
      <c r="F243" s="19"/>
      <c r="G243" s="19"/>
      <c r="H243" s="19"/>
    </row>
    <row r="244" spans="4:8" x14ac:dyDescent="0.25">
      <c r="D244" s="19"/>
      <c r="E244" s="19"/>
      <c r="F244" s="19"/>
      <c r="G244" s="19"/>
      <c r="H244" s="19"/>
    </row>
    <row r="245" spans="4:8" x14ac:dyDescent="0.25">
      <c r="D245" s="19"/>
      <c r="E245" s="19"/>
      <c r="F245" s="19"/>
      <c r="G245" s="19"/>
      <c r="H245" s="19"/>
    </row>
    <row r="246" spans="4:8" x14ac:dyDescent="0.25">
      <c r="D246" s="19"/>
      <c r="E246" s="19"/>
      <c r="F246" s="19"/>
      <c r="G246" s="19"/>
      <c r="H246" s="19"/>
    </row>
    <row r="247" spans="4:8" x14ac:dyDescent="0.25">
      <c r="D247" s="19"/>
      <c r="E247" s="19"/>
      <c r="F247" s="19"/>
      <c r="G247" s="19"/>
      <c r="H247" s="19"/>
    </row>
    <row r="248" spans="4:8" x14ac:dyDescent="0.25">
      <c r="D248" s="19"/>
      <c r="E248" s="19"/>
      <c r="F248" s="19"/>
      <c r="G248" s="19"/>
      <c r="H248" s="19"/>
    </row>
    <row r="249" spans="4:8" x14ac:dyDescent="0.25">
      <c r="D249" s="19"/>
      <c r="E249" s="19"/>
      <c r="F249" s="19"/>
      <c r="G249" s="19"/>
      <c r="H249" s="19"/>
    </row>
    <row r="250" spans="4:8" x14ac:dyDescent="0.25">
      <c r="D250" s="19"/>
      <c r="E250" s="19"/>
      <c r="F250" s="19"/>
      <c r="G250" s="19"/>
      <c r="H250" s="19"/>
    </row>
    <row r="251" spans="4:8" x14ac:dyDescent="0.25">
      <c r="D251" s="19"/>
      <c r="E251" s="19"/>
      <c r="F251" s="19"/>
      <c r="G251" s="19"/>
      <c r="H251" s="19"/>
    </row>
    <row r="252" spans="4:8" x14ac:dyDescent="0.25">
      <c r="D252" s="19"/>
      <c r="E252" s="19"/>
      <c r="F252" s="19"/>
      <c r="G252" s="19"/>
      <c r="H252" s="19"/>
    </row>
    <row r="253" spans="4:8" x14ac:dyDescent="0.25">
      <c r="D253" s="19"/>
      <c r="E253" s="19"/>
      <c r="F253" s="19"/>
      <c r="G253" s="19"/>
      <c r="H253" s="19"/>
    </row>
    <row r="254" spans="4:8" x14ac:dyDescent="0.25">
      <c r="D254" s="19"/>
      <c r="E254" s="19"/>
      <c r="F254" s="19"/>
      <c r="G254" s="19"/>
      <c r="H254" s="19"/>
    </row>
    <row r="255" spans="4:8" x14ac:dyDescent="0.25">
      <c r="D255" s="19"/>
      <c r="E255" s="19"/>
      <c r="F255" s="19"/>
      <c r="G255" s="19"/>
      <c r="H255" s="19"/>
    </row>
    <row r="256" spans="4:8" x14ac:dyDescent="0.25">
      <c r="D256" s="19"/>
      <c r="E256" s="19"/>
      <c r="F256" s="19"/>
      <c r="G256" s="19"/>
      <c r="H256" s="19"/>
    </row>
    <row r="257" spans="4:8" x14ac:dyDescent="0.25">
      <c r="D257" s="19"/>
      <c r="E257" s="19"/>
      <c r="F257" s="19"/>
      <c r="G257" s="19"/>
      <c r="H257" s="19"/>
    </row>
    <row r="258" spans="4:8" x14ac:dyDescent="0.25">
      <c r="D258" s="19"/>
      <c r="E258" s="19"/>
      <c r="F258" s="19"/>
      <c r="G258" s="19"/>
      <c r="H258" s="19"/>
    </row>
    <row r="259" spans="4:8" x14ac:dyDescent="0.25">
      <c r="D259" s="19"/>
      <c r="E259" s="19"/>
      <c r="F259" s="19"/>
      <c r="G259" s="19"/>
      <c r="H259" s="19"/>
    </row>
    <row r="260" spans="4:8" x14ac:dyDescent="0.25">
      <c r="D260" s="19"/>
      <c r="E260" s="19"/>
      <c r="F260" s="19"/>
      <c r="G260" s="19"/>
      <c r="H260" s="19"/>
    </row>
    <row r="261" spans="4:8" x14ac:dyDescent="0.25">
      <c r="D261" s="19"/>
      <c r="E261" s="19"/>
      <c r="F261" s="19"/>
      <c r="G261" s="19"/>
      <c r="H261" s="19"/>
    </row>
    <row r="262" spans="4:8" x14ac:dyDescent="0.25">
      <c r="D262" s="19"/>
      <c r="E262" s="19"/>
      <c r="F262" s="19"/>
      <c r="G262" s="19"/>
      <c r="H262" s="19"/>
    </row>
    <row r="263" spans="4:8" x14ac:dyDescent="0.25">
      <c r="D263" s="19"/>
      <c r="E263" s="19"/>
      <c r="F263" s="19"/>
      <c r="G263" s="19"/>
      <c r="H263" s="19"/>
    </row>
    <row r="264" spans="4:8" x14ac:dyDescent="0.25">
      <c r="D264" s="19"/>
      <c r="E264" s="19"/>
      <c r="F264" s="19"/>
      <c r="G264" s="19"/>
      <c r="H264" s="19"/>
    </row>
    <row r="265" spans="4:8" x14ac:dyDescent="0.25">
      <c r="D265" s="19"/>
      <c r="E265" s="19"/>
      <c r="F265" s="19"/>
      <c r="G265" s="19"/>
      <c r="H265" s="19"/>
    </row>
    <row r="266" spans="4:8" x14ac:dyDescent="0.25">
      <c r="D266" s="19"/>
      <c r="E266" s="19"/>
      <c r="F266" s="19"/>
      <c r="G266" s="19"/>
      <c r="H266" s="19"/>
    </row>
    <row r="267" spans="4:8" x14ac:dyDescent="0.25">
      <c r="D267" s="19"/>
      <c r="E267" s="19"/>
      <c r="F267" s="19"/>
      <c r="G267" s="19"/>
      <c r="H267" s="19"/>
    </row>
    <row r="268" spans="4:8" x14ac:dyDescent="0.25">
      <c r="D268" s="19"/>
      <c r="E268" s="19"/>
      <c r="F268" s="19"/>
      <c r="G268" s="19"/>
      <c r="H268" s="19"/>
    </row>
    <row r="269" spans="4:8" x14ac:dyDescent="0.25">
      <c r="D269" s="19"/>
      <c r="E269" s="19"/>
      <c r="F269" s="19"/>
      <c r="G269" s="19"/>
      <c r="H269" s="19"/>
    </row>
    <row r="270" spans="4:8" x14ac:dyDescent="0.25">
      <c r="D270" s="19"/>
      <c r="E270" s="19"/>
      <c r="F270" s="19"/>
      <c r="G270" s="19"/>
      <c r="H270" s="19"/>
    </row>
    <row r="271" spans="4:8" x14ac:dyDescent="0.25">
      <c r="D271" s="19"/>
      <c r="E271" s="19"/>
      <c r="F271" s="19"/>
      <c r="G271" s="19"/>
      <c r="H271" s="19"/>
    </row>
    <row r="272" spans="4:8" x14ac:dyDescent="0.25">
      <c r="D272" s="19"/>
      <c r="E272" s="19"/>
      <c r="F272" s="19"/>
      <c r="G272" s="19"/>
      <c r="H272" s="19"/>
    </row>
    <row r="273" spans="4:8" x14ac:dyDescent="0.25">
      <c r="D273" s="19"/>
      <c r="E273" s="19"/>
      <c r="F273" s="19"/>
      <c r="G273" s="19"/>
      <c r="H273" s="19"/>
    </row>
    <row r="274" spans="4:8" x14ac:dyDescent="0.25">
      <c r="D274" s="19"/>
      <c r="E274" s="19"/>
      <c r="F274" s="19"/>
      <c r="G274" s="19"/>
      <c r="H274" s="19"/>
    </row>
    <row r="275" spans="4:8" x14ac:dyDescent="0.25">
      <c r="D275" s="19"/>
      <c r="E275" s="19"/>
      <c r="F275" s="19"/>
      <c r="G275" s="19"/>
      <c r="H275" s="19"/>
    </row>
    <row r="276" spans="4:8" x14ac:dyDescent="0.25">
      <c r="D276" s="19"/>
      <c r="E276" s="19"/>
      <c r="F276" s="19"/>
      <c r="G276" s="19"/>
      <c r="H276" s="19"/>
    </row>
    <row r="277" spans="4:8" x14ac:dyDescent="0.25">
      <c r="D277" s="19"/>
      <c r="E277" s="19"/>
      <c r="F277" s="19"/>
      <c r="G277" s="19"/>
      <c r="H277" s="19"/>
    </row>
    <row r="278" spans="4:8" x14ac:dyDescent="0.25">
      <c r="D278" s="19"/>
      <c r="E278" s="19"/>
      <c r="F278" s="19"/>
      <c r="G278" s="19"/>
      <c r="H278" s="19"/>
    </row>
    <row r="279" spans="4:8" x14ac:dyDescent="0.25">
      <c r="D279" s="19"/>
      <c r="E279" s="19"/>
      <c r="F279" s="19"/>
      <c r="G279" s="19"/>
      <c r="H279" s="19"/>
    </row>
    <row r="280" spans="4:8" x14ac:dyDescent="0.25">
      <c r="D280" s="19"/>
      <c r="E280" s="19"/>
      <c r="F280" s="19"/>
      <c r="G280" s="19"/>
      <c r="H280" s="19"/>
    </row>
    <row r="281" spans="4:8" x14ac:dyDescent="0.25">
      <c r="D281" s="19"/>
      <c r="E281" s="19"/>
      <c r="F281" s="19"/>
      <c r="G281" s="19"/>
      <c r="H281" s="19"/>
    </row>
    <row r="282" spans="4:8" x14ac:dyDescent="0.25">
      <c r="D282" s="19"/>
      <c r="E282" s="19"/>
      <c r="F282" s="19"/>
      <c r="G282" s="19"/>
      <c r="H282" s="19"/>
    </row>
    <row r="283" spans="4:8" x14ac:dyDescent="0.25">
      <c r="D283" s="19"/>
      <c r="E283" s="19"/>
      <c r="F283" s="19"/>
      <c r="G283" s="19"/>
      <c r="H283" s="19"/>
    </row>
    <row r="284" spans="4:8" x14ac:dyDescent="0.25">
      <c r="D284" s="19"/>
      <c r="E284" s="19"/>
      <c r="F284" s="19"/>
      <c r="G284" s="19"/>
      <c r="H284" s="19"/>
    </row>
    <row r="285" spans="4:8" x14ac:dyDescent="0.25">
      <c r="D285" s="19"/>
      <c r="E285" s="19"/>
      <c r="F285" s="19"/>
      <c r="G285" s="19"/>
      <c r="H285" s="19"/>
    </row>
    <row r="286" spans="4:8" x14ac:dyDescent="0.25">
      <c r="D286" s="19"/>
      <c r="E286" s="19"/>
      <c r="F286" s="19"/>
      <c r="G286" s="19"/>
      <c r="H286" s="19"/>
    </row>
    <row r="287" spans="4:8" x14ac:dyDescent="0.25">
      <c r="D287" s="19"/>
      <c r="E287" s="19"/>
      <c r="F287" s="19"/>
      <c r="G287" s="19"/>
      <c r="H287" s="19"/>
    </row>
    <row r="288" spans="4:8" x14ac:dyDescent="0.25">
      <c r="D288" s="19"/>
      <c r="E288" s="19"/>
      <c r="F288" s="19"/>
      <c r="G288" s="19"/>
      <c r="H288" s="19"/>
    </row>
    <row r="289" spans="4:8" x14ac:dyDescent="0.25">
      <c r="D289" s="19"/>
      <c r="E289" s="19"/>
      <c r="F289" s="19"/>
      <c r="G289" s="19"/>
      <c r="H289" s="19"/>
    </row>
    <row r="290" spans="4:8" x14ac:dyDescent="0.25">
      <c r="D290" s="19"/>
      <c r="E290" s="19"/>
      <c r="F290" s="19"/>
      <c r="G290" s="19"/>
      <c r="H290" s="19"/>
    </row>
    <row r="291" spans="4:8" x14ac:dyDescent="0.25">
      <c r="D291" s="19"/>
      <c r="E291" s="19"/>
      <c r="F291" s="19"/>
      <c r="G291" s="19"/>
      <c r="H291" s="19"/>
    </row>
    <row r="292" spans="4:8" x14ac:dyDescent="0.25">
      <c r="D292" s="19"/>
      <c r="E292" s="19"/>
      <c r="F292" s="19"/>
      <c r="G292" s="19"/>
      <c r="H292" s="19"/>
    </row>
    <row r="293" spans="4:8" x14ac:dyDescent="0.25">
      <c r="D293" s="19"/>
      <c r="E293" s="19"/>
      <c r="F293" s="19"/>
      <c r="G293" s="19"/>
      <c r="H293" s="19"/>
    </row>
    <row r="294" spans="4:8" x14ac:dyDescent="0.25">
      <c r="D294" s="19"/>
      <c r="E294" s="19"/>
      <c r="F294" s="19"/>
      <c r="G294" s="19"/>
      <c r="H294" s="19"/>
    </row>
    <row r="295" spans="4:8" x14ac:dyDescent="0.25">
      <c r="D295" s="19"/>
      <c r="E295" s="19"/>
      <c r="F295" s="19"/>
      <c r="G295" s="19"/>
      <c r="H295" s="19"/>
    </row>
    <row r="296" spans="4:8" x14ac:dyDescent="0.25">
      <c r="D296" s="19"/>
      <c r="E296" s="19"/>
      <c r="F296" s="19"/>
      <c r="G296" s="19"/>
      <c r="H296" s="19"/>
    </row>
    <row r="297" spans="4:8" x14ac:dyDescent="0.25">
      <c r="D297" s="19"/>
      <c r="E297" s="19"/>
      <c r="F297" s="19"/>
      <c r="G297" s="19"/>
      <c r="H297" s="19"/>
    </row>
    <row r="298" spans="4:8" x14ac:dyDescent="0.25">
      <c r="D298" s="19"/>
      <c r="E298" s="19"/>
      <c r="F298" s="19"/>
      <c r="G298" s="19"/>
      <c r="H298" s="19"/>
    </row>
    <row r="299" spans="4:8" x14ac:dyDescent="0.25">
      <c r="D299" s="19"/>
      <c r="E299" s="19"/>
      <c r="F299" s="19"/>
      <c r="G299" s="19"/>
      <c r="H299" s="19"/>
    </row>
    <row r="300" spans="4:8" x14ac:dyDescent="0.25">
      <c r="D300" s="19"/>
      <c r="E300" s="19"/>
      <c r="F300" s="19"/>
      <c r="G300" s="19"/>
      <c r="H300" s="19"/>
    </row>
    <row r="301" spans="4:8" x14ac:dyDescent="0.25">
      <c r="D301" s="19"/>
      <c r="E301" s="19"/>
      <c r="F301" s="19"/>
      <c r="G301" s="19"/>
      <c r="H301" s="19"/>
    </row>
    <row r="302" spans="4:8" x14ac:dyDescent="0.25">
      <c r="D302" s="19"/>
      <c r="E302" s="19"/>
      <c r="F302" s="19"/>
      <c r="G302" s="19"/>
      <c r="H302" s="19"/>
    </row>
    <row r="303" spans="4:8" x14ac:dyDescent="0.25">
      <c r="D303" s="19"/>
      <c r="E303" s="19"/>
      <c r="F303" s="19"/>
      <c r="G303" s="19"/>
      <c r="H303" s="19"/>
    </row>
    <row r="304" spans="4:8" x14ac:dyDescent="0.25">
      <c r="D304" s="19"/>
      <c r="E304" s="19"/>
      <c r="F304" s="19"/>
      <c r="G304" s="19"/>
      <c r="H304" s="19"/>
    </row>
    <row r="305" spans="4:8" x14ac:dyDescent="0.25">
      <c r="D305" s="19"/>
      <c r="E305" s="19"/>
      <c r="F305" s="19"/>
      <c r="G305" s="19"/>
      <c r="H305" s="19"/>
    </row>
    <row r="306" spans="4:8" x14ac:dyDescent="0.25">
      <c r="D306" s="19"/>
      <c r="E306" s="19"/>
      <c r="F306" s="19"/>
      <c r="G306" s="19"/>
      <c r="H306" s="19"/>
    </row>
    <row r="307" spans="4:8" x14ac:dyDescent="0.25">
      <c r="D307" s="19"/>
      <c r="E307" s="19"/>
      <c r="F307" s="19"/>
      <c r="G307" s="19"/>
      <c r="H307" s="19"/>
    </row>
    <row r="308" spans="4:8" x14ac:dyDescent="0.25">
      <c r="D308" s="19"/>
      <c r="E308" s="19"/>
      <c r="F308" s="19"/>
      <c r="G308" s="19"/>
      <c r="H308" s="19"/>
    </row>
    <row r="309" spans="4:8" x14ac:dyDescent="0.25">
      <c r="D309" s="19"/>
      <c r="E309" s="19"/>
      <c r="F309" s="19"/>
      <c r="G309" s="19"/>
      <c r="H309" s="19"/>
    </row>
    <row r="310" spans="4:8" x14ac:dyDescent="0.25">
      <c r="D310" s="19"/>
      <c r="E310" s="19"/>
      <c r="F310" s="19"/>
      <c r="G310" s="19"/>
      <c r="H310" s="19"/>
    </row>
    <row r="311" spans="4:8" x14ac:dyDescent="0.25">
      <c r="D311" s="19"/>
      <c r="E311" s="19"/>
      <c r="F311" s="19"/>
      <c r="G311" s="19"/>
      <c r="H311" s="19"/>
    </row>
    <row r="312" spans="4:8" x14ac:dyDescent="0.25">
      <c r="D312" s="19"/>
      <c r="E312" s="19"/>
      <c r="F312" s="19"/>
      <c r="G312" s="19"/>
      <c r="H312" s="19"/>
    </row>
    <row r="313" spans="4:8" x14ac:dyDescent="0.25">
      <c r="D313" s="19"/>
      <c r="E313" s="19"/>
      <c r="F313" s="19"/>
      <c r="G313" s="19"/>
      <c r="H313" s="19"/>
    </row>
    <row r="314" spans="4:8" x14ac:dyDescent="0.25">
      <c r="D314" s="19"/>
      <c r="E314" s="19"/>
      <c r="F314" s="19"/>
      <c r="G314" s="19"/>
      <c r="H314" s="19"/>
    </row>
    <row r="315" spans="4:8" x14ac:dyDescent="0.25">
      <c r="D315" s="19"/>
      <c r="E315" s="19"/>
      <c r="F315" s="19"/>
      <c r="G315" s="19"/>
      <c r="H315" s="19"/>
    </row>
    <row r="316" spans="4:8" x14ac:dyDescent="0.25">
      <c r="D316" s="19"/>
      <c r="E316" s="19"/>
      <c r="F316" s="19"/>
      <c r="G316" s="19"/>
      <c r="H316" s="19"/>
    </row>
    <row r="317" spans="4:8" x14ac:dyDescent="0.25">
      <c r="D317" s="19"/>
      <c r="E317" s="19"/>
      <c r="F317" s="19"/>
      <c r="G317" s="19"/>
      <c r="H317" s="19"/>
    </row>
    <row r="318" spans="4:8" x14ac:dyDescent="0.25">
      <c r="D318" s="19"/>
      <c r="E318" s="19"/>
      <c r="F318" s="19"/>
      <c r="G318" s="19"/>
      <c r="H318" s="19"/>
    </row>
    <row r="319" spans="4:8" x14ac:dyDescent="0.25">
      <c r="D319" s="19"/>
      <c r="E319" s="19"/>
      <c r="F319" s="19"/>
      <c r="G319" s="19"/>
      <c r="H319" s="19"/>
    </row>
    <row r="320" spans="4:8" x14ac:dyDescent="0.25">
      <c r="D320" s="19"/>
      <c r="E320" s="19"/>
      <c r="F320" s="19"/>
      <c r="G320" s="19"/>
      <c r="H320" s="19"/>
    </row>
    <row r="321" spans="4:8" x14ac:dyDescent="0.25">
      <c r="D321" s="19"/>
      <c r="E321" s="19"/>
      <c r="F321" s="19"/>
      <c r="G321" s="19"/>
      <c r="H321" s="19"/>
    </row>
    <row r="322" spans="4:8" x14ac:dyDescent="0.25">
      <c r="D322" s="19"/>
      <c r="E322" s="19"/>
      <c r="F322" s="19"/>
      <c r="G322" s="19"/>
      <c r="H322" s="19"/>
    </row>
    <row r="323" spans="4:8" x14ac:dyDescent="0.25">
      <c r="D323" s="19"/>
      <c r="E323" s="19"/>
      <c r="F323" s="19"/>
      <c r="G323" s="19"/>
      <c r="H323" s="19"/>
    </row>
    <row r="324" spans="4:8" x14ac:dyDescent="0.25">
      <c r="D324" s="19"/>
      <c r="E324" s="19"/>
      <c r="F324" s="19"/>
      <c r="G324" s="19"/>
      <c r="H324" s="19"/>
    </row>
    <row r="325" spans="4:8" x14ac:dyDescent="0.25">
      <c r="D325" s="19"/>
      <c r="E325" s="19"/>
      <c r="F325" s="19"/>
      <c r="G325" s="19"/>
      <c r="H325" s="19"/>
    </row>
    <row r="326" spans="4:8" x14ac:dyDescent="0.25">
      <c r="D326" s="19"/>
      <c r="E326" s="19"/>
      <c r="F326" s="19"/>
      <c r="G326" s="19"/>
      <c r="H326" s="19"/>
    </row>
    <row r="327" spans="4:8" x14ac:dyDescent="0.25">
      <c r="D327" s="19"/>
      <c r="E327" s="19"/>
      <c r="F327" s="19"/>
      <c r="G327" s="19"/>
      <c r="H327" s="19"/>
    </row>
    <row r="328" spans="4:8" x14ac:dyDescent="0.25">
      <c r="D328" s="19"/>
      <c r="E328" s="19"/>
      <c r="F328" s="19"/>
      <c r="G328" s="19"/>
      <c r="H328" s="19"/>
    </row>
    <row r="329" spans="4:8" x14ac:dyDescent="0.25">
      <c r="D329" s="19"/>
      <c r="E329" s="19"/>
      <c r="F329" s="19"/>
      <c r="G329" s="19"/>
      <c r="H329" s="19"/>
    </row>
    <row r="330" spans="4:8" x14ac:dyDescent="0.25">
      <c r="D330" s="19"/>
      <c r="E330" s="19"/>
      <c r="F330" s="19"/>
      <c r="G330" s="19"/>
      <c r="H330" s="19"/>
    </row>
    <row r="331" spans="4:8" x14ac:dyDescent="0.25">
      <c r="D331" s="19"/>
      <c r="E331" s="19"/>
      <c r="F331" s="19"/>
      <c r="G331" s="19"/>
      <c r="H331" s="19"/>
    </row>
    <row r="332" spans="4:8" x14ac:dyDescent="0.25">
      <c r="D332" s="19"/>
      <c r="E332" s="19"/>
      <c r="F332" s="19"/>
      <c r="G332" s="19"/>
      <c r="H332" s="19"/>
    </row>
    <row r="333" spans="4:8" x14ac:dyDescent="0.25">
      <c r="D333" s="19"/>
      <c r="E333" s="19"/>
      <c r="F333" s="19"/>
      <c r="G333" s="19"/>
      <c r="H333" s="19"/>
    </row>
    <row r="334" spans="4:8" x14ac:dyDescent="0.25">
      <c r="D334" s="19"/>
      <c r="E334" s="19"/>
      <c r="F334" s="19"/>
      <c r="G334" s="19"/>
      <c r="H334" s="19"/>
    </row>
    <row r="335" spans="4:8" x14ac:dyDescent="0.25">
      <c r="D335" s="19"/>
      <c r="E335" s="19"/>
      <c r="F335" s="19"/>
      <c r="G335" s="19"/>
      <c r="H335" s="19"/>
    </row>
    <row r="336" spans="4:8" x14ac:dyDescent="0.25">
      <c r="D336" s="19"/>
      <c r="E336" s="19"/>
      <c r="F336" s="19"/>
      <c r="G336" s="19"/>
      <c r="H336" s="19"/>
    </row>
    <row r="337" spans="4:8" x14ac:dyDescent="0.25">
      <c r="D337" s="19"/>
      <c r="E337" s="19"/>
      <c r="F337" s="19"/>
      <c r="G337" s="19"/>
      <c r="H337" s="19"/>
    </row>
    <row r="338" spans="4:8" x14ac:dyDescent="0.25">
      <c r="D338" s="19"/>
      <c r="E338" s="19"/>
      <c r="F338" s="19"/>
      <c r="G338" s="19"/>
      <c r="H338" s="19"/>
    </row>
    <row r="339" spans="4:8" x14ac:dyDescent="0.25">
      <c r="D339" s="19"/>
      <c r="E339" s="19"/>
      <c r="F339" s="19"/>
      <c r="G339" s="19"/>
      <c r="H339" s="19"/>
    </row>
    <row r="340" spans="4:8" x14ac:dyDescent="0.25">
      <c r="D340" s="19"/>
      <c r="E340" s="19"/>
      <c r="F340" s="19"/>
      <c r="G340" s="19"/>
      <c r="H340" s="19"/>
    </row>
    <row r="341" spans="4:8" x14ac:dyDescent="0.25">
      <c r="D341" s="19"/>
      <c r="E341" s="19"/>
      <c r="F341" s="19"/>
      <c r="G341" s="19"/>
      <c r="H341" s="19"/>
    </row>
    <row r="342" spans="4:8" x14ac:dyDescent="0.25">
      <c r="D342" s="19"/>
      <c r="E342" s="19"/>
      <c r="F342" s="19"/>
      <c r="G342" s="19"/>
      <c r="H342" s="19"/>
    </row>
    <row r="343" spans="4:8" x14ac:dyDescent="0.25">
      <c r="D343" s="19"/>
      <c r="E343" s="19"/>
      <c r="F343" s="19"/>
      <c r="G343" s="19"/>
      <c r="H343" s="19"/>
    </row>
    <row r="344" spans="4:8" x14ac:dyDescent="0.25">
      <c r="D344" s="19"/>
      <c r="E344" s="19"/>
      <c r="F344" s="19"/>
      <c r="G344" s="19"/>
      <c r="H344" s="19"/>
    </row>
    <row r="345" spans="4:8" x14ac:dyDescent="0.25">
      <c r="D345" s="19"/>
      <c r="E345" s="19"/>
      <c r="F345" s="19"/>
      <c r="G345" s="19"/>
      <c r="H345" s="19"/>
    </row>
    <row r="346" spans="4:8" x14ac:dyDescent="0.25">
      <c r="D346" s="19"/>
      <c r="E346" s="19"/>
      <c r="F346" s="19"/>
      <c r="G346" s="19"/>
      <c r="H346" s="19"/>
    </row>
    <row r="347" spans="4:8" x14ac:dyDescent="0.25">
      <c r="D347" s="19"/>
      <c r="E347" s="19"/>
      <c r="F347" s="19"/>
      <c r="G347" s="19"/>
      <c r="H347" s="19"/>
    </row>
    <row r="348" spans="4:8" x14ac:dyDescent="0.25">
      <c r="D348" s="19"/>
      <c r="E348" s="19"/>
      <c r="F348" s="19"/>
      <c r="G348" s="19"/>
      <c r="H348" s="19"/>
    </row>
    <row r="349" spans="4:8" x14ac:dyDescent="0.25">
      <c r="D349" s="19"/>
      <c r="E349" s="19"/>
      <c r="F349" s="19"/>
      <c r="G349" s="19"/>
      <c r="H349" s="19"/>
    </row>
    <row r="350" spans="4:8" x14ac:dyDescent="0.25">
      <c r="D350" s="19"/>
      <c r="E350" s="19"/>
      <c r="F350" s="19"/>
      <c r="G350" s="19"/>
      <c r="H350" s="19"/>
    </row>
    <row r="351" spans="4:8" x14ac:dyDescent="0.25">
      <c r="D351" s="19"/>
      <c r="E351" s="19"/>
      <c r="F351" s="19"/>
      <c r="G351" s="19"/>
      <c r="H351" s="19"/>
    </row>
    <row r="352" spans="4:8" x14ac:dyDescent="0.25">
      <c r="D352" s="19"/>
      <c r="E352" s="19"/>
      <c r="F352" s="19"/>
      <c r="G352" s="19"/>
      <c r="H352" s="19"/>
    </row>
    <row r="353" spans="4:8" x14ac:dyDescent="0.25">
      <c r="D353" s="19"/>
      <c r="E353" s="19"/>
      <c r="F353" s="19"/>
      <c r="G353" s="19"/>
      <c r="H353" s="19"/>
    </row>
    <row r="354" spans="4:8" x14ac:dyDescent="0.25">
      <c r="D354" s="19"/>
      <c r="E354" s="19"/>
      <c r="F354" s="19"/>
      <c r="G354" s="19"/>
      <c r="H354" s="19"/>
    </row>
    <row r="355" spans="4:8" x14ac:dyDescent="0.25">
      <c r="D355" s="19"/>
      <c r="E355" s="19"/>
      <c r="F355" s="19"/>
      <c r="G355" s="19"/>
      <c r="H355" s="19"/>
    </row>
    <row r="356" spans="4:8" x14ac:dyDescent="0.25">
      <c r="D356" s="19"/>
      <c r="E356" s="19"/>
      <c r="F356" s="19"/>
      <c r="G356" s="19"/>
      <c r="H356" s="19"/>
    </row>
    <row r="357" spans="4:8" x14ac:dyDescent="0.25">
      <c r="D357" s="19"/>
      <c r="E357" s="19"/>
      <c r="F357" s="19"/>
      <c r="G357" s="19"/>
      <c r="H357" s="19"/>
    </row>
    <row r="358" spans="4:8" x14ac:dyDescent="0.25">
      <c r="D358" s="19"/>
      <c r="E358" s="19"/>
      <c r="F358" s="19"/>
      <c r="G358" s="19"/>
      <c r="H358" s="19"/>
    </row>
    <row r="359" spans="4:8" x14ac:dyDescent="0.25">
      <c r="D359" s="19"/>
      <c r="E359" s="19"/>
      <c r="F359" s="19"/>
      <c r="G359" s="19"/>
      <c r="H359" s="19"/>
    </row>
    <row r="360" spans="4:8" x14ac:dyDescent="0.25">
      <c r="D360" s="19"/>
      <c r="E360" s="19"/>
      <c r="F360" s="19"/>
      <c r="G360" s="19"/>
      <c r="H360" s="19"/>
    </row>
    <row r="361" spans="4:8" x14ac:dyDescent="0.25">
      <c r="D361" s="19"/>
      <c r="E361" s="19"/>
      <c r="F361" s="19"/>
      <c r="G361" s="19"/>
      <c r="H361" s="19"/>
    </row>
    <row r="362" spans="4:8" x14ac:dyDescent="0.25">
      <c r="D362" s="19"/>
      <c r="E362" s="19"/>
      <c r="F362" s="19"/>
      <c r="G362" s="19"/>
      <c r="H362" s="19"/>
    </row>
    <row r="363" spans="4:8" x14ac:dyDescent="0.25">
      <c r="D363" s="19"/>
      <c r="E363" s="19"/>
      <c r="F363" s="19"/>
      <c r="G363" s="19"/>
      <c r="H363" s="19"/>
    </row>
    <row r="364" spans="4:8" x14ac:dyDescent="0.25">
      <c r="D364" s="19"/>
      <c r="E364" s="19"/>
      <c r="F364" s="19"/>
      <c r="G364" s="19"/>
      <c r="H364" s="19"/>
    </row>
    <row r="365" spans="4:8" x14ac:dyDescent="0.25">
      <c r="D365" s="19"/>
      <c r="E365" s="19"/>
      <c r="F365" s="19"/>
      <c r="G365" s="19"/>
      <c r="H365" s="19"/>
    </row>
    <row r="366" spans="4:8" x14ac:dyDescent="0.25">
      <c r="D366" s="19"/>
      <c r="E366" s="19"/>
      <c r="F366" s="19"/>
      <c r="G366" s="19"/>
      <c r="H366" s="19"/>
    </row>
    <row r="367" spans="4:8" x14ac:dyDescent="0.25">
      <c r="D367" s="19"/>
      <c r="E367" s="19"/>
      <c r="F367" s="19"/>
      <c r="G367" s="19"/>
      <c r="H367" s="19"/>
    </row>
    <row r="368" spans="4:8" x14ac:dyDescent="0.25">
      <c r="D368" s="19"/>
      <c r="E368" s="19"/>
      <c r="F368" s="19"/>
      <c r="G368" s="19"/>
      <c r="H368" s="19"/>
    </row>
    <row r="369" spans="4:8" x14ac:dyDescent="0.25">
      <c r="D369" s="19"/>
      <c r="E369" s="19"/>
      <c r="F369" s="19"/>
      <c r="G369" s="19"/>
      <c r="H369" s="19"/>
    </row>
    <row r="370" spans="4:8" x14ac:dyDescent="0.25">
      <c r="D370" s="19"/>
      <c r="E370" s="19"/>
      <c r="F370" s="19"/>
      <c r="G370" s="19"/>
      <c r="H370" s="19"/>
    </row>
    <row r="371" spans="4:8" x14ac:dyDescent="0.25">
      <c r="D371" s="19"/>
      <c r="E371" s="19"/>
      <c r="F371" s="19"/>
      <c r="G371" s="19"/>
      <c r="H371" s="19"/>
    </row>
    <row r="372" spans="4:8" x14ac:dyDescent="0.25">
      <c r="D372" s="19"/>
      <c r="E372" s="19"/>
      <c r="F372" s="19"/>
      <c r="G372" s="19"/>
      <c r="H372" s="19"/>
    </row>
    <row r="373" spans="4:8" x14ac:dyDescent="0.25">
      <c r="D373" s="19"/>
      <c r="E373" s="19"/>
      <c r="F373" s="19"/>
      <c r="G373" s="19"/>
      <c r="H373" s="19"/>
    </row>
    <row r="374" spans="4:8" x14ac:dyDescent="0.25">
      <c r="D374" s="19"/>
      <c r="E374" s="19"/>
      <c r="F374" s="19"/>
      <c r="G374" s="19"/>
      <c r="H374" s="19"/>
    </row>
    <row r="375" spans="4:8" x14ac:dyDescent="0.25">
      <c r="D375" s="19"/>
      <c r="E375" s="19"/>
      <c r="F375" s="19"/>
      <c r="G375" s="19"/>
      <c r="H375" s="19"/>
    </row>
    <row r="376" spans="4:8" x14ac:dyDescent="0.25">
      <c r="D376" s="19"/>
      <c r="E376" s="19"/>
      <c r="F376" s="19"/>
      <c r="G376" s="19"/>
      <c r="H376" s="19"/>
    </row>
    <row r="377" spans="4:8" x14ac:dyDescent="0.25">
      <c r="D377" s="19"/>
      <c r="E377" s="19"/>
      <c r="F377" s="19"/>
      <c r="G377" s="19"/>
      <c r="H377" s="19"/>
    </row>
    <row r="378" spans="4:8" x14ac:dyDescent="0.25">
      <c r="D378" s="19"/>
      <c r="E378" s="19"/>
      <c r="F378" s="19"/>
      <c r="G378" s="19"/>
      <c r="H378" s="19"/>
    </row>
    <row r="379" spans="4:8" x14ac:dyDescent="0.25">
      <c r="D379" s="19"/>
      <c r="E379" s="19"/>
      <c r="F379" s="19"/>
      <c r="G379" s="19"/>
      <c r="H379" s="19"/>
    </row>
    <row r="380" spans="4:8" x14ac:dyDescent="0.25">
      <c r="D380" s="19"/>
      <c r="E380" s="19"/>
      <c r="F380" s="19"/>
      <c r="G380" s="19"/>
      <c r="H380" s="19"/>
    </row>
    <row r="381" spans="4:8" x14ac:dyDescent="0.25">
      <c r="D381" s="19"/>
      <c r="E381" s="19"/>
      <c r="F381" s="19"/>
      <c r="G381" s="19"/>
      <c r="H381" s="19"/>
    </row>
    <row r="382" spans="4:8" x14ac:dyDescent="0.25">
      <c r="D382" s="19"/>
      <c r="E382" s="19"/>
      <c r="F382" s="19"/>
      <c r="G382" s="19"/>
      <c r="H382" s="19"/>
    </row>
    <row r="383" spans="4:8" x14ac:dyDescent="0.25">
      <c r="D383" s="19"/>
      <c r="E383" s="19"/>
      <c r="F383" s="19"/>
      <c r="G383" s="19"/>
      <c r="H383" s="19"/>
    </row>
    <row r="384" spans="4:8" x14ac:dyDescent="0.25">
      <c r="D384" s="19"/>
      <c r="E384" s="19"/>
      <c r="F384" s="19"/>
      <c r="G384" s="19"/>
      <c r="H384" s="19"/>
    </row>
    <row r="385" spans="4:8" x14ac:dyDescent="0.25">
      <c r="D385" s="19"/>
      <c r="E385" s="19"/>
      <c r="F385" s="19"/>
      <c r="G385" s="19"/>
      <c r="H385" s="19"/>
    </row>
    <row r="386" spans="4:8" x14ac:dyDescent="0.25">
      <c r="D386" s="19"/>
      <c r="E386" s="19"/>
      <c r="F386" s="19"/>
      <c r="G386" s="19"/>
      <c r="H386" s="19"/>
    </row>
    <row r="387" spans="4:8" x14ac:dyDescent="0.25">
      <c r="D387" s="19"/>
      <c r="E387" s="19"/>
      <c r="F387" s="19"/>
      <c r="G387" s="19"/>
      <c r="H387" s="19"/>
    </row>
    <row r="388" spans="4:8" x14ac:dyDescent="0.25">
      <c r="D388" s="19"/>
      <c r="E388" s="19"/>
      <c r="F388" s="19"/>
      <c r="G388" s="19"/>
      <c r="H388" s="19"/>
    </row>
    <row r="389" spans="4:8" x14ac:dyDescent="0.25">
      <c r="D389" s="19"/>
      <c r="E389" s="19"/>
      <c r="F389" s="19"/>
      <c r="G389" s="19"/>
      <c r="H389" s="19"/>
    </row>
    <row r="390" spans="4:8" x14ac:dyDescent="0.25">
      <c r="D390" s="19"/>
      <c r="E390" s="19"/>
      <c r="F390" s="19"/>
      <c r="G390" s="19"/>
      <c r="H390" s="19"/>
    </row>
    <row r="391" spans="4:8" x14ac:dyDescent="0.25">
      <c r="D391" s="19"/>
      <c r="E391" s="19"/>
      <c r="F391" s="19"/>
      <c r="G391" s="19"/>
      <c r="H391" s="19"/>
    </row>
    <row r="392" spans="4:8" x14ac:dyDescent="0.25">
      <c r="D392" s="19"/>
      <c r="E392" s="19"/>
      <c r="F392" s="19"/>
      <c r="G392" s="19"/>
      <c r="H392" s="19"/>
    </row>
    <row r="393" spans="4:8" x14ac:dyDescent="0.25">
      <c r="D393" s="19"/>
      <c r="E393" s="19"/>
      <c r="F393" s="19"/>
      <c r="G393" s="19"/>
      <c r="H393" s="19"/>
    </row>
    <row r="394" spans="4:8" x14ac:dyDescent="0.25">
      <c r="D394" s="19"/>
      <c r="E394" s="19"/>
      <c r="F394" s="19"/>
      <c r="G394" s="19"/>
      <c r="H394" s="19"/>
    </row>
    <row r="395" spans="4:8" x14ac:dyDescent="0.25">
      <c r="D395" s="19"/>
      <c r="E395" s="19"/>
      <c r="F395" s="19"/>
      <c r="G395" s="19"/>
      <c r="H395" s="19"/>
    </row>
    <row r="396" spans="4:8" x14ac:dyDescent="0.25">
      <c r="D396" s="19"/>
      <c r="E396" s="19"/>
      <c r="F396" s="19"/>
      <c r="G396" s="19"/>
      <c r="H396" s="19"/>
    </row>
    <row r="397" spans="4:8" x14ac:dyDescent="0.25">
      <c r="D397" s="19"/>
      <c r="E397" s="19"/>
      <c r="F397" s="19"/>
      <c r="G397" s="19"/>
      <c r="H397" s="19"/>
    </row>
    <row r="398" spans="4:8" x14ac:dyDescent="0.25">
      <c r="D398" s="19"/>
      <c r="E398" s="19"/>
      <c r="F398" s="19"/>
      <c r="G398" s="19"/>
      <c r="H398" s="19"/>
    </row>
    <row r="399" spans="4:8" x14ac:dyDescent="0.25">
      <c r="D399" s="19"/>
      <c r="E399" s="19"/>
      <c r="F399" s="19"/>
      <c r="G399" s="19"/>
      <c r="H399" s="19"/>
    </row>
    <row r="400" spans="4:8" x14ac:dyDescent="0.25">
      <c r="D400" s="19"/>
      <c r="E400" s="19"/>
      <c r="F400" s="19"/>
      <c r="G400" s="19"/>
      <c r="H400" s="19"/>
    </row>
    <row r="401" spans="4:8" x14ac:dyDescent="0.25">
      <c r="D401" s="19"/>
      <c r="E401" s="19"/>
      <c r="F401" s="19"/>
      <c r="G401" s="19"/>
      <c r="H401" s="19"/>
    </row>
    <row r="402" spans="4:8" x14ac:dyDescent="0.25">
      <c r="D402" s="19"/>
      <c r="E402" s="19"/>
      <c r="F402" s="19"/>
      <c r="G402" s="19"/>
      <c r="H402" s="19"/>
    </row>
    <row r="403" spans="4:8" x14ac:dyDescent="0.25">
      <c r="D403" s="19"/>
      <c r="E403" s="19"/>
      <c r="F403" s="19"/>
      <c r="G403" s="19"/>
      <c r="H403" s="19"/>
    </row>
    <row r="404" spans="4:8" x14ac:dyDescent="0.25">
      <c r="D404" s="19"/>
      <c r="E404" s="19"/>
      <c r="F404" s="19"/>
      <c r="G404" s="19"/>
      <c r="H404" s="19"/>
    </row>
    <row r="405" spans="4:8" x14ac:dyDescent="0.25">
      <c r="D405" s="19"/>
      <c r="E405" s="19"/>
      <c r="F405" s="19"/>
      <c r="G405" s="19"/>
      <c r="H405" s="19"/>
    </row>
    <row r="406" spans="4:8" x14ac:dyDescent="0.25">
      <c r="D406" s="19"/>
      <c r="E406" s="19"/>
      <c r="F406" s="19"/>
      <c r="G406" s="19"/>
      <c r="H406" s="19"/>
    </row>
    <row r="407" spans="4:8" x14ac:dyDescent="0.25">
      <c r="D407" s="19"/>
      <c r="E407" s="19"/>
      <c r="F407" s="19"/>
      <c r="G407" s="19"/>
      <c r="H407" s="19"/>
    </row>
    <row r="408" spans="4:8" x14ac:dyDescent="0.25">
      <c r="D408" s="19"/>
      <c r="E408" s="19"/>
      <c r="F408" s="19"/>
      <c r="G408" s="19"/>
      <c r="H408" s="19"/>
    </row>
    <row r="409" spans="4:8" x14ac:dyDescent="0.25">
      <c r="D409" s="19"/>
      <c r="E409" s="19"/>
      <c r="F409" s="19"/>
      <c r="G409" s="19"/>
      <c r="H409" s="19"/>
    </row>
    <row r="410" spans="4:8" x14ac:dyDescent="0.25">
      <c r="D410" s="19"/>
      <c r="E410" s="19"/>
      <c r="F410" s="19"/>
      <c r="G410" s="19"/>
      <c r="H410" s="19"/>
    </row>
    <row r="411" spans="4:8" x14ac:dyDescent="0.25">
      <c r="D411" s="19"/>
      <c r="E411" s="19"/>
      <c r="F411" s="19"/>
      <c r="G411" s="19"/>
      <c r="H411" s="19"/>
    </row>
    <row r="412" spans="4:8" x14ac:dyDescent="0.25">
      <c r="D412" s="19"/>
      <c r="E412" s="19"/>
      <c r="F412" s="19"/>
      <c r="G412" s="19"/>
      <c r="H412" s="19"/>
    </row>
    <row r="413" spans="4:8" x14ac:dyDescent="0.25">
      <c r="D413" s="19"/>
      <c r="E413" s="19"/>
      <c r="F413" s="19"/>
      <c r="G413" s="19"/>
      <c r="H413" s="19"/>
    </row>
    <row r="414" spans="4:8" x14ac:dyDescent="0.25">
      <c r="D414" s="19"/>
      <c r="E414" s="19"/>
      <c r="F414" s="19"/>
      <c r="G414" s="19"/>
      <c r="H414" s="19"/>
    </row>
    <row r="415" spans="4:8" x14ac:dyDescent="0.25">
      <c r="D415" s="19"/>
      <c r="E415" s="19"/>
      <c r="F415" s="19"/>
      <c r="G415" s="19"/>
      <c r="H415" s="19"/>
    </row>
    <row r="416" spans="4:8" x14ac:dyDescent="0.25">
      <c r="D416" s="19"/>
      <c r="E416" s="19"/>
      <c r="F416" s="19"/>
      <c r="G416" s="19"/>
      <c r="H416" s="19"/>
    </row>
    <row r="417" spans="4:8" x14ac:dyDescent="0.25">
      <c r="D417" s="19"/>
      <c r="E417" s="19"/>
      <c r="F417" s="19"/>
      <c r="G417" s="19"/>
      <c r="H417" s="19"/>
    </row>
    <row r="418" spans="4:8" x14ac:dyDescent="0.25">
      <c r="D418" s="19"/>
      <c r="E418" s="19"/>
      <c r="F418" s="19"/>
      <c r="G418" s="19"/>
      <c r="H418" s="19"/>
    </row>
    <row r="419" spans="4:8" x14ac:dyDescent="0.25">
      <c r="D419" s="19"/>
      <c r="E419" s="19"/>
      <c r="F419" s="19"/>
      <c r="G419" s="19"/>
      <c r="H419" s="19"/>
    </row>
    <row r="420" spans="4:8" x14ac:dyDescent="0.25">
      <c r="D420" s="19"/>
      <c r="E420" s="19"/>
      <c r="F420" s="19"/>
      <c r="G420" s="19"/>
      <c r="H420" s="19"/>
    </row>
    <row r="421" spans="4:8" x14ac:dyDescent="0.25">
      <c r="D421" s="19"/>
      <c r="E421" s="19"/>
      <c r="F421" s="19"/>
      <c r="G421" s="19"/>
      <c r="H421" s="19"/>
    </row>
    <row r="422" spans="4:8" x14ac:dyDescent="0.25">
      <c r="D422" s="19"/>
      <c r="E422" s="19"/>
      <c r="F422" s="19"/>
      <c r="G422" s="19"/>
      <c r="H422" s="19"/>
    </row>
    <row r="423" spans="4:8" x14ac:dyDescent="0.25">
      <c r="D423" s="19"/>
      <c r="E423" s="19"/>
      <c r="F423" s="19"/>
      <c r="G423" s="19"/>
      <c r="H423" s="19"/>
    </row>
    <row r="424" spans="4:8" x14ac:dyDescent="0.25">
      <c r="D424" s="19"/>
      <c r="E424" s="19"/>
      <c r="F424" s="19"/>
      <c r="G424" s="19"/>
      <c r="H424" s="19"/>
    </row>
    <row r="425" spans="4:8" x14ac:dyDescent="0.25">
      <c r="D425" s="19"/>
      <c r="E425" s="19"/>
      <c r="F425" s="19"/>
      <c r="G425" s="19"/>
      <c r="H425" s="19"/>
    </row>
    <row r="426" spans="4:8" x14ac:dyDescent="0.25">
      <c r="D426" s="19"/>
      <c r="E426" s="19"/>
      <c r="F426" s="19"/>
      <c r="G426" s="19"/>
      <c r="H426" s="19"/>
    </row>
    <row r="427" spans="4:8" x14ac:dyDescent="0.25">
      <c r="D427" s="19"/>
      <c r="E427" s="19"/>
      <c r="F427" s="19"/>
      <c r="G427" s="19"/>
      <c r="H427" s="19"/>
    </row>
    <row r="428" spans="4:8" x14ac:dyDescent="0.25">
      <c r="D428" s="19"/>
      <c r="E428" s="19"/>
      <c r="F428" s="19"/>
      <c r="G428" s="19"/>
      <c r="H428" s="19"/>
    </row>
    <row r="429" spans="4:8" x14ac:dyDescent="0.25">
      <c r="D429" s="19"/>
      <c r="E429" s="19"/>
      <c r="F429" s="19"/>
      <c r="G429" s="19"/>
      <c r="H429" s="19"/>
    </row>
    <row r="430" spans="4:8" x14ac:dyDescent="0.25">
      <c r="D430" s="19"/>
      <c r="E430" s="19"/>
      <c r="F430" s="19"/>
      <c r="G430" s="19"/>
      <c r="H430" s="19"/>
    </row>
    <row r="431" spans="4:8" x14ac:dyDescent="0.25">
      <c r="D431" s="19"/>
      <c r="E431" s="19"/>
      <c r="F431" s="19"/>
      <c r="G431" s="19"/>
      <c r="H431" s="19"/>
    </row>
    <row r="432" spans="4:8" x14ac:dyDescent="0.25">
      <c r="D432" s="19"/>
      <c r="E432" s="19"/>
      <c r="F432" s="19"/>
      <c r="G432" s="19"/>
      <c r="H432" s="19"/>
    </row>
    <row r="433" spans="4:8" x14ac:dyDescent="0.25">
      <c r="D433" s="19"/>
      <c r="E433" s="19"/>
      <c r="F433" s="19"/>
      <c r="G433" s="19"/>
      <c r="H433" s="19"/>
    </row>
    <row r="434" spans="4:8" x14ac:dyDescent="0.25">
      <c r="D434" s="19"/>
      <c r="E434" s="19"/>
      <c r="F434" s="19"/>
      <c r="G434" s="19"/>
      <c r="H434" s="19"/>
    </row>
    <row r="435" spans="4:8" x14ac:dyDescent="0.25">
      <c r="D435" s="19"/>
      <c r="E435" s="19"/>
      <c r="F435" s="19"/>
      <c r="G435" s="19"/>
      <c r="H435" s="19"/>
    </row>
    <row r="436" spans="4:8" x14ac:dyDescent="0.25">
      <c r="D436" s="19"/>
      <c r="E436" s="19"/>
      <c r="F436" s="19"/>
      <c r="G436" s="19"/>
      <c r="H436" s="19"/>
    </row>
    <row r="437" spans="4:8" x14ac:dyDescent="0.25">
      <c r="D437" s="19"/>
      <c r="E437" s="19"/>
      <c r="F437" s="19"/>
      <c r="G437" s="19"/>
      <c r="H437" s="19"/>
    </row>
    <row r="438" spans="4:8" x14ac:dyDescent="0.25">
      <c r="D438" s="19"/>
      <c r="E438" s="19"/>
      <c r="F438" s="19"/>
      <c r="G438" s="19"/>
      <c r="H438" s="19"/>
    </row>
    <row r="439" spans="4:8" x14ac:dyDescent="0.25">
      <c r="D439" s="19"/>
      <c r="E439" s="19"/>
      <c r="F439" s="19"/>
      <c r="G439" s="19"/>
      <c r="H439" s="19"/>
    </row>
    <row r="440" spans="4:8" x14ac:dyDescent="0.25">
      <c r="D440" s="19"/>
      <c r="E440" s="19"/>
      <c r="F440" s="19"/>
      <c r="G440" s="19"/>
      <c r="H440" s="19"/>
    </row>
    <row r="441" spans="4:8" x14ac:dyDescent="0.25">
      <c r="D441" s="19"/>
      <c r="E441" s="19"/>
      <c r="F441" s="19"/>
      <c r="G441" s="19"/>
      <c r="H441" s="19"/>
    </row>
    <row r="442" spans="4:8" x14ac:dyDescent="0.25">
      <c r="D442" s="19"/>
      <c r="E442" s="19"/>
      <c r="F442" s="19"/>
      <c r="G442" s="19"/>
      <c r="H442" s="19"/>
    </row>
    <row r="443" spans="4:8" x14ac:dyDescent="0.25">
      <c r="D443" s="19"/>
      <c r="E443" s="19"/>
      <c r="F443" s="19"/>
      <c r="G443" s="19"/>
      <c r="H443" s="19"/>
    </row>
    <row r="444" spans="4:8" x14ac:dyDescent="0.25">
      <c r="D444" s="19"/>
      <c r="E444" s="19"/>
      <c r="F444" s="19"/>
      <c r="G444" s="19"/>
      <c r="H444" s="19"/>
    </row>
    <row r="445" spans="4:8" x14ac:dyDescent="0.25">
      <c r="D445" s="19"/>
      <c r="E445" s="19"/>
      <c r="F445" s="19"/>
      <c r="G445" s="19"/>
      <c r="H445" s="19"/>
    </row>
    <row r="446" spans="4:8" x14ac:dyDescent="0.25">
      <c r="D446" s="19"/>
      <c r="E446" s="19"/>
      <c r="F446" s="19"/>
      <c r="G446" s="19"/>
      <c r="H446" s="19"/>
    </row>
    <row r="447" spans="4:8" x14ac:dyDescent="0.25">
      <c r="D447" s="19"/>
      <c r="E447" s="19"/>
      <c r="F447" s="19"/>
      <c r="G447" s="19"/>
      <c r="H447" s="19"/>
    </row>
    <row r="448" spans="4:8" x14ac:dyDescent="0.25">
      <c r="D448" s="19"/>
      <c r="E448" s="19"/>
      <c r="F448" s="19"/>
      <c r="G448" s="19"/>
      <c r="H448" s="19"/>
    </row>
    <row r="449" spans="4:8" x14ac:dyDescent="0.25">
      <c r="D449" s="19"/>
      <c r="E449" s="19"/>
      <c r="F449" s="19"/>
      <c r="G449" s="19"/>
      <c r="H449" s="19"/>
    </row>
    <row r="450" spans="4:8" x14ac:dyDescent="0.25">
      <c r="D450" s="19"/>
      <c r="E450" s="19"/>
      <c r="F450" s="19"/>
      <c r="G450" s="19"/>
      <c r="H450" s="19"/>
    </row>
    <row r="451" spans="4:8" x14ac:dyDescent="0.25">
      <c r="D451" s="19"/>
      <c r="E451" s="19"/>
      <c r="F451" s="19"/>
      <c r="G451" s="19"/>
      <c r="H451" s="19"/>
    </row>
    <row r="452" spans="4:8" x14ac:dyDescent="0.25">
      <c r="D452" s="19"/>
      <c r="E452" s="19"/>
      <c r="F452" s="19"/>
      <c r="G452" s="19"/>
      <c r="H452" s="19"/>
    </row>
    <row r="453" spans="4:8" x14ac:dyDescent="0.25">
      <c r="D453" s="19"/>
      <c r="E453" s="19"/>
      <c r="F453" s="19"/>
      <c r="G453" s="19"/>
      <c r="H453" s="19"/>
    </row>
    <row r="454" spans="4:8" x14ac:dyDescent="0.25">
      <c r="D454" s="19"/>
      <c r="E454" s="19"/>
      <c r="F454" s="19"/>
      <c r="G454" s="19"/>
      <c r="H454" s="19"/>
    </row>
    <row r="455" spans="4:8" x14ac:dyDescent="0.25">
      <c r="D455" s="19"/>
      <c r="E455" s="19"/>
      <c r="F455" s="19"/>
      <c r="G455" s="19"/>
      <c r="H455" s="19"/>
    </row>
    <row r="456" spans="4:8" x14ac:dyDescent="0.25">
      <c r="D456" s="19"/>
      <c r="E456" s="19"/>
      <c r="F456" s="19"/>
      <c r="G456" s="19"/>
      <c r="H456" s="19"/>
    </row>
    <row r="457" spans="4:8" x14ac:dyDescent="0.25">
      <c r="D457" s="19"/>
      <c r="E457" s="19"/>
      <c r="F457" s="19"/>
      <c r="G457" s="19"/>
      <c r="H457" s="19"/>
    </row>
    <row r="458" spans="4:8" x14ac:dyDescent="0.25">
      <c r="D458" s="19"/>
      <c r="E458" s="19"/>
      <c r="F458" s="19"/>
      <c r="G458" s="19"/>
      <c r="H458" s="19"/>
    </row>
    <row r="459" spans="4:8" x14ac:dyDescent="0.25">
      <c r="D459" s="19"/>
      <c r="E459" s="19"/>
      <c r="F459" s="19"/>
      <c r="G459" s="19"/>
      <c r="H459" s="19"/>
    </row>
    <row r="460" spans="4:8" x14ac:dyDescent="0.25">
      <c r="D460" s="19"/>
      <c r="E460" s="19"/>
      <c r="F460" s="19"/>
      <c r="G460" s="19"/>
      <c r="H460" s="19"/>
    </row>
    <row r="461" spans="4:8" x14ac:dyDescent="0.25">
      <c r="D461" s="19"/>
      <c r="E461" s="19"/>
      <c r="F461" s="19"/>
      <c r="G461" s="19"/>
      <c r="H461" s="19"/>
    </row>
    <row r="462" spans="4:8" x14ac:dyDescent="0.25">
      <c r="D462" s="19"/>
      <c r="E462" s="19"/>
      <c r="F462" s="19"/>
      <c r="G462" s="19"/>
      <c r="H462" s="19"/>
    </row>
    <row r="463" spans="4:8" x14ac:dyDescent="0.25">
      <c r="D463" s="19"/>
      <c r="E463" s="19"/>
      <c r="F463" s="19"/>
      <c r="G463" s="19"/>
      <c r="H463" s="19"/>
    </row>
    <row r="464" spans="4:8" x14ac:dyDescent="0.25">
      <c r="D464" s="19"/>
      <c r="E464" s="19"/>
      <c r="F464" s="19"/>
      <c r="G464" s="19"/>
      <c r="H464" s="19"/>
    </row>
    <row r="465" spans="4:8" x14ac:dyDescent="0.25">
      <c r="D465" s="19"/>
      <c r="E465" s="19"/>
      <c r="F465" s="19"/>
      <c r="G465" s="19"/>
      <c r="H465" s="19"/>
    </row>
    <row r="466" spans="4:8" x14ac:dyDescent="0.25">
      <c r="D466" s="19"/>
      <c r="E466" s="19"/>
      <c r="F466" s="19"/>
      <c r="G466" s="19"/>
      <c r="H466" s="19"/>
    </row>
    <row r="467" spans="4:8" x14ac:dyDescent="0.25">
      <c r="D467" s="19"/>
      <c r="E467" s="19"/>
      <c r="F467" s="19"/>
      <c r="G467" s="19"/>
      <c r="H467" s="19"/>
    </row>
    <row r="468" spans="4:8" x14ac:dyDescent="0.25">
      <c r="D468" s="19"/>
      <c r="E468" s="19"/>
      <c r="F468" s="19"/>
      <c r="G468" s="19"/>
      <c r="H468" s="19"/>
    </row>
    <row r="469" spans="4:8" x14ac:dyDescent="0.25">
      <c r="D469" s="19"/>
      <c r="E469" s="19"/>
      <c r="F469" s="19"/>
      <c r="G469" s="19"/>
      <c r="H469" s="19"/>
    </row>
    <row r="470" spans="4:8" x14ac:dyDescent="0.25">
      <c r="D470" s="19"/>
      <c r="E470" s="19"/>
      <c r="F470" s="19"/>
      <c r="G470" s="19"/>
      <c r="H470" s="19"/>
    </row>
    <row r="471" spans="4:8" x14ac:dyDescent="0.25">
      <c r="D471" s="19"/>
      <c r="E471" s="19"/>
      <c r="F471" s="19"/>
      <c r="G471" s="19"/>
      <c r="H471" s="19"/>
    </row>
    <row r="472" spans="4:8" x14ac:dyDescent="0.25">
      <c r="D472" s="19"/>
      <c r="E472" s="19"/>
      <c r="F472" s="19"/>
      <c r="G472" s="19"/>
      <c r="H472" s="19"/>
    </row>
    <row r="473" spans="4:8" x14ac:dyDescent="0.25">
      <c r="D473" s="19"/>
      <c r="E473" s="19"/>
      <c r="F473" s="19"/>
      <c r="G473" s="19"/>
      <c r="H473" s="19"/>
    </row>
    <row r="474" spans="4:8" x14ac:dyDescent="0.25">
      <c r="D474" s="19"/>
      <c r="E474" s="19"/>
      <c r="F474" s="19"/>
      <c r="G474" s="19"/>
      <c r="H474" s="19"/>
    </row>
    <row r="475" spans="4:8" x14ac:dyDescent="0.25">
      <c r="D475" s="19"/>
      <c r="E475" s="19"/>
      <c r="F475" s="19"/>
      <c r="G475" s="19"/>
      <c r="H475" s="19"/>
    </row>
    <row r="476" spans="4:8" x14ac:dyDescent="0.25">
      <c r="D476" s="19"/>
      <c r="E476" s="19"/>
      <c r="F476" s="19"/>
      <c r="G476" s="19"/>
      <c r="H476" s="19"/>
    </row>
    <row r="477" spans="4:8" x14ac:dyDescent="0.25">
      <c r="D477" s="19"/>
      <c r="E477" s="19"/>
      <c r="F477" s="19"/>
      <c r="G477" s="19"/>
      <c r="H477" s="19"/>
    </row>
    <row r="478" spans="4:8" x14ac:dyDescent="0.25">
      <c r="D478" s="19"/>
      <c r="E478" s="19"/>
      <c r="F478" s="19"/>
      <c r="G478" s="19"/>
      <c r="H478" s="19"/>
    </row>
    <row r="479" spans="4:8" x14ac:dyDescent="0.25">
      <c r="D479" s="19"/>
      <c r="E479" s="19"/>
      <c r="F479" s="19"/>
      <c r="G479" s="19"/>
      <c r="H479" s="19"/>
    </row>
    <row r="480" spans="4:8" x14ac:dyDescent="0.25">
      <c r="D480" s="19"/>
      <c r="E480" s="19"/>
      <c r="F480" s="19"/>
      <c r="G480" s="19"/>
      <c r="H480" s="19"/>
    </row>
    <row r="481" spans="4:8" x14ac:dyDescent="0.25">
      <c r="D481" s="19"/>
      <c r="E481" s="19"/>
      <c r="F481" s="19"/>
      <c r="G481" s="19"/>
      <c r="H481" s="19"/>
    </row>
    <row r="482" spans="4:8" x14ac:dyDescent="0.25">
      <c r="D482" s="19"/>
      <c r="E482" s="19"/>
      <c r="F482" s="19"/>
      <c r="G482" s="19"/>
      <c r="H482" s="19"/>
    </row>
    <row r="483" spans="4:8" x14ac:dyDescent="0.25">
      <c r="D483" s="19"/>
      <c r="E483" s="19"/>
      <c r="F483" s="19"/>
      <c r="G483" s="19"/>
      <c r="H483" s="19"/>
    </row>
    <row r="484" spans="4:8" x14ac:dyDescent="0.25">
      <c r="D484" s="19"/>
      <c r="E484" s="19"/>
      <c r="F484" s="19"/>
      <c r="G484" s="19"/>
      <c r="H484" s="19"/>
    </row>
    <row r="485" spans="4:8" x14ac:dyDescent="0.25">
      <c r="D485" s="19"/>
      <c r="E485" s="19"/>
      <c r="F485" s="19"/>
      <c r="G485" s="19"/>
      <c r="H485" s="19"/>
    </row>
    <row r="486" spans="4:8" x14ac:dyDescent="0.25">
      <c r="D486" s="19"/>
      <c r="E486" s="19"/>
      <c r="F486" s="19"/>
      <c r="G486" s="19"/>
      <c r="H486" s="19"/>
    </row>
    <row r="487" spans="4:8" x14ac:dyDescent="0.25">
      <c r="D487" s="19"/>
      <c r="E487" s="19"/>
      <c r="F487" s="19"/>
      <c r="G487" s="19"/>
      <c r="H487" s="19"/>
    </row>
    <row r="488" spans="4:8" x14ac:dyDescent="0.25">
      <c r="D488" s="19"/>
      <c r="E488" s="19"/>
      <c r="F488" s="19"/>
      <c r="G488" s="19"/>
      <c r="H488" s="19"/>
    </row>
    <row r="489" spans="4:8" x14ac:dyDescent="0.25">
      <c r="D489" s="19"/>
      <c r="E489" s="19"/>
      <c r="F489" s="19"/>
      <c r="G489" s="19"/>
      <c r="H489" s="19"/>
    </row>
    <row r="490" spans="4:8" x14ac:dyDescent="0.25">
      <c r="D490" s="19"/>
      <c r="E490" s="19"/>
      <c r="F490" s="19"/>
      <c r="G490" s="19"/>
      <c r="H490" s="19"/>
    </row>
    <row r="491" spans="4:8" x14ac:dyDescent="0.25">
      <c r="D491" s="19"/>
      <c r="E491" s="19"/>
      <c r="F491" s="19"/>
      <c r="G491" s="19"/>
      <c r="H491" s="19"/>
    </row>
    <row r="492" spans="4:8" x14ac:dyDescent="0.25">
      <c r="D492" s="19"/>
      <c r="E492" s="19"/>
      <c r="F492" s="19"/>
      <c r="G492" s="19"/>
      <c r="H492" s="19"/>
    </row>
    <row r="493" spans="4:8" x14ac:dyDescent="0.25">
      <c r="D493" s="19"/>
      <c r="E493" s="19"/>
      <c r="F493" s="19"/>
      <c r="G493" s="19"/>
      <c r="H493" s="19"/>
    </row>
    <row r="494" spans="4:8" x14ac:dyDescent="0.25">
      <c r="D494" s="19"/>
      <c r="E494" s="19"/>
      <c r="F494" s="19"/>
      <c r="G494" s="19"/>
      <c r="H494" s="19"/>
    </row>
    <row r="495" spans="4:8" x14ac:dyDescent="0.25">
      <c r="D495" s="19"/>
      <c r="E495" s="19"/>
      <c r="F495" s="19"/>
      <c r="G495" s="19"/>
      <c r="H495" s="19"/>
    </row>
  </sheetData>
  <mergeCells count="10">
    <mergeCell ref="D100:H100"/>
    <mergeCell ref="D128:H128"/>
    <mergeCell ref="E1:H4"/>
    <mergeCell ref="D44:H44"/>
    <mergeCell ref="D72:H72"/>
    <mergeCell ref="G12:H12"/>
    <mergeCell ref="G14:H14"/>
    <mergeCell ref="E6:H6"/>
    <mergeCell ref="D10:H10"/>
    <mergeCell ref="D16:H16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4" fitToHeight="0" orientation="portrait" r:id="rId1"/>
  <rowBreaks count="2" manualBreakCount="2">
    <brk id="71" min="3" max="9" man="1"/>
    <brk id="127" min="3" max="9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workbookViewId="0"/>
  </sheetViews>
  <sheetFormatPr baseColWidth="10" defaultColWidth="11.44140625" defaultRowHeight="13.2" x14ac:dyDescent="0.25"/>
  <cols>
    <col min="1" max="1" width="3.109375" style="2" customWidth="1"/>
    <col min="2" max="2" width="10.33203125" style="3" customWidth="1"/>
    <col min="3" max="3" width="9.5546875" style="3" customWidth="1"/>
    <col min="4" max="4" width="16.44140625" style="3" customWidth="1"/>
    <col min="5" max="5" width="6.6640625" style="3" customWidth="1"/>
    <col min="6" max="6" width="10" style="3" customWidth="1"/>
    <col min="7" max="7" width="15" style="3" customWidth="1"/>
    <col min="8" max="8" width="6.6640625" style="3" customWidth="1"/>
    <col min="9" max="9" width="10.44140625" style="3" customWidth="1"/>
    <col min="10" max="10" width="3.88671875" style="3" customWidth="1"/>
    <col min="11" max="11" width="3.5546875" style="3" customWidth="1"/>
    <col min="12" max="12" width="6.6640625" style="3" customWidth="1"/>
    <col min="13" max="13" width="7" style="3" customWidth="1"/>
    <col min="14" max="14" width="5.33203125" style="3" customWidth="1"/>
    <col min="15" max="15" width="4.44140625" style="3" customWidth="1"/>
    <col min="16" max="16" width="2.109375" style="54" customWidth="1"/>
    <col min="17" max="16384" width="11.44140625" style="3"/>
  </cols>
  <sheetData>
    <row r="1" spans="1:18" ht="12" customHeight="1" thickBot="1" x14ac:dyDescent="0.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8" ht="16.5" customHeight="1" x14ac:dyDescent="0.25">
      <c r="A2" s="52"/>
      <c r="B2" s="738"/>
      <c r="C2" s="738"/>
      <c r="D2" s="738"/>
      <c r="E2" s="738"/>
      <c r="F2" s="583" t="s">
        <v>180</v>
      </c>
      <c r="G2" s="583"/>
      <c r="H2" s="583"/>
      <c r="I2" s="583"/>
      <c r="J2" s="583"/>
      <c r="K2" s="583"/>
      <c r="L2" s="583"/>
      <c r="M2" s="583"/>
      <c r="N2" s="583"/>
      <c r="O2" s="584"/>
    </row>
    <row r="3" spans="1:18" ht="16.5" customHeight="1" x14ac:dyDescent="0.25">
      <c r="A3" s="52"/>
      <c r="B3" s="739"/>
      <c r="C3" s="739"/>
      <c r="D3" s="739"/>
      <c r="E3" s="739"/>
      <c r="F3" s="631"/>
      <c r="G3" s="631"/>
      <c r="H3" s="631"/>
      <c r="I3" s="631"/>
      <c r="J3" s="631"/>
      <c r="K3" s="631"/>
      <c r="L3" s="631"/>
      <c r="M3" s="631"/>
      <c r="N3" s="631"/>
      <c r="O3" s="586"/>
    </row>
    <row r="4" spans="1:18" ht="16.5" customHeight="1" x14ac:dyDescent="0.25">
      <c r="A4" s="52"/>
      <c r="B4" s="739"/>
      <c r="C4" s="739"/>
      <c r="D4" s="739"/>
      <c r="E4" s="739"/>
      <c r="F4" s="631"/>
      <c r="G4" s="631"/>
      <c r="H4" s="631"/>
      <c r="I4" s="631"/>
      <c r="J4" s="631"/>
      <c r="K4" s="631"/>
      <c r="L4" s="631"/>
      <c r="M4" s="631"/>
      <c r="N4" s="631"/>
      <c r="O4" s="586"/>
    </row>
    <row r="5" spans="1:18" ht="16.5" customHeight="1" thickBot="1" x14ac:dyDescent="0.3">
      <c r="A5" s="52"/>
      <c r="B5" s="740"/>
      <c r="C5" s="740"/>
      <c r="D5" s="740"/>
      <c r="E5" s="740"/>
      <c r="F5" s="587"/>
      <c r="G5" s="587"/>
      <c r="H5" s="587"/>
      <c r="I5" s="587"/>
      <c r="J5" s="587"/>
      <c r="K5" s="587"/>
      <c r="L5" s="587"/>
      <c r="M5" s="587"/>
      <c r="N5" s="587"/>
      <c r="O5" s="588"/>
    </row>
    <row r="6" spans="1:18" ht="13.2" customHeight="1" x14ac:dyDescent="0.25">
      <c r="A6" s="5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8" ht="30.6" customHeight="1" x14ac:dyDescent="0.25">
      <c r="A7" s="52"/>
      <c r="B7" s="600" t="s">
        <v>188</v>
      </c>
      <c r="C7" s="600"/>
      <c r="D7" s="737" t="str">
        <f>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737"/>
      <c r="F7" s="737"/>
      <c r="G7" s="737"/>
      <c r="H7" s="737"/>
      <c r="I7" s="737"/>
      <c r="J7" s="737"/>
      <c r="K7" s="737"/>
      <c r="L7" s="737"/>
      <c r="M7" s="737"/>
      <c r="N7" s="737"/>
      <c r="O7" s="737"/>
    </row>
    <row r="8" spans="1:18" ht="9.6" customHeight="1" x14ac:dyDescent="0.25">
      <c r="A8" s="5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</row>
    <row r="9" spans="1:18" ht="15" customHeight="1" x14ac:dyDescent="0.25">
      <c r="A9" s="52"/>
      <c r="B9" s="600" t="s">
        <v>146</v>
      </c>
      <c r="C9" s="600"/>
      <c r="D9" s="743" t="str">
        <f>+'A.2.1. Promedio meteorologia'!E8</f>
        <v>CA-VMP-6</v>
      </c>
      <c r="E9" s="743"/>
      <c r="F9" s="600" t="s">
        <v>189</v>
      </c>
      <c r="G9" s="600"/>
      <c r="H9" s="742" t="str">
        <f>+'A.2.1. Promedio meteorologia'!G8</f>
        <v>0001-7-2020-411</v>
      </c>
      <c r="I9" s="742"/>
      <c r="J9" s="609" t="s">
        <v>176</v>
      </c>
      <c r="K9" s="609"/>
      <c r="L9" s="609"/>
      <c r="M9" s="609"/>
      <c r="N9" s="105">
        <v>5</v>
      </c>
      <c r="O9" s="105"/>
    </row>
    <row r="10" spans="1:18" ht="13.2" customHeight="1" x14ac:dyDescent="0.25">
      <c r="A10" s="52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</row>
    <row r="11" spans="1:18" ht="19.5" customHeight="1" x14ac:dyDescent="0.25">
      <c r="A11" s="52"/>
      <c r="B11" s="601" t="s">
        <v>136</v>
      </c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</row>
    <row r="12" spans="1:18" ht="11.25" customHeight="1" thickBot="1" x14ac:dyDescent="0.3">
      <c r="A12" s="5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8" s="2" customFormat="1" ht="21" customHeight="1" thickBot="1" x14ac:dyDescent="0.3">
      <c r="A13" s="52"/>
      <c r="B13" s="108" t="s">
        <v>137</v>
      </c>
      <c r="C13" s="109" t="s">
        <v>66</v>
      </c>
      <c r="D13" s="110"/>
      <c r="E13" s="111"/>
      <c r="F13" s="109" t="s">
        <v>4</v>
      </c>
      <c r="G13" s="110"/>
      <c r="H13" s="112"/>
      <c r="I13" s="109" t="s">
        <v>5</v>
      </c>
      <c r="J13" s="596">
        <f>G13-D13</f>
        <v>0</v>
      </c>
      <c r="K13" s="596"/>
      <c r="L13" s="113" t="s">
        <v>6</v>
      </c>
      <c r="M13" s="114">
        <f>$J13*60*24</f>
        <v>0</v>
      </c>
      <c r="N13" s="115" t="s">
        <v>7</v>
      </c>
      <c r="O13" s="116"/>
      <c r="P13" s="161"/>
      <c r="R13" s="5"/>
    </row>
    <row r="14" spans="1:18" s="6" customFormat="1" ht="9.75" customHeight="1" x14ac:dyDescent="0.25">
      <c r="A14" s="54"/>
      <c r="B14" s="108"/>
      <c r="C14" s="117"/>
      <c r="D14" s="118"/>
      <c r="E14" s="118"/>
      <c r="F14" s="117"/>
      <c r="G14" s="118"/>
      <c r="H14" s="112"/>
      <c r="I14" s="117"/>
      <c r="J14" s="119"/>
      <c r="K14" s="119"/>
      <c r="L14" s="120"/>
      <c r="M14" s="121"/>
      <c r="N14" s="121"/>
      <c r="O14" s="122"/>
      <c r="P14" s="161"/>
      <c r="R14" s="5"/>
    </row>
    <row r="15" spans="1:18" s="2" customFormat="1" ht="18.75" customHeight="1" x14ac:dyDescent="0.25">
      <c r="A15" s="52"/>
      <c r="B15" s="741" t="s">
        <v>12</v>
      </c>
      <c r="C15" s="741"/>
      <c r="D15" s="741"/>
      <c r="E15" s="123">
        <f>J13</f>
        <v>0</v>
      </c>
      <c r="F15" s="124" t="s">
        <v>6</v>
      </c>
      <c r="G15" s="116"/>
      <c r="H15" s="125"/>
      <c r="I15" s="125"/>
      <c r="J15" s="126"/>
      <c r="K15" s="125"/>
      <c r="L15" s="125"/>
      <c r="M15" s="108"/>
      <c r="N15" s="108"/>
      <c r="O15" s="108"/>
      <c r="P15" s="52"/>
    </row>
    <row r="16" spans="1:18" s="6" customFormat="1" ht="9.75" customHeight="1" x14ac:dyDescent="0.25">
      <c r="A16" s="54"/>
      <c r="B16" s="117"/>
      <c r="C16" s="117"/>
      <c r="D16" s="117"/>
      <c r="E16" s="127"/>
      <c r="F16" s="128"/>
      <c r="G16" s="127"/>
      <c r="H16" s="125"/>
      <c r="I16" s="125"/>
      <c r="J16" s="125"/>
      <c r="K16" s="125"/>
      <c r="L16" s="125"/>
      <c r="M16" s="108"/>
      <c r="N16" s="108"/>
      <c r="O16" s="108"/>
      <c r="P16" s="54"/>
    </row>
    <row r="17" spans="1:18" ht="19.5" customHeight="1" x14ac:dyDescent="0.25">
      <c r="A17" s="52"/>
      <c r="B17" s="744" t="s">
        <v>11</v>
      </c>
      <c r="C17" s="744"/>
      <c r="D17" s="744"/>
      <c r="E17" s="129" t="e">
        <f>'A.2.1. Promedio meteorologia'!F42</f>
        <v>#DIV/0!</v>
      </c>
      <c r="F17" s="744" t="s">
        <v>65</v>
      </c>
      <c r="G17" s="744"/>
      <c r="H17" s="129" t="e">
        <f>'A.2.1. Promedio meteorologia'!E42</f>
        <v>#DIV/0!</v>
      </c>
      <c r="I17" s="130"/>
      <c r="J17" s="131"/>
      <c r="K17" s="131"/>
      <c r="L17" s="131"/>
      <c r="M17" s="131"/>
      <c r="N17" s="131"/>
      <c r="O17" s="131"/>
      <c r="P17" s="131"/>
    </row>
    <row r="18" spans="1:18" ht="13.8" thickBot="1" x14ac:dyDescent="0.3">
      <c r="A18" s="5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8" ht="11.25" customHeight="1" thickTop="1" thickBot="1" x14ac:dyDescent="0.3">
      <c r="A19" s="52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  <row r="20" spans="1:18" s="2" customFormat="1" ht="21" customHeight="1" thickBot="1" x14ac:dyDescent="0.3">
      <c r="A20" s="52"/>
      <c r="B20" s="108" t="s">
        <v>138</v>
      </c>
      <c r="C20" s="109" t="s">
        <v>66</v>
      </c>
      <c r="D20" s="110"/>
      <c r="E20" s="111"/>
      <c r="F20" s="109" t="s">
        <v>4</v>
      </c>
      <c r="G20" s="110"/>
      <c r="H20" s="112"/>
      <c r="I20" s="109" t="s">
        <v>5</v>
      </c>
      <c r="J20" s="596">
        <f>G20-D20</f>
        <v>0</v>
      </c>
      <c r="K20" s="596"/>
      <c r="L20" s="113" t="s">
        <v>6</v>
      </c>
      <c r="M20" s="114">
        <f>$J20*60*24</f>
        <v>0</v>
      </c>
      <c r="N20" s="115" t="s">
        <v>7</v>
      </c>
      <c r="O20" s="116"/>
      <c r="P20" s="161"/>
      <c r="R20" s="5"/>
    </row>
    <row r="21" spans="1:18" s="6" customFormat="1" ht="9.75" customHeight="1" x14ac:dyDescent="0.25">
      <c r="A21" s="54"/>
      <c r="B21" s="108"/>
      <c r="C21" s="117"/>
      <c r="D21" s="118"/>
      <c r="E21" s="118"/>
      <c r="F21" s="117"/>
      <c r="G21" s="118"/>
      <c r="H21" s="112"/>
      <c r="I21" s="117"/>
      <c r="J21" s="119"/>
      <c r="K21" s="119"/>
      <c r="L21" s="120"/>
      <c r="M21" s="121"/>
      <c r="N21" s="121"/>
      <c r="O21" s="122"/>
      <c r="P21" s="161"/>
      <c r="R21" s="5"/>
    </row>
    <row r="22" spans="1:18" s="2" customFormat="1" ht="18.75" customHeight="1" x14ac:dyDescent="0.25">
      <c r="A22" s="52"/>
      <c r="B22" s="741" t="s">
        <v>12</v>
      </c>
      <c r="C22" s="741"/>
      <c r="D22" s="741"/>
      <c r="E22" s="123">
        <f>J20</f>
        <v>0</v>
      </c>
      <c r="F22" s="124" t="s">
        <v>6</v>
      </c>
      <c r="G22" s="116"/>
      <c r="H22" s="125"/>
      <c r="I22" s="125"/>
      <c r="J22" s="125"/>
      <c r="K22" s="125"/>
      <c r="L22" s="125"/>
      <c r="M22" s="108"/>
      <c r="N22" s="108"/>
      <c r="O22" s="108"/>
      <c r="P22" s="52"/>
    </row>
    <row r="23" spans="1:18" s="6" customFormat="1" ht="9.75" customHeight="1" x14ac:dyDescent="0.25">
      <c r="A23" s="54"/>
      <c r="B23" s="117"/>
      <c r="C23" s="117"/>
      <c r="D23" s="117"/>
      <c r="E23" s="127"/>
      <c r="F23" s="128"/>
      <c r="G23" s="127"/>
      <c r="H23" s="125"/>
      <c r="I23" s="125"/>
      <c r="J23" s="125"/>
      <c r="K23" s="125"/>
      <c r="L23" s="125"/>
      <c r="M23" s="108"/>
      <c r="N23" s="108"/>
      <c r="O23" s="108"/>
      <c r="P23" s="54"/>
    </row>
    <row r="24" spans="1:18" ht="19.5" customHeight="1" x14ac:dyDescent="0.25">
      <c r="A24" s="52"/>
      <c r="B24" s="744" t="s">
        <v>11</v>
      </c>
      <c r="C24" s="744"/>
      <c r="D24" s="744"/>
      <c r="E24" s="129" t="e">
        <f>'A.2.1. Promedio meteorologia'!F70</f>
        <v>#DIV/0!</v>
      </c>
      <c r="F24" s="744" t="s">
        <v>65</v>
      </c>
      <c r="G24" s="744"/>
      <c r="H24" s="129" t="e">
        <f>'A.2.1. Promedio meteorologia'!E70</f>
        <v>#DIV/0!</v>
      </c>
      <c r="I24" s="130"/>
      <c r="J24" s="131"/>
      <c r="K24" s="131"/>
      <c r="L24" s="131"/>
      <c r="M24" s="131"/>
      <c r="N24" s="131"/>
      <c r="O24" s="131"/>
      <c r="P24" s="131"/>
    </row>
    <row r="25" spans="1:18" ht="13.8" thickBot="1" x14ac:dyDescent="0.3">
      <c r="A25" s="5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8" ht="11.25" customHeight="1" thickTop="1" thickBot="1" x14ac:dyDescent="0.3">
      <c r="A26" s="52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7" spans="1:18" s="2" customFormat="1" ht="21" customHeight="1" thickBot="1" x14ac:dyDescent="0.3">
      <c r="A27" s="52"/>
      <c r="B27" s="108" t="s">
        <v>139</v>
      </c>
      <c r="C27" s="109" t="s">
        <v>66</v>
      </c>
      <c r="D27" s="110"/>
      <c r="E27" s="111"/>
      <c r="F27" s="109" t="s">
        <v>4</v>
      </c>
      <c r="G27" s="110"/>
      <c r="H27" s="112"/>
      <c r="I27" s="109" t="s">
        <v>5</v>
      </c>
      <c r="J27" s="596">
        <f>G27-D27</f>
        <v>0</v>
      </c>
      <c r="K27" s="596"/>
      <c r="L27" s="113" t="s">
        <v>6</v>
      </c>
      <c r="M27" s="114">
        <f>$J27*60*24</f>
        <v>0</v>
      </c>
      <c r="N27" s="115" t="s">
        <v>7</v>
      </c>
      <c r="O27" s="116"/>
      <c r="P27" s="161"/>
      <c r="R27" s="5"/>
    </row>
    <row r="28" spans="1:18" s="6" customFormat="1" ht="9.75" customHeight="1" x14ac:dyDescent="0.25">
      <c r="A28" s="54"/>
      <c r="B28" s="108"/>
      <c r="C28" s="117"/>
      <c r="D28" s="118"/>
      <c r="E28" s="118"/>
      <c r="F28" s="117"/>
      <c r="G28" s="118"/>
      <c r="H28" s="112"/>
      <c r="I28" s="117"/>
      <c r="J28" s="119"/>
      <c r="K28" s="119"/>
      <c r="L28" s="120"/>
      <c r="M28" s="121"/>
      <c r="N28" s="121"/>
      <c r="O28" s="122"/>
      <c r="P28" s="161"/>
      <c r="R28" s="5"/>
    </row>
    <row r="29" spans="1:18" s="2" customFormat="1" ht="18.75" customHeight="1" x14ac:dyDescent="0.25">
      <c r="A29" s="52"/>
      <c r="B29" s="741" t="s">
        <v>12</v>
      </c>
      <c r="C29" s="741"/>
      <c r="D29" s="741"/>
      <c r="E29" s="123">
        <f>J27</f>
        <v>0</v>
      </c>
      <c r="F29" s="124" t="s">
        <v>6</v>
      </c>
      <c r="G29" s="116"/>
      <c r="H29" s="125"/>
      <c r="I29" s="125"/>
      <c r="J29" s="125"/>
      <c r="K29" s="125"/>
      <c r="L29" s="125"/>
      <c r="M29" s="108"/>
      <c r="N29" s="108"/>
      <c r="O29" s="108"/>
      <c r="P29" s="52"/>
    </row>
    <row r="30" spans="1:18" s="6" customFormat="1" ht="9.75" customHeight="1" x14ac:dyDescent="0.25">
      <c r="A30" s="54"/>
      <c r="B30" s="117"/>
      <c r="C30" s="117"/>
      <c r="D30" s="117"/>
      <c r="E30" s="127"/>
      <c r="F30" s="128"/>
      <c r="G30" s="127"/>
      <c r="H30" s="125"/>
      <c r="I30" s="125"/>
      <c r="J30" s="125"/>
      <c r="K30" s="125"/>
      <c r="L30" s="125"/>
      <c r="M30" s="108"/>
      <c r="N30" s="108"/>
      <c r="O30" s="108"/>
      <c r="P30" s="54"/>
    </row>
    <row r="31" spans="1:18" ht="19.5" customHeight="1" x14ac:dyDescent="0.25">
      <c r="A31" s="52"/>
      <c r="B31" s="744" t="s">
        <v>11</v>
      </c>
      <c r="C31" s="744"/>
      <c r="D31" s="744"/>
      <c r="E31" s="129" t="e">
        <f>'A.2.1. Promedio meteorologia'!F98</f>
        <v>#DIV/0!</v>
      </c>
      <c r="F31" s="744" t="s">
        <v>65</v>
      </c>
      <c r="G31" s="744"/>
      <c r="H31" s="129" t="e">
        <f>'A.2.1. Promedio meteorologia'!E98</f>
        <v>#DIV/0!</v>
      </c>
      <c r="I31" s="134"/>
      <c r="J31" s="54"/>
      <c r="K31" s="54"/>
      <c r="L31" s="54"/>
      <c r="M31" s="54"/>
      <c r="N31" s="54"/>
      <c r="O31" s="54"/>
      <c r="P31" s="131"/>
    </row>
    <row r="32" spans="1:18" ht="13.8" thickBot="1" x14ac:dyDescent="0.3">
      <c r="A32" s="5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8" ht="11.25" customHeight="1" thickTop="1" thickBot="1" x14ac:dyDescent="0.3">
      <c r="A33" s="52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</row>
    <row r="34" spans="1:18" s="2" customFormat="1" ht="21" customHeight="1" thickBot="1" x14ac:dyDescent="0.3">
      <c r="A34" s="52"/>
      <c r="B34" s="108" t="s">
        <v>140</v>
      </c>
      <c r="C34" s="109" t="s">
        <v>66</v>
      </c>
      <c r="D34" s="110"/>
      <c r="E34" s="111"/>
      <c r="F34" s="109" t="s">
        <v>4</v>
      </c>
      <c r="G34" s="110"/>
      <c r="H34" s="112"/>
      <c r="I34" s="109" t="s">
        <v>5</v>
      </c>
      <c r="J34" s="596">
        <f>G34-D34</f>
        <v>0</v>
      </c>
      <c r="K34" s="596"/>
      <c r="L34" s="113" t="s">
        <v>6</v>
      </c>
      <c r="M34" s="114">
        <f>$J34*60*24</f>
        <v>0</v>
      </c>
      <c r="N34" s="115" t="s">
        <v>7</v>
      </c>
      <c r="O34" s="116"/>
      <c r="P34" s="161"/>
      <c r="R34" s="5"/>
    </row>
    <row r="35" spans="1:18" s="6" customFormat="1" ht="9.75" customHeight="1" x14ac:dyDescent="0.25">
      <c r="A35" s="54"/>
      <c r="B35" s="108"/>
      <c r="C35" s="117"/>
      <c r="D35" s="118"/>
      <c r="E35" s="118"/>
      <c r="F35" s="117"/>
      <c r="G35" s="118"/>
      <c r="H35" s="112"/>
      <c r="I35" s="117"/>
      <c r="J35" s="119"/>
      <c r="K35" s="119"/>
      <c r="L35" s="120"/>
      <c r="M35" s="121"/>
      <c r="N35" s="121"/>
      <c r="O35" s="122"/>
      <c r="P35" s="161"/>
      <c r="R35" s="5"/>
    </row>
    <row r="36" spans="1:18" s="2" customFormat="1" ht="18.75" customHeight="1" x14ac:dyDescent="0.25">
      <c r="A36" s="52"/>
      <c r="B36" s="741" t="s">
        <v>12</v>
      </c>
      <c r="C36" s="741"/>
      <c r="D36" s="741"/>
      <c r="E36" s="123">
        <f>J34</f>
        <v>0</v>
      </c>
      <c r="F36" s="124" t="s">
        <v>6</v>
      </c>
      <c r="G36" s="116"/>
      <c r="H36" s="125"/>
      <c r="I36" s="125"/>
      <c r="J36" s="125"/>
      <c r="K36" s="125"/>
      <c r="L36" s="125"/>
      <c r="M36" s="108"/>
      <c r="N36" s="108"/>
      <c r="O36" s="108"/>
      <c r="P36" s="52"/>
    </row>
    <row r="37" spans="1:18" s="6" customFormat="1" ht="9.75" customHeight="1" x14ac:dyDescent="0.25">
      <c r="A37" s="54"/>
      <c r="B37" s="117"/>
      <c r="C37" s="117"/>
      <c r="D37" s="117"/>
      <c r="E37" s="127"/>
      <c r="F37" s="128"/>
      <c r="G37" s="127"/>
      <c r="H37" s="125"/>
      <c r="I37" s="125"/>
      <c r="J37" s="125"/>
      <c r="K37" s="125"/>
      <c r="L37" s="125"/>
      <c r="M37" s="108"/>
      <c r="N37" s="108"/>
      <c r="O37" s="108"/>
      <c r="P37" s="54"/>
    </row>
    <row r="38" spans="1:18" ht="19.5" customHeight="1" x14ac:dyDescent="0.25">
      <c r="A38" s="52"/>
      <c r="B38" s="744" t="s">
        <v>11</v>
      </c>
      <c r="C38" s="744"/>
      <c r="D38" s="744"/>
      <c r="E38" s="129" t="e">
        <f>'A.2.1. Promedio meteorologia'!F126</f>
        <v>#DIV/0!</v>
      </c>
      <c r="F38" s="744" t="s">
        <v>65</v>
      </c>
      <c r="G38" s="744"/>
      <c r="H38" s="129" t="e">
        <f>'A.2.1. Promedio meteorologia'!E126</f>
        <v>#DIV/0!</v>
      </c>
      <c r="I38" s="134"/>
      <c r="J38" s="54"/>
      <c r="K38" s="54"/>
      <c r="L38" s="54"/>
      <c r="M38" s="54"/>
      <c r="N38" s="54"/>
      <c r="O38" s="54"/>
      <c r="P38" s="131"/>
    </row>
    <row r="39" spans="1:18" ht="13.8" thickBot="1" x14ac:dyDescent="0.3">
      <c r="A39" s="5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8" ht="14.4" thickTop="1" thickBot="1" x14ac:dyDescent="0.3">
      <c r="A40" s="52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</row>
    <row r="41" spans="1:18" s="2" customFormat="1" ht="21" customHeight="1" thickBot="1" x14ac:dyDescent="0.3">
      <c r="A41" s="52"/>
      <c r="B41" s="108" t="s">
        <v>141</v>
      </c>
      <c r="C41" s="109" t="s">
        <v>66</v>
      </c>
      <c r="D41" s="110"/>
      <c r="E41" s="111"/>
      <c r="F41" s="109" t="s">
        <v>4</v>
      </c>
      <c r="G41" s="110"/>
      <c r="H41" s="112"/>
      <c r="I41" s="109" t="s">
        <v>5</v>
      </c>
      <c r="J41" s="596">
        <f>G41-D41</f>
        <v>0</v>
      </c>
      <c r="K41" s="596"/>
      <c r="L41" s="113" t="s">
        <v>6</v>
      </c>
      <c r="M41" s="114">
        <f>$J41*60*24</f>
        <v>0</v>
      </c>
      <c r="N41" s="115" t="s">
        <v>7</v>
      </c>
      <c r="O41" s="116"/>
      <c r="P41" s="161"/>
      <c r="R41" s="5"/>
    </row>
    <row r="42" spans="1:18" s="6" customFormat="1" ht="9.75" customHeight="1" x14ac:dyDescent="0.25">
      <c r="A42" s="54"/>
      <c r="B42" s="108"/>
      <c r="C42" s="117"/>
      <c r="D42" s="118"/>
      <c r="E42" s="118"/>
      <c r="F42" s="117"/>
      <c r="G42" s="118"/>
      <c r="H42" s="112"/>
      <c r="I42" s="117"/>
      <c r="J42" s="119"/>
      <c r="K42" s="119"/>
      <c r="L42" s="120"/>
      <c r="M42" s="121"/>
      <c r="N42" s="121"/>
      <c r="O42" s="122"/>
      <c r="P42" s="161"/>
      <c r="R42" s="5"/>
    </row>
    <row r="43" spans="1:18" s="2" customFormat="1" ht="18.75" customHeight="1" x14ac:dyDescent="0.25">
      <c r="A43" s="52"/>
      <c r="B43" s="741" t="s">
        <v>12</v>
      </c>
      <c r="C43" s="741"/>
      <c r="D43" s="741"/>
      <c r="E43" s="123">
        <f>J41</f>
        <v>0</v>
      </c>
      <c r="F43" s="124" t="s">
        <v>6</v>
      </c>
      <c r="G43" s="116"/>
      <c r="H43" s="125"/>
      <c r="I43" s="125"/>
      <c r="J43" s="125"/>
      <c r="K43" s="125"/>
      <c r="L43" s="125"/>
      <c r="M43" s="108"/>
      <c r="N43" s="108"/>
      <c r="O43" s="108"/>
      <c r="P43" s="52"/>
    </row>
    <row r="44" spans="1:18" s="6" customFormat="1" ht="9.75" customHeight="1" x14ac:dyDescent="0.25">
      <c r="A44" s="54"/>
      <c r="B44" s="117"/>
      <c r="C44" s="117"/>
      <c r="D44" s="117"/>
      <c r="E44" s="127"/>
      <c r="F44" s="128"/>
      <c r="G44" s="127"/>
      <c r="H44" s="125"/>
      <c r="I44" s="125"/>
      <c r="J44" s="125"/>
      <c r="K44" s="125"/>
      <c r="L44" s="125"/>
      <c r="M44" s="108"/>
      <c r="N44" s="108"/>
      <c r="O44" s="108"/>
      <c r="P44" s="54"/>
    </row>
    <row r="45" spans="1:18" ht="19.5" customHeight="1" x14ac:dyDescent="0.25">
      <c r="A45" s="52"/>
      <c r="B45" s="744" t="s">
        <v>11</v>
      </c>
      <c r="C45" s="744"/>
      <c r="D45" s="744"/>
      <c r="E45" s="129" t="e">
        <f>'A.2.1. Promedio meteorologia'!F154</f>
        <v>#DIV/0!</v>
      </c>
      <c r="F45" s="744" t="s">
        <v>65</v>
      </c>
      <c r="G45" s="744"/>
      <c r="H45" s="129" t="e">
        <f>'A.2.1. Promedio meteorologia'!E154</f>
        <v>#DIV/0!</v>
      </c>
      <c r="I45" s="134"/>
      <c r="J45" s="54"/>
      <c r="K45" s="54"/>
      <c r="L45" s="54"/>
      <c r="M45" s="54"/>
      <c r="N45" s="54"/>
      <c r="O45" s="54"/>
      <c r="P45" s="131"/>
    </row>
    <row r="46" spans="1:18" ht="13.8" thickBot="1" x14ac:dyDescent="0.3">
      <c r="A46" s="5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8" ht="13.8" thickTop="1" x14ac:dyDescent="0.25">
      <c r="A47" s="52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</row>
    <row r="48" spans="1:18" x14ac:dyDescent="0.25">
      <c r="A48" s="52"/>
      <c r="B48" s="604" t="s">
        <v>13</v>
      </c>
      <c r="C48" s="604"/>
      <c r="D48" s="604"/>
      <c r="E48" s="604"/>
      <c r="F48" s="604"/>
      <c r="G48" s="604"/>
      <c r="H48" s="604"/>
      <c r="I48" s="604"/>
      <c r="J48" s="604"/>
      <c r="K48" s="604"/>
      <c r="L48" s="604"/>
      <c r="M48" s="604"/>
      <c r="N48" s="604"/>
      <c r="O48" s="604"/>
    </row>
    <row r="49" spans="1:15" ht="35.25" customHeight="1" x14ac:dyDescent="0.25">
      <c r="A49" s="52"/>
      <c r="B49" s="605" t="s">
        <v>174</v>
      </c>
      <c r="C49" s="605"/>
      <c r="D49" s="605"/>
      <c r="E49" s="605"/>
      <c r="F49" s="605"/>
      <c r="G49" s="605"/>
      <c r="H49" s="605"/>
      <c r="I49" s="605"/>
      <c r="J49" s="605"/>
      <c r="K49" s="605"/>
      <c r="L49" s="605"/>
      <c r="M49" s="605"/>
      <c r="N49" s="605"/>
      <c r="O49" s="605"/>
    </row>
  </sheetData>
  <mergeCells count="32">
    <mergeCell ref="B48:O48"/>
    <mergeCell ref="B49:O49"/>
    <mergeCell ref="F24:G24"/>
    <mergeCell ref="B24:D24"/>
    <mergeCell ref="F45:G45"/>
    <mergeCell ref="J41:K41"/>
    <mergeCell ref="F38:G38"/>
    <mergeCell ref="F31:G31"/>
    <mergeCell ref="J27:K27"/>
    <mergeCell ref="J34:K34"/>
    <mergeCell ref="B45:D45"/>
    <mergeCell ref="B29:D29"/>
    <mergeCell ref="B31:D31"/>
    <mergeCell ref="B38:D38"/>
    <mergeCell ref="B36:D36"/>
    <mergeCell ref="B43:D43"/>
    <mergeCell ref="B2:E5"/>
    <mergeCell ref="F2:O5"/>
    <mergeCell ref="B22:D22"/>
    <mergeCell ref="J13:K13"/>
    <mergeCell ref="B11:O11"/>
    <mergeCell ref="J20:K20"/>
    <mergeCell ref="B15:D15"/>
    <mergeCell ref="B9:C9"/>
    <mergeCell ref="H9:I9"/>
    <mergeCell ref="F9:G9"/>
    <mergeCell ref="D9:E9"/>
    <mergeCell ref="J9:M9"/>
    <mergeCell ref="B7:C7"/>
    <mergeCell ref="D7:O7"/>
    <mergeCell ref="B17:D17"/>
    <mergeCell ref="F17:G17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1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43"/>
  <sheetViews>
    <sheetView workbookViewId="0"/>
  </sheetViews>
  <sheetFormatPr baseColWidth="10" defaultColWidth="11.44140625" defaultRowHeight="13.2" x14ac:dyDescent="0.25"/>
  <cols>
    <col min="1" max="1" width="2" style="2" customWidth="1"/>
    <col min="2" max="2" width="15.6640625" style="2" customWidth="1"/>
    <col min="3" max="4" width="15.6640625" style="3" customWidth="1"/>
    <col min="5" max="5" width="15.6640625" style="10" customWidth="1"/>
    <col min="6" max="8" width="15.6640625" style="3" customWidth="1"/>
    <col min="9" max="9" width="19" style="3" customWidth="1"/>
    <col min="10" max="10" width="15.6640625" style="3" customWidth="1"/>
    <col min="11" max="11" width="1.6640625" style="3" customWidth="1"/>
    <col min="12" max="16384" width="11.44140625" style="3"/>
  </cols>
  <sheetData>
    <row r="1" spans="1:15" ht="13.8" thickBot="1" x14ac:dyDescent="0.3">
      <c r="A1" s="52"/>
      <c r="B1" s="52"/>
      <c r="C1" s="52"/>
      <c r="D1" s="52"/>
      <c r="E1" s="53"/>
      <c r="F1" s="52"/>
      <c r="G1" s="63"/>
      <c r="H1" s="52"/>
      <c r="I1" s="52"/>
      <c r="J1" s="52"/>
      <c r="K1" s="54"/>
    </row>
    <row r="2" spans="1:15" ht="12.75" customHeight="1" x14ac:dyDescent="0.25">
      <c r="A2" s="52"/>
      <c r="B2" s="763"/>
      <c r="C2" s="764"/>
      <c r="D2" s="631" t="s">
        <v>219</v>
      </c>
      <c r="E2" s="631"/>
      <c r="F2" s="631"/>
      <c r="G2" s="631"/>
      <c r="H2" s="631"/>
      <c r="I2" s="631"/>
      <c r="J2" s="586"/>
      <c r="K2" s="54"/>
    </row>
    <row r="3" spans="1:15" ht="12.75" customHeight="1" x14ac:dyDescent="0.25">
      <c r="A3" s="52"/>
      <c r="B3" s="765"/>
      <c r="C3" s="766"/>
      <c r="D3" s="631"/>
      <c r="E3" s="631"/>
      <c r="F3" s="631"/>
      <c r="G3" s="631"/>
      <c r="H3" s="631"/>
      <c r="I3" s="631"/>
      <c r="J3" s="586"/>
      <c r="K3" s="54"/>
    </row>
    <row r="4" spans="1:15" ht="12.75" customHeight="1" x14ac:dyDescent="0.25">
      <c r="A4" s="52"/>
      <c r="B4" s="765"/>
      <c r="C4" s="766"/>
      <c r="D4" s="631"/>
      <c r="E4" s="631"/>
      <c r="F4" s="631"/>
      <c r="G4" s="631"/>
      <c r="H4" s="631"/>
      <c r="I4" s="631"/>
      <c r="J4" s="586"/>
      <c r="K4" s="152"/>
    </row>
    <row r="5" spans="1:15" ht="13.5" customHeight="1" thickBot="1" x14ac:dyDescent="0.3">
      <c r="A5" s="52"/>
      <c r="B5" s="767"/>
      <c r="C5" s="768"/>
      <c r="D5" s="631"/>
      <c r="E5" s="631"/>
      <c r="F5" s="631"/>
      <c r="G5" s="631"/>
      <c r="H5" s="631"/>
      <c r="I5" s="631"/>
      <c r="J5" s="586"/>
      <c r="K5" s="54"/>
    </row>
    <row r="6" spans="1:15" ht="13.2" customHeight="1" x14ac:dyDescent="0.25">
      <c r="A6" s="52"/>
      <c r="B6" s="52"/>
      <c r="C6" s="52"/>
      <c r="D6" s="52"/>
      <c r="E6" s="53"/>
      <c r="F6" s="63"/>
      <c r="G6" s="52"/>
      <c r="H6" s="52"/>
      <c r="I6" s="52"/>
      <c r="J6" s="52"/>
      <c r="K6" s="54"/>
    </row>
    <row r="7" spans="1:15" ht="30.6" customHeight="1" x14ac:dyDescent="0.25">
      <c r="A7" s="52"/>
      <c r="B7" s="600" t="s">
        <v>188</v>
      </c>
      <c r="C7" s="600"/>
      <c r="D7" s="745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745"/>
      <c r="F7" s="745"/>
      <c r="G7" s="745"/>
      <c r="H7" s="745"/>
      <c r="I7" s="745"/>
      <c r="J7" s="745"/>
      <c r="K7" s="151"/>
      <c r="L7" s="151"/>
      <c r="M7" s="151"/>
      <c r="N7" s="151"/>
      <c r="O7" s="151"/>
    </row>
    <row r="8" spans="1:15" ht="9.6" customHeight="1" x14ac:dyDescent="0.25">
      <c r="A8" s="52"/>
      <c r="B8" s="133"/>
      <c r="C8" s="133"/>
      <c r="D8" s="133"/>
      <c r="E8" s="133"/>
      <c r="F8" s="133"/>
      <c r="G8" s="133"/>
      <c r="H8" s="133"/>
      <c r="I8" s="133"/>
      <c r="J8" s="133"/>
      <c r="K8" s="54"/>
    </row>
    <row r="9" spans="1:15" ht="15.6" customHeight="1" x14ac:dyDescent="0.25">
      <c r="A9" s="52"/>
      <c r="B9" s="600" t="s">
        <v>236</v>
      </c>
      <c r="C9" s="600"/>
      <c r="D9" s="105" t="str">
        <f>'A.2.2. Promedio diarios (T y P)'!D9:D9</f>
        <v>CA-VMP-6</v>
      </c>
      <c r="E9" s="153"/>
      <c r="F9" s="600" t="s">
        <v>189</v>
      </c>
      <c r="G9" s="600"/>
      <c r="H9" s="104" t="str">
        <f>+'A.2.2. Promedio diarios (T y P)'!H9</f>
        <v>0001-7-2020-411</v>
      </c>
      <c r="I9" s="139" t="s">
        <v>175</v>
      </c>
      <c r="J9" s="104">
        <f>+'A.2.2. Promedio diarios (T y P)'!N9</f>
        <v>5</v>
      </c>
      <c r="K9" s="54"/>
    </row>
    <row r="10" spans="1:15" ht="12.6" customHeight="1" x14ac:dyDescent="0.25">
      <c r="A10" s="52"/>
      <c r="B10" s="57"/>
      <c r="C10" s="57"/>
      <c r="D10" s="57"/>
      <c r="E10" s="57"/>
      <c r="F10" s="57"/>
      <c r="G10" s="57"/>
      <c r="H10" s="57"/>
      <c r="I10" s="57"/>
      <c r="J10" s="57"/>
      <c r="K10" s="54"/>
    </row>
    <row r="11" spans="1:15" ht="19.5" customHeight="1" x14ac:dyDescent="0.25">
      <c r="A11" s="52"/>
      <c r="B11" s="610" t="s">
        <v>15</v>
      </c>
      <c r="C11" s="610"/>
      <c r="D11" s="610"/>
      <c r="E11" s="610"/>
      <c r="F11" s="610"/>
      <c r="G11" s="610"/>
      <c r="H11" s="610"/>
      <c r="I11" s="610"/>
      <c r="J11" s="610"/>
      <c r="K11" s="54"/>
    </row>
    <row r="12" spans="1:15" ht="9" customHeight="1" x14ac:dyDescent="0.25">
      <c r="A12" s="52"/>
      <c r="B12" s="57"/>
      <c r="C12" s="57"/>
      <c r="D12" s="57"/>
      <c r="E12" s="57"/>
      <c r="F12" s="57"/>
      <c r="G12" s="57"/>
      <c r="H12" s="57"/>
      <c r="I12" s="57"/>
      <c r="J12" s="57"/>
      <c r="K12" s="54"/>
    </row>
    <row r="13" spans="1:15" ht="19.5" customHeight="1" x14ac:dyDescent="0.25">
      <c r="A13" s="52"/>
      <c r="B13" s="612" t="s">
        <v>17</v>
      </c>
      <c r="C13" s="613"/>
      <c r="D13" s="58" t="s">
        <v>8</v>
      </c>
      <c r="E13" s="59" t="s">
        <v>131</v>
      </c>
      <c r="F13" s="58" t="s">
        <v>9</v>
      </c>
      <c r="G13" s="59" t="s">
        <v>131</v>
      </c>
      <c r="H13" s="58" t="s">
        <v>10</v>
      </c>
      <c r="I13" s="749" t="s">
        <v>131</v>
      </c>
      <c r="J13" s="750"/>
      <c r="K13" s="57"/>
    </row>
    <row r="14" spans="1:15" x14ac:dyDescent="0.25">
      <c r="A14" s="52"/>
      <c r="B14" s="57"/>
      <c r="C14" s="57"/>
      <c r="D14" s="57"/>
      <c r="E14" s="57"/>
      <c r="F14" s="57"/>
      <c r="G14" s="57"/>
      <c r="H14" s="57"/>
      <c r="I14" s="57"/>
      <c r="J14" s="57"/>
      <c r="K14" s="54"/>
    </row>
    <row r="15" spans="1:15" ht="19.5" customHeight="1" x14ac:dyDescent="0.25">
      <c r="A15" s="52"/>
      <c r="B15" s="616" t="s">
        <v>16</v>
      </c>
      <c r="C15" s="616"/>
      <c r="D15" s="617" t="s">
        <v>8</v>
      </c>
      <c r="E15" s="617"/>
      <c r="F15" s="746" t="s">
        <v>14</v>
      </c>
      <c r="G15" s="747"/>
      <c r="H15" s="747"/>
      <c r="I15" s="747"/>
      <c r="J15" s="748"/>
      <c r="K15" s="57"/>
    </row>
    <row r="16" spans="1:15" x14ac:dyDescent="0.25">
      <c r="A16" s="52"/>
      <c r="B16" s="616"/>
      <c r="C16" s="616"/>
      <c r="D16" s="617" t="s">
        <v>9</v>
      </c>
      <c r="E16" s="617"/>
      <c r="F16" s="746" t="s">
        <v>67</v>
      </c>
      <c r="G16" s="747"/>
      <c r="H16" s="747"/>
      <c r="I16" s="747"/>
      <c r="J16" s="748"/>
      <c r="K16" s="57"/>
    </row>
    <row r="17" spans="1:14" ht="19.5" customHeight="1" x14ac:dyDescent="0.25">
      <c r="A17" s="52"/>
      <c r="B17" s="616"/>
      <c r="C17" s="616"/>
      <c r="D17" s="617" t="s">
        <v>10</v>
      </c>
      <c r="E17" s="617"/>
      <c r="F17" s="746" t="s">
        <v>205</v>
      </c>
      <c r="G17" s="747"/>
      <c r="H17" s="747"/>
      <c r="I17" s="747"/>
      <c r="J17" s="748"/>
      <c r="K17" s="57"/>
    </row>
    <row r="18" spans="1:14" ht="10.5" customHeight="1" x14ac:dyDescent="0.25">
      <c r="A18" s="52"/>
      <c r="B18" s="57"/>
      <c r="C18" s="57"/>
      <c r="D18" s="57"/>
      <c r="E18" s="57"/>
      <c r="F18" s="57"/>
      <c r="G18" s="57"/>
      <c r="H18" s="57"/>
      <c r="I18" s="57"/>
      <c r="J18" s="57"/>
      <c r="K18" s="54"/>
    </row>
    <row r="19" spans="1:14" ht="19.5" customHeight="1" x14ac:dyDescent="0.25">
      <c r="A19" s="52"/>
      <c r="B19" s="610" t="s">
        <v>18</v>
      </c>
      <c r="C19" s="610"/>
      <c r="D19" s="610"/>
      <c r="E19" s="610"/>
      <c r="F19" s="610"/>
      <c r="G19" s="610"/>
      <c r="H19" s="610"/>
      <c r="I19" s="610"/>
      <c r="J19" s="610"/>
      <c r="K19" s="54"/>
    </row>
    <row r="20" spans="1:14" ht="11.25" customHeight="1" x14ac:dyDescent="0.25">
      <c r="A20" s="52"/>
      <c r="B20" s="55"/>
      <c r="C20" s="55"/>
      <c r="D20" s="55"/>
      <c r="E20" s="55"/>
      <c r="F20" s="55"/>
      <c r="G20" s="55"/>
      <c r="H20" s="55"/>
      <c r="I20" s="55"/>
      <c r="J20" s="55"/>
      <c r="K20" s="54"/>
    </row>
    <row r="21" spans="1:14" ht="21" customHeight="1" x14ac:dyDescent="0.25">
      <c r="A21" s="52"/>
      <c r="B21" s="622" t="s">
        <v>3</v>
      </c>
      <c r="C21" s="623"/>
      <c r="D21" s="623"/>
      <c r="E21" s="623"/>
      <c r="F21" s="623"/>
      <c r="G21" s="623"/>
      <c r="H21" s="623"/>
      <c r="I21" s="623"/>
      <c r="J21" s="624"/>
      <c r="K21" s="60"/>
    </row>
    <row r="22" spans="1:14" ht="17.399999999999999" x14ac:dyDescent="0.25">
      <c r="A22" s="52"/>
      <c r="B22" s="61" t="s">
        <v>137</v>
      </c>
      <c r="C22" s="625" t="s">
        <v>25</v>
      </c>
      <c r="D22" s="625"/>
      <c r="E22" s="626">
        <f>+'A.2.2. Promedio diarios (T y P)'!D13</f>
        <v>0</v>
      </c>
      <c r="F22" s="626"/>
      <c r="G22" s="625" t="s">
        <v>26</v>
      </c>
      <c r="H22" s="625"/>
      <c r="I22" s="626">
        <f>+'A.2.2. Promedio diarios (T y P)'!G13</f>
        <v>0</v>
      </c>
      <c r="J22" s="627"/>
      <c r="K22" s="62"/>
      <c r="M22" s="230" t="s">
        <v>230</v>
      </c>
      <c r="N22" s="231">
        <f>AVERAGE(M24,M32,M40,M48,M56)</f>
        <v>0.67000000000000026</v>
      </c>
    </row>
    <row r="23" spans="1:14" s="11" customFormat="1" ht="6" customHeight="1" x14ac:dyDescent="0.25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5"/>
    </row>
    <row r="24" spans="1:14" x14ac:dyDescent="0.25">
      <c r="A24" s="52"/>
      <c r="B24" s="628" t="s">
        <v>21</v>
      </c>
      <c r="C24" s="629"/>
      <c r="D24" s="66">
        <v>20.2</v>
      </c>
      <c r="E24" s="67" t="s">
        <v>62</v>
      </c>
      <c r="F24" s="68"/>
      <c r="G24" s="628" t="s">
        <v>22</v>
      </c>
      <c r="H24" s="629"/>
      <c r="I24" s="69">
        <v>21.4</v>
      </c>
      <c r="J24" s="70" t="s">
        <v>62</v>
      </c>
      <c r="K24" s="54"/>
      <c r="M24" s="232">
        <f>I24-D24</f>
        <v>1.1999999999999993</v>
      </c>
    </row>
    <row r="25" spans="1:14" x14ac:dyDescent="0.25">
      <c r="A25" s="52"/>
      <c r="B25" s="54"/>
      <c r="C25" s="54"/>
      <c r="D25" s="54"/>
      <c r="E25" s="56"/>
      <c r="F25" s="54"/>
      <c r="G25" s="54"/>
      <c r="H25" s="54"/>
      <c r="I25" s="54"/>
      <c r="J25" s="71"/>
      <c r="K25" s="54"/>
    </row>
    <row r="26" spans="1:14" ht="24" customHeight="1" x14ac:dyDescent="0.25">
      <c r="A26" s="52"/>
      <c r="B26" s="630" t="s">
        <v>177</v>
      </c>
      <c r="C26" s="630"/>
      <c r="D26" s="630"/>
      <c r="E26" s="630"/>
      <c r="F26" s="630" t="s">
        <v>19</v>
      </c>
      <c r="G26" s="72" t="s">
        <v>1</v>
      </c>
      <c r="H26" s="73" t="s">
        <v>0</v>
      </c>
      <c r="I26" s="630" t="s">
        <v>179</v>
      </c>
      <c r="J26" s="630"/>
      <c r="K26" s="54"/>
    </row>
    <row r="27" spans="1:14" ht="26.25" customHeight="1" x14ac:dyDescent="0.25">
      <c r="A27" s="52"/>
      <c r="B27" s="72" t="s">
        <v>23</v>
      </c>
      <c r="C27" s="72" t="s">
        <v>63</v>
      </c>
      <c r="D27" s="72" t="s">
        <v>64</v>
      </c>
      <c r="E27" s="72" t="s">
        <v>20</v>
      </c>
      <c r="F27" s="630"/>
      <c r="G27" s="74" t="e">
        <f>+H27-2</f>
        <v>#DIV/0!</v>
      </c>
      <c r="H27" s="75" t="e">
        <f>EVEN(F28)</f>
        <v>#DIV/0!</v>
      </c>
      <c r="I27" s="630"/>
      <c r="J27" s="630"/>
      <c r="K27" s="54"/>
    </row>
    <row r="28" spans="1:14" x14ac:dyDescent="0.25">
      <c r="A28" s="52"/>
      <c r="B28" s="76">
        <f>AVERAGE(D24,I24)</f>
        <v>20.799999999999997</v>
      </c>
      <c r="C28" s="76">
        <f>25.4*B28/13.61</f>
        <v>38.81851579720793</v>
      </c>
      <c r="D28" s="76" t="e">
        <f>+'A.2.2. Promedio diarios (T y P)'!H17</f>
        <v>#DIV/0!</v>
      </c>
      <c r="E28" s="77" t="e">
        <f>1-(C28/D28)</f>
        <v>#DIV/0!</v>
      </c>
      <c r="F28" s="76" t="e">
        <f>+'A.2.2. Promedio diarios (T y P)'!E17</f>
        <v>#DIV/0!</v>
      </c>
      <c r="G28" s="78">
        <v>1.1499999999999999</v>
      </c>
      <c r="H28" s="79">
        <v>1.153</v>
      </c>
      <c r="I28" s="621" t="e">
        <f>-(H28-G28)/(H27-G27)*(H27-F28)+H28</f>
        <v>#DIV/0!</v>
      </c>
      <c r="J28" s="621"/>
      <c r="K28" s="54"/>
    </row>
    <row r="29" spans="1:14" x14ac:dyDescent="0.25">
      <c r="A29" s="52"/>
      <c r="B29" s="52"/>
      <c r="C29" s="54"/>
      <c r="D29" s="54"/>
      <c r="E29" s="56"/>
      <c r="F29" s="54"/>
      <c r="G29" s="54"/>
      <c r="H29" s="54"/>
      <c r="I29" s="54"/>
      <c r="J29" s="71"/>
      <c r="K29" s="54"/>
    </row>
    <row r="30" spans="1:14" ht="18.75" customHeight="1" x14ac:dyDescent="0.25">
      <c r="A30" s="52"/>
      <c r="B30" s="61" t="s">
        <v>138</v>
      </c>
      <c r="C30" s="625" t="s">
        <v>25</v>
      </c>
      <c r="D30" s="625"/>
      <c r="E30" s="626">
        <f>+'A.2.2. Promedio diarios (T y P)'!D20</f>
        <v>0</v>
      </c>
      <c r="F30" s="626"/>
      <c r="G30" s="625" t="s">
        <v>26</v>
      </c>
      <c r="H30" s="625"/>
      <c r="I30" s="626">
        <f>+'A.2.2. Promedio diarios (T y P)'!G20</f>
        <v>0</v>
      </c>
      <c r="J30" s="627"/>
      <c r="K30" s="54"/>
    </row>
    <row r="31" spans="1:14" ht="6" customHeight="1" x14ac:dyDescent="0.25">
      <c r="A31" s="52"/>
      <c r="B31" s="64"/>
      <c r="C31" s="64"/>
      <c r="D31" s="64"/>
      <c r="E31" s="64"/>
      <c r="F31" s="64"/>
      <c r="G31" s="64"/>
      <c r="H31" s="64"/>
      <c r="I31" s="64"/>
      <c r="J31" s="64"/>
      <c r="K31" s="54"/>
    </row>
    <row r="32" spans="1:14" x14ac:dyDescent="0.25">
      <c r="A32" s="52"/>
      <c r="B32" s="628" t="s">
        <v>21</v>
      </c>
      <c r="C32" s="629"/>
      <c r="D32" s="80">
        <v>21.3</v>
      </c>
      <c r="E32" s="67" t="s">
        <v>62</v>
      </c>
      <c r="F32" s="68"/>
      <c r="G32" s="628" t="s">
        <v>22</v>
      </c>
      <c r="H32" s="629"/>
      <c r="I32" s="80">
        <v>21.6</v>
      </c>
      <c r="J32" s="67" t="s">
        <v>62</v>
      </c>
      <c r="K32" s="54"/>
      <c r="M32" s="232">
        <f>I32-D32</f>
        <v>0.30000000000000071</v>
      </c>
    </row>
    <row r="33" spans="1:13" x14ac:dyDescent="0.25">
      <c r="A33" s="52"/>
      <c r="B33" s="54"/>
      <c r="C33" s="54"/>
      <c r="D33" s="54"/>
      <c r="E33" s="56"/>
      <c r="F33" s="54"/>
      <c r="G33" s="54"/>
      <c r="H33" s="54"/>
      <c r="I33" s="54"/>
      <c r="J33" s="71"/>
      <c r="K33" s="54"/>
    </row>
    <row r="34" spans="1:13" ht="27" customHeight="1" x14ac:dyDescent="0.25">
      <c r="A34" s="52"/>
      <c r="B34" s="630" t="s">
        <v>177</v>
      </c>
      <c r="C34" s="630"/>
      <c r="D34" s="630"/>
      <c r="E34" s="630"/>
      <c r="F34" s="630" t="s">
        <v>19</v>
      </c>
      <c r="G34" s="72" t="s">
        <v>1</v>
      </c>
      <c r="H34" s="73" t="s">
        <v>0</v>
      </c>
      <c r="I34" s="630" t="s">
        <v>179</v>
      </c>
      <c r="J34" s="630"/>
      <c r="K34" s="54"/>
    </row>
    <row r="35" spans="1:13" ht="34.5" customHeight="1" x14ac:dyDescent="0.25">
      <c r="A35" s="52"/>
      <c r="B35" s="72" t="s">
        <v>23</v>
      </c>
      <c r="C35" s="72" t="s">
        <v>63</v>
      </c>
      <c r="D35" s="72" t="s">
        <v>64</v>
      </c>
      <c r="E35" s="72" t="s">
        <v>20</v>
      </c>
      <c r="F35" s="630"/>
      <c r="G35" s="74" t="e">
        <f>+H35-2</f>
        <v>#DIV/0!</v>
      </c>
      <c r="H35" s="75" t="e">
        <f>EVEN(F36)</f>
        <v>#DIV/0!</v>
      </c>
      <c r="I35" s="630"/>
      <c r="J35" s="630"/>
      <c r="K35" s="54"/>
    </row>
    <row r="36" spans="1:13" x14ac:dyDescent="0.25">
      <c r="A36" s="52"/>
      <c r="B36" s="76">
        <f>AVERAGE(D32,I32)</f>
        <v>21.450000000000003</v>
      </c>
      <c r="C36" s="76">
        <f>25.4*B36/13.61</f>
        <v>40.031594415870686</v>
      </c>
      <c r="D36" s="76" t="e">
        <f>+'A.2.2. Promedio diarios (T y P)'!H24</f>
        <v>#DIV/0!</v>
      </c>
      <c r="E36" s="77" t="e">
        <f>1-(C36/D36)</f>
        <v>#DIV/0!</v>
      </c>
      <c r="F36" s="76" t="e">
        <f>+'A.2.2. Promedio diarios (T y P)'!E24</f>
        <v>#DIV/0!</v>
      </c>
      <c r="G36" s="81">
        <v>1.147</v>
      </c>
      <c r="H36" s="82">
        <v>1.151</v>
      </c>
      <c r="I36" s="621" t="e">
        <f>-(H36-G36)/(H35-G35)*(H35-F36)+H36</f>
        <v>#DIV/0!</v>
      </c>
      <c r="J36" s="621"/>
      <c r="K36" s="54"/>
    </row>
    <row r="37" spans="1:13" x14ac:dyDescent="0.25">
      <c r="A37" s="52"/>
      <c r="B37" s="52"/>
      <c r="C37" s="54"/>
      <c r="D37" s="54"/>
      <c r="E37" s="56"/>
      <c r="F37" s="54"/>
      <c r="G37" s="54"/>
      <c r="H37" s="54"/>
      <c r="I37" s="54"/>
      <c r="J37" s="71"/>
      <c r="K37" s="54"/>
    </row>
    <row r="38" spans="1:13" ht="17.399999999999999" x14ac:dyDescent="0.25">
      <c r="A38" s="52"/>
      <c r="B38" s="61" t="s">
        <v>139</v>
      </c>
      <c r="C38" s="625" t="s">
        <v>25</v>
      </c>
      <c r="D38" s="625"/>
      <c r="E38" s="626">
        <f>+'A.2.2. Promedio diarios (T y P)'!D27</f>
        <v>0</v>
      </c>
      <c r="F38" s="626"/>
      <c r="G38" s="625" t="s">
        <v>26</v>
      </c>
      <c r="H38" s="625"/>
      <c r="I38" s="626">
        <f>+'A.2.2. Promedio diarios (T y P)'!G27</f>
        <v>0</v>
      </c>
      <c r="J38" s="627"/>
      <c r="K38" s="62"/>
    </row>
    <row r="39" spans="1:13" s="11" customFormat="1" ht="10.5" customHeight="1" x14ac:dyDescent="0.25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5"/>
    </row>
    <row r="40" spans="1:13" x14ac:dyDescent="0.25">
      <c r="A40" s="52"/>
      <c r="B40" s="628" t="s">
        <v>21</v>
      </c>
      <c r="C40" s="629"/>
      <c r="D40" s="80">
        <v>20.9</v>
      </c>
      <c r="E40" s="67" t="s">
        <v>62</v>
      </c>
      <c r="F40" s="68"/>
      <c r="G40" s="628" t="s">
        <v>22</v>
      </c>
      <c r="H40" s="629"/>
      <c r="I40" s="80">
        <v>21.5</v>
      </c>
      <c r="J40" s="67" t="s">
        <v>62</v>
      </c>
      <c r="K40" s="54"/>
      <c r="M40" s="232">
        <f>I40-D40</f>
        <v>0.60000000000000142</v>
      </c>
    </row>
    <row r="41" spans="1:13" x14ac:dyDescent="0.25">
      <c r="A41" s="52"/>
      <c r="B41" s="54"/>
      <c r="C41" s="54"/>
      <c r="D41" s="54"/>
      <c r="E41" s="56"/>
      <c r="F41" s="54"/>
      <c r="G41" s="54"/>
      <c r="H41" s="54"/>
      <c r="I41" s="54"/>
      <c r="J41" s="71"/>
      <c r="K41" s="54"/>
    </row>
    <row r="42" spans="1:13" ht="24" customHeight="1" x14ac:dyDescent="0.25">
      <c r="A42" s="52"/>
      <c r="B42" s="630" t="s">
        <v>177</v>
      </c>
      <c r="C42" s="630"/>
      <c r="D42" s="630"/>
      <c r="E42" s="630"/>
      <c r="F42" s="630" t="s">
        <v>19</v>
      </c>
      <c r="G42" s="72" t="s">
        <v>1</v>
      </c>
      <c r="H42" s="73" t="s">
        <v>0</v>
      </c>
      <c r="I42" s="630" t="s">
        <v>179</v>
      </c>
      <c r="J42" s="630"/>
      <c r="K42" s="54"/>
    </row>
    <row r="43" spans="1:13" ht="26.25" customHeight="1" x14ac:dyDescent="0.25">
      <c r="A43" s="52"/>
      <c r="B43" s="72" t="s">
        <v>23</v>
      </c>
      <c r="C43" s="72" t="s">
        <v>63</v>
      </c>
      <c r="D43" s="72" t="s">
        <v>64</v>
      </c>
      <c r="E43" s="72" t="s">
        <v>20</v>
      </c>
      <c r="F43" s="630"/>
      <c r="G43" s="74" t="e">
        <f>+H43-2</f>
        <v>#DIV/0!</v>
      </c>
      <c r="H43" s="75" t="e">
        <f>EVEN(F44)</f>
        <v>#DIV/0!</v>
      </c>
      <c r="I43" s="630"/>
      <c r="J43" s="630"/>
      <c r="K43" s="54"/>
    </row>
    <row r="44" spans="1:13" x14ac:dyDescent="0.25">
      <c r="A44" s="52"/>
      <c r="B44" s="76">
        <f>AVERAGE(D40,I40)</f>
        <v>21.2</v>
      </c>
      <c r="C44" s="76">
        <f>25.4*B44/13.61</f>
        <v>39.565025716385009</v>
      </c>
      <c r="D44" s="76" t="e">
        <f>+'A.2.2. Promedio diarios (T y P)'!H31</f>
        <v>#DIV/0!</v>
      </c>
      <c r="E44" s="77" t="e">
        <f>1-(C44/D44)</f>
        <v>#DIV/0!</v>
      </c>
      <c r="F44" s="76" t="e">
        <f>+'A.2.2. Promedio diarios (T y P)'!E31</f>
        <v>#DIV/0!</v>
      </c>
      <c r="G44" s="78">
        <v>1.1479999999999999</v>
      </c>
      <c r="H44" s="79">
        <v>1.1519999999999999</v>
      </c>
      <c r="I44" s="621" t="e">
        <f>-(H44-G44)/(H43-G43)*(H43-F44)+H44</f>
        <v>#DIV/0!</v>
      </c>
      <c r="J44" s="621"/>
      <c r="K44" s="54"/>
    </row>
    <row r="45" spans="1:13" x14ac:dyDescent="0.25">
      <c r="A45" s="52"/>
      <c r="B45" s="52"/>
      <c r="C45" s="54"/>
      <c r="D45" s="54"/>
      <c r="E45" s="56"/>
      <c r="F45" s="54"/>
      <c r="G45" s="54"/>
      <c r="H45" s="54"/>
      <c r="I45" s="54"/>
      <c r="J45" s="71"/>
      <c r="K45" s="54"/>
    </row>
    <row r="46" spans="1:13" ht="18.75" customHeight="1" x14ac:dyDescent="0.25">
      <c r="A46" s="52"/>
      <c r="B46" s="61" t="s">
        <v>140</v>
      </c>
      <c r="C46" s="625" t="s">
        <v>25</v>
      </c>
      <c r="D46" s="625"/>
      <c r="E46" s="626">
        <f>+'A.2.2. Promedio diarios (T y P)'!D34</f>
        <v>0</v>
      </c>
      <c r="F46" s="626"/>
      <c r="G46" s="625" t="s">
        <v>26</v>
      </c>
      <c r="H46" s="625"/>
      <c r="I46" s="626">
        <f>+'A.2.2. Promedio diarios (T y P)'!G34</f>
        <v>0</v>
      </c>
      <c r="J46" s="627"/>
      <c r="K46" s="54"/>
    </row>
    <row r="47" spans="1:13" ht="5.25" customHeight="1" x14ac:dyDescent="0.25">
      <c r="A47" s="52"/>
      <c r="B47" s="64"/>
      <c r="C47" s="64"/>
      <c r="D47" s="64"/>
      <c r="E47" s="64"/>
      <c r="F47" s="64"/>
      <c r="G47" s="64"/>
      <c r="H47" s="64"/>
      <c r="I47" s="64"/>
      <c r="J47" s="64"/>
      <c r="K47" s="54"/>
    </row>
    <row r="48" spans="1:13" x14ac:dyDescent="0.25">
      <c r="A48" s="52"/>
      <c r="B48" s="628" t="s">
        <v>21</v>
      </c>
      <c r="C48" s="629"/>
      <c r="D48" s="80">
        <v>21.7</v>
      </c>
      <c r="E48" s="67" t="s">
        <v>62</v>
      </c>
      <c r="F48" s="68"/>
      <c r="G48" s="628" t="s">
        <v>22</v>
      </c>
      <c r="H48" s="629"/>
      <c r="I48" s="80">
        <v>22.25</v>
      </c>
      <c r="J48" s="67" t="s">
        <v>62</v>
      </c>
      <c r="K48" s="54"/>
      <c r="M48" s="232">
        <f>I48-D48</f>
        <v>0.55000000000000071</v>
      </c>
    </row>
    <row r="49" spans="1:13" x14ac:dyDescent="0.25">
      <c r="A49" s="52"/>
      <c r="B49" s="54"/>
      <c r="C49" s="54"/>
      <c r="D49" s="54"/>
      <c r="E49" s="56"/>
      <c r="F49" s="54"/>
      <c r="G49" s="54"/>
      <c r="H49" s="54"/>
      <c r="I49" s="54"/>
      <c r="J49" s="71"/>
      <c r="K49" s="54"/>
    </row>
    <row r="50" spans="1:13" ht="27" customHeight="1" x14ac:dyDescent="0.25">
      <c r="A50" s="52"/>
      <c r="B50" s="630" t="s">
        <v>177</v>
      </c>
      <c r="C50" s="630"/>
      <c r="D50" s="630"/>
      <c r="E50" s="630"/>
      <c r="F50" s="630" t="s">
        <v>19</v>
      </c>
      <c r="G50" s="72" t="s">
        <v>1</v>
      </c>
      <c r="H50" s="73" t="s">
        <v>0</v>
      </c>
      <c r="I50" s="630" t="s">
        <v>179</v>
      </c>
      <c r="J50" s="630"/>
      <c r="K50" s="54"/>
    </row>
    <row r="51" spans="1:13" ht="27.75" customHeight="1" x14ac:dyDescent="0.25">
      <c r="A51" s="52"/>
      <c r="B51" s="72" t="s">
        <v>23</v>
      </c>
      <c r="C51" s="72" t="s">
        <v>63</v>
      </c>
      <c r="D51" s="72" t="s">
        <v>64</v>
      </c>
      <c r="E51" s="72" t="s">
        <v>20</v>
      </c>
      <c r="F51" s="630"/>
      <c r="G51" s="74" t="e">
        <f>+H51-2</f>
        <v>#DIV/0!</v>
      </c>
      <c r="H51" s="75" t="e">
        <f>EVEN(F52)</f>
        <v>#DIV/0!</v>
      </c>
      <c r="I51" s="630"/>
      <c r="J51" s="630"/>
      <c r="K51" s="54"/>
    </row>
    <row r="52" spans="1:13" x14ac:dyDescent="0.25">
      <c r="A52" s="52"/>
      <c r="B52" s="76">
        <f>AVERAGE(D48,I48)</f>
        <v>21.975000000000001</v>
      </c>
      <c r="C52" s="76">
        <f>25.4*B52/13.61</f>
        <v>41.011388684790596</v>
      </c>
      <c r="D52" s="76" t="e">
        <f>+'A.2.2. Promedio diarios (T y P)'!H38</f>
        <v>#DIV/0!</v>
      </c>
      <c r="E52" s="77" t="e">
        <f>1-(C52/D52)</f>
        <v>#DIV/0!</v>
      </c>
      <c r="F52" s="76" t="e">
        <f>+'A.2.2. Promedio diarios (T y P)'!E38</f>
        <v>#DIV/0!</v>
      </c>
      <c r="G52" s="81">
        <v>1.1459999999999999</v>
      </c>
      <c r="H52" s="82">
        <v>1.149</v>
      </c>
      <c r="I52" s="621" t="e">
        <f>-(H52-G52)/(H51-G51)*(H51-F52)+H52</f>
        <v>#DIV/0!</v>
      </c>
      <c r="J52" s="621"/>
      <c r="K52" s="54"/>
    </row>
    <row r="53" spans="1:13" x14ac:dyDescent="0.25">
      <c r="A53" s="52"/>
      <c r="B53" s="52"/>
      <c r="C53" s="54"/>
      <c r="D53" s="54"/>
      <c r="E53" s="56"/>
      <c r="F53" s="54"/>
      <c r="G53" s="54"/>
      <c r="H53" s="54"/>
      <c r="I53" s="54"/>
      <c r="J53" s="54"/>
      <c r="K53" s="54"/>
    </row>
    <row r="54" spans="1:13" ht="18.75" customHeight="1" x14ac:dyDescent="0.25">
      <c r="A54" s="52"/>
      <c r="B54" s="61" t="s">
        <v>141</v>
      </c>
      <c r="C54" s="625" t="s">
        <v>25</v>
      </c>
      <c r="D54" s="625"/>
      <c r="E54" s="626">
        <f>+'A.2.2. Promedio diarios (T y P)'!D41</f>
        <v>0</v>
      </c>
      <c r="F54" s="626"/>
      <c r="G54" s="625" t="s">
        <v>26</v>
      </c>
      <c r="H54" s="625"/>
      <c r="I54" s="626">
        <f>+'A.2.2. Promedio diarios (T y P)'!G41</f>
        <v>0</v>
      </c>
      <c r="J54" s="627"/>
      <c r="K54" s="54"/>
    </row>
    <row r="55" spans="1:13" ht="6" customHeight="1" x14ac:dyDescent="0.25">
      <c r="A55" s="52"/>
      <c r="B55" s="64"/>
      <c r="C55" s="64"/>
      <c r="D55" s="64"/>
      <c r="E55" s="64"/>
      <c r="F55" s="64"/>
      <c r="G55" s="64"/>
      <c r="H55" s="64"/>
      <c r="I55" s="64"/>
      <c r="J55" s="64"/>
      <c r="K55" s="54"/>
    </row>
    <row r="56" spans="1:13" x14ac:dyDescent="0.25">
      <c r="A56" s="52"/>
      <c r="B56" s="628" t="s">
        <v>21</v>
      </c>
      <c r="C56" s="629"/>
      <c r="D56" s="66">
        <v>21.6</v>
      </c>
      <c r="E56" s="67" t="s">
        <v>62</v>
      </c>
      <c r="F56" s="68"/>
      <c r="G56" s="628" t="s">
        <v>22</v>
      </c>
      <c r="H56" s="629"/>
      <c r="I56" s="80">
        <v>22.3</v>
      </c>
      <c r="J56" s="67" t="s">
        <v>62</v>
      </c>
      <c r="K56" s="54"/>
      <c r="M56" s="232">
        <f>I56-D56</f>
        <v>0.69999999999999929</v>
      </c>
    </row>
    <row r="57" spans="1:13" x14ac:dyDescent="0.25">
      <c r="A57" s="52"/>
      <c r="B57" s="54"/>
      <c r="C57" s="54"/>
      <c r="D57" s="54"/>
      <c r="E57" s="56"/>
      <c r="F57" s="54"/>
      <c r="G57" s="54"/>
      <c r="H57" s="54"/>
      <c r="I57" s="54"/>
      <c r="J57" s="71"/>
      <c r="K57" s="54"/>
    </row>
    <row r="58" spans="1:13" ht="26.25" customHeight="1" x14ac:dyDescent="0.25">
      <c r="A58" s="52"/>
      <c r="B58" s="630" t="s">
        <v>177</v>
      </c>
      <c r="C58" s="630"/>
      <c r="D58" s="630"/>
      <c r="E58" s="630"/>
      <c r="F58" s="630" t="s">
        <v>19</v>
      </c>
      <c r="G58" s="72" t="s">
        <v>1</v>
      </c>
      <c r="H58" s="73" t="s">
        <v>0</v>
      </c>
      <c r="I58" s="630" t="s">
        <v>179</v>
      </c>
      <c r="J58" s="630"/>
      <c r="K58" s="54"/>
    </row>
    <row r="59" spans="1:13" ht="27.75" customHeight="1" x14ac:dyDescent="0.25">
      <c r="A59" s="52"/>
      <c r="B59" s="72" t="s">
        <v>23</v>
      </c>
      <c r="C59" s="72" t="s">
        <v>63</v>
      </c>
      <c r="D59" s="72" t="s">
        <v>64</v>
      </c>
      <c r="E59" s="72" t="s">
        <v>20</v>
      </c>
      <c r="F59" s="630"/>
      <c r="G59" s="74" t="e">
        <f>+H59-2</f>
        <v>#DIV/0!</v>
      </c>
      <c r="H59" s="75" t="e">
        <f>EVEN(F60)</f>
        <v>#DIV/0!</v>
      </c>
      <c r="I59" s="630"/>
      <c r="J59" s="630"/>
      <c r="K59" s="54"/>
    </row>
    <row r="60" spans="1:13" x14ac:dyDescent="0.25">
      <c r="A60" s="52"/>
      <c r="B60" s="76">
        <f>AVERAGE(D56,I56)</f>
        <v>21.950000000000003</v>
      </c>
      <c r="C60" s="76">
        <f>25.4*B60/13.61</f>
        <v>40.964731814842033</v>
      </c>
      <c r="D60" s="76" t="e">
        <f>+'A.2.2. Promedio diarios (T y P)'!H45</f>
        <v>#DIV/0!</v>
      </c>
      <c r="E60" s="77" t="e">
        <f>1-(C60/D60)</f>
        <v>#DIV/0!</v>
      </c>
      <c r="F60" s="76" t="e">
        <f>+'A.2.2. Promedio diarios (T y P)'!E45</f>
        <v>#DIV/0!</v>
      </c>
      <c r="G60" s="81">
        <v>1.1459999999999999</v>
      </c>
      <c r="H60" s="82">
        <v>1.149</v>
      </c>
      <c r="I60" s="621" t="e">
        <f>-(H60-G60)/(H59-G59)*(H59-F60)+H60</f>
        <v>#DIV/0!</v>
      </c>
      <c r="J60" s="621"/>
      <c r="K60" s="54"/>
    </row>
    <row r="61" spans="1:13" x14ac:dyDescent="0.25">
      <c r="A61" s="52"/>
      <c r="B61" s="52"/>
      <c r="C61" s="54"/>
      <c r="D61" s="54"/>
      <c r="E61" s="56"/>
      <c r="F61" s="54"/>
      <c r="G61" s="54"/>
      <c r="H61" s="54"/>
      <c r="I61" s="54"/>
      <c r="J61" s="54"/>
      <c r="K61" s="54"/>
    </row>
    <row r="62" spans="1:13" ht="17.399999999999999" hidden="1" x14ac:dyDescent="0.25">
      <c r="A62" s="52"/>
      <c r="B62" s="61" t="s">
        <v>142</v>
      </c>
      <c r="C62" s="625" t="s">
        <v>25</v>
      </c>
      <c r="D62" s="625"/>
      <c r="E62" s="626" t="e">
        <f>+'A.2.2. Promedio diarios (T y P)'!#REF!</f>
        <v>#REF!</v>
      </c>
      <c r="F62" s="626"/>
      <c r="G62" s="625" t="s">
        <v>26</v>
      </c>
      <c r="H62" s="625"/>
      <c r="I62" s="626" t="e">
        <f>+'A.2.2. Promedio diarios (T y P)'!#REF!</f>
        <v>#REF!</v>
      </c>
      <c r="J62" s="627"/>
      <c r="K62" s="62"/>
    </row>
    <row r="63" spans="1:13" s="11" customFormat="1" ht="6" hidden="1" customHeight="1" x14ac:dyDescent="0.25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3" hidden="1" x14ac:dyDescent="0.25">
      <c r="A64" s="52"/>
      <c r="B64" s="628" t="s">
        <v>21</v>
      </c>
      <c r="C64" s="629"/>
      <c r="D64" s="66"/>
      <c r="E64" s="67" t="s">
        <v>62</v>
      </c>
      <c r="F64" s="68"/>
      <c r="G64" s="628" t="s">
        <v>22</v>
      </c>
      <c r="H64" s="629"/>
      <c r="I64" s="80"/>
      <c r="J64" s="67" t="s">
        <v>62</v>
      </c>
      <c r="K64" s="54"/>
    </row>
    <row r="65" spans="1:11" hidden="1" x14ac:dyDescent="0.25">
      <c r="A65" s="52"/>
      <c r="B65" s="54"/>
      <c r="C65" s="54"/>
      <c r="D65" s="54"/>
      <c r="E65" s="56"/>
      <c r="F65" s="54"/>
      <c r="G65" s="54"/>
      <c r="H65" s="54"/>
      <c r="I65" s="54"/>
      <c r="J65" s="71"/>
      <c r="K65" s="54"/>
    </row>
    <row r="66" spans="1:11" ht="24" hidden="1" customHeight="1" x14ac:dyDescent="0.25">
      <c r="A66" s="52"/>
      <c r="B66" s="630" t="s">
        <v>177</v>
      </c>
      <c r="C66" s="630"/>
      <c r="D66" s="630"/>
      <c r="E66" s="630"/>
      <c r="F66" s="630" t="s">
        <v>19</v>
      </c>
      <c r="G66" s="72" t="s">
        <v>1</v>
      </c>
      <c r="H66" s="72" t="s">
        <v>0</v>
      </c>
      <c r="I66" s="630" t="s">
        <v>179</v>
      </c>
      <c r="J66" s="630"/>
      <c r="K66" s="54"/>
    </row>
    <row r="67" spans="1:11" ht="26.25" hidden="1" customHeight="1" x14ac:dyDescent="0.25">
      <c r="A67" s="52"/>
      <c r="B67" s="72" t="s">
        <v>23</v>
      </c>
      <c r="C67" s="72" t="s">
        <v>63</v>
      </c>
      <c r="D67" s="72" t="s">
        <v>64</v>
      </c>
      <c r="E67" s="72" t="s">
        <v>20</v>
      </c>
      <c r="F67" s="630"/>
      <c r="G67" s="74" t="e">
        <f>+H67-2</f>
        <v>#REF!</v>
      </c>
      <c r="H67" s="74" t="e">
        <f>EVEN(F68)</f>
        <v>#REF!</v>
      </c>
      <c r="I67" s="630"/>
      <c r="J67" s="630"/>
      <c r="K67" s="54"/>
    </row>
    <row r="68" spans="1:11" hidden="1" x14ac:dyDescent="0.25">
      <c r="A68" s="52"/>
      <c r="B68" s="76" t="e">
        <f>AVERAGE(D64,I64)</f>
        <v>#DIV/0!</v>
      </c>
      <c r="C68" s="76" t="e">
        <f>25.4*B68/13.61</f>
        <v>#DIV/0!</v>
      </c>
      <c r="D68" s="76" t="e">
        <f>+'A.2.2. Promedio diarios (T y P)'!#REF!</f>
        <v>#REF!</v>
      </c>
      <c r="E68" s="77" t="e">
        <f>1-(C68/D68)</f>
        <v>#DIV/0!</v>
      </c>
      <c r="F68" s="76" t="e">
        <f>+'A.2.2. Promedio diarios (T y P)'!#REF!</f>
        <v>#REF!</v>
      </c>
      <c r="G68" s="81"/>
      <c r="H68" s="79"/>
      <c r="I68" s="632" t="e">
        <f>-(H68-G68)/(H67-G67)*(H67-F68)+H68</f>
        <v>#REF!</v>
      </c>
      <c r="J68" s="633"/>
      <c r="K68" s="54"/>
    </row>
    <row r="69" spans="1:11" hidden="1" x14ac:dyDescent="0.25">
      <c r="A69" s="52"/>
      <c r="B69" s="52"/>
      <c r="C69" s="54"/>
      <c r="D69" s="54"/>
      <c r="E69" s="56"/>
      <c r="F69" s="54"/>
      <c r="G69" s="54"/>
      <c r="H69" s="54"/>
      <c r="I69" s="54"/>
      <c r="J69" s="71"/>
      <c r="K69" s="54"/>
    </row>
    <row r="70" spans="1:11" ht="17.399999999999999" hidden="1" x14ac:dyDescent="0.25">
      <c r="A70" s="52"/>
      <c r="B70" s="61" t="s">
        <v>143</v>
      </c>
      <c r="C70" s="625" t="s">
        <v>25</v>
      </c>
      <c r="D70" s="625"/>
      <c r="E70" s="626" t="e">
        <f>+'A.2.2. Promedio diarios (T y P)'!#REF!</f>
        <v>#REF!</v>
      </c>
      <c r="F70" s="626"/>
      <c r="G70" s="625" t="s">
        <v>26</v>
      </c>
      <c r="H70" s="625"/>
      <c r="I70" s="626" t="e">
        <f>+'A.2.2. Promedio diarios (T y P)'!#REF!</f>
        <v>#REF!</v>
      </c>
      <c r="J70" s="751"/>
      <c r="K70" s="62"/>
    </row>
    <row r="71" spans="1:11" s="11" customFormat="1" ht="6" hidden="1" customHeight="1" x14ac:dyDescent="0.25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hidden="1" x14ac:dyDescent="0.25">
      <c r="A72" s="52"/>
      <c r="B72" s="628" t="s">
        <v>21</v>
      </c>
      <c r="C72" s="629"/>
      <c r="D72" s="66"/>
      <c r="E72" s="67" t="s">
        <v>62</v>
      </c>
      <c r="F72" s="68"/>
      <c r="G72" s="628" t="s">
        <v>22</v>
      </c>
      <c r="H72" s="629"/>
      <c r="I72" s="80"/>
      <c r="J72" s="67" t="s">
        <v>62</v>
      </c>
      <c r="K72" s="54"/>
    </row>
    <row r="73" spans="1:11" hidden="1" x14ac:dyDescent="0.25">
      <c r="A73" s="52"/>
      <c r="B73" s="54"/>
      <c r="C73" s="54"/>
      <c r="D73" s="54"/>
      <c r="E73" s="56"/>
      <c r="F73" s="54"/>
      <c r="G73" s="54"/>
      <c r="H73" s="54"/>
      <c r="I73" s="54"/>
      <c r="J73" s="71"/>
      <c r="K73" s="54"/>
    </row>
    <row r="74" spans="1:11" ht="24" hidden="1" customHeight="1" x14ac:dyDescent="0.25">
      <c r="A74" s="52"/>
      <c r="B74" s="752" t="s">
        <v>177</v>
      </c>
      <c r="C74" s="753"/>
      <c r="D74" s="753"/>
      <c r="E74" s="754"/>
      <c r="F74" s="755" t="s">
        <v>19</v>
      </c>
      <c r="G74" s="72" t="s">
        <v>1</v>
      </c>
      <c r="H74" s="73" t="s">
        <v>0</v>
      </c>
      <c r="I74" s="757" t="s">
        <v>179</v>
      </c>
      <c r="J74" s="758"/>
      <c r="K74" s="54"/>
    </row>
    <row r="75" spans="1:11" ht="26.25" hidden="1" customHeight="1" x14ac:dyDescent="0.25">
      <c r="A75" s="52"/>
      <c r="B75" s="72" t="s">
        <v>23</v>
      </c>
      <c r="C75" s="72" t="s">
        <v>63</v>
      </c>
      <c r="D75" s="72" t="s">
        <v>64</v>
      </c>
      <c r="E75" s="72" t="s">
        <v>20</v>
      </c>
      <c r="F75" s="756"/>
      <c r="G75" s="74" t="e">
        <f>+H75-2</f>
        <v>#REF!</v>
      </c>
      <c r="H75" s="75" t="e">
        <f>EVEN(F76)</f>
        <v>#REF!</v>
      </c>
      <c r="I75" s="759"/>
      <c r="J75" s="760"/>
      <c r="K75" s="54"/>
    </row>
    <row r="76" spans="1:11" hidden="1" x14ac:dyDescent="0.25">
      <c r="A76" s="52"/>
      <c r="B76" s="76" t="e">
        <f>AVERAGE(D72,I72)</f>
        <v>#DIV/0!</v>
      </c>
      <c r="C76" s="76" t="e">
        <f>25.4*B76/13.61</f>
        <v>#DIV/0!</v>
      </c>
      <c r="D76" s="76" t="e">
        <f>+'A.2.2. Promedio diarios (T y P)'!#REF!</f>
        <v>#REF!</v>
      </c>
      <c r="E76" s="77" t="e">
        <f>1-(C76/D76)</f>
        <v>#DIV/0!</v>
      </c>
      <c r="F76" s="76" t="e">
        <f>+'A.2.2. Promedio diarios (T y P)'!#REF!</f>
        <v>#REF!</v>
      </c>
      <c r="G76" s="81"/>
      <c r="H76" s="82"/>
      <c r="I76" s="761" t="e">
        <f>-(H76-G76)/(H75-G75)*(H75-F76)+H76</f>
        <v>#REF!</v>
      </c>
      <c r="J76" s="762"/>
      <c r="K76" s="54"/>
    </row>
    <row r="77" spans="1:11" hidden="1" x14ac:dyDescent="0.25">
      <c r="A77" s="52"/>
      <c r="B77" s="52"/>
      <c r="C77" s="54"/>
      <c r="D77" s="54"/>
      <c r="E77" s="56"/>
      <c r="F77" s="54"/>
      <c r="G77" s="54"/>
      <c r="H77" s="54"/>
      <c r="I77" s="54"/>
      <c r="J77" s="71"/>
      <c r="K77" s="54"/>
    </row>
    <row r="78" spans="1:11" ht="17.399999999999999" hidden="1" x14ac:dyDescent="0.25">
      <c r="A78" s="52"/>
      <c r="B78" s="61" t="s">
        <v>144</v>
      </c>
      <c r="C78" s="625" t="s">
        <v>25</v>
      </c>
      <c r="D78" s="625"/>
      <c r="E78" s="626" t="e">
        <f>+'A.2.2. Promedio diarios (T y P)'!#REF!</f>
        <v>#REF!</v>
      </c>
      <c r="F78" s="626"/>
      <c r="G78" s="625" t="s">
        <v>26</v>
      </c>
      <c r="H78" s="625"/>
      <c r="I78" s="626" t="e">
        <f>+'A.2.2. Promedio diarios (T y P)'!#REF!</f>
        <v>#REF!</v>
      </c>
      <c r="J78" s="751"/>
      <c r="K78" s="62"/>
    </row>
    <row r="79" spans="1:11" s="11" customFormat="1" ht="6" hidden="1" customHeight="1" x14ac:dyDescent="0.25">
      <c r="A79" s="63"/>
      <c r="B79" s="64"/>
      <c r="C79" s="64"/>
      <c r="D79" s="64"/>
      <c r="E79" s="64"/>
      <c r="F79" s="64"/>
      <c r="G79" s="64"/>
      <c r="H79" s="64"/>
      <c r="I79" s="64"/>
      <c r="J79" s="64"/>
      <c r="K79" s="65"/>
    </row>
    <row r="80" spans="1:11" hidden="1" x14ac:dyDescent="0.25">
      <c r="A80" s="52"/>
      <c r="B80" s="628" t="s">
        <v>21</v>
      </c>
      <c r="C80" s="629"/>
      <c r="D80" s="66"/>
      <c r="E80" s="67" t="s">
        <v>62</v>
      </c>
      <c r="F80" s="68"/>
      <c r="G80" s="628" t="s">
        <v>22</v>
      </c>
      <c r="H80" s="629"/>
      <c r="I80" s="80"/>
      <c r="J80" s="67" t="s">
        <v>62</v>
      </c>
      <c r="K80" s="54"/>
    </row>
    <row r="81" spans="1:11" hidden="1" x14ac:dyDescent="0.25">
      <c r="A81" s="52"/>
      <c r="B81" s="54"/>
      <c r="C81" s="54"/>
      <c r="D81" s="54"/>
      <c r="E81" s="56"/>
      <c r="F81" s="54"/>
      <c r="G81" s="54"/>
      <c r="H81" s="54"/>
      <c r="I81" s="54"/>
      <c r="J81" s="71"/>
      <c r="K81" s="54"/>
    </row>
    <row r="82" spans="1:11" ht="24" hidden="1" customHeight="1" x14ac:dyDescent="0.25">
      <c r="A82" s="52"/>
      <c r="B82" s="752" t="s">
        <v>177</v>
      </c>
      <c r="C82" s="753"/>
      <c r="D82" s="753"/>
      <c r="E82" s="754"/>
      <c r="F82" s="755" t="s">
        <v>19</v>
      </c>
      <c r="G82" s="72" t="s">
        <v>1</v>
      </c>
      <c r="H82" s="73" t="s">
        <v>0</v>
      </c>
      <c r="I82" s="757" t="s">
        <v>34</v>
      </c>
      <c r="J82" s="758"/>
      <c r="K82" s="54"/>
    </row>
    <row r="83" spans="1:11" ht="26.25" hidden="1" customHeight="1" x14ac:dyDescent="0.25">
      <c r="A83" s="52"/>
      <c r="B83" s="72" t="s">
        <v>23</v>
      </c>
      <c r="C83" s="72" t="s">
        <v>63</v>
      </c>
      <c r="D83" s="72" t="s">
        <v>64</v>
      </c>
      <c r="E83" s="72" t="s">
        <v>20</v>
      </c>
      <c r="F83" s="756"/>
      <c r="G83" s="74" t="e">
        <f>+H83-2</f>
        <v>#REF!</v>
      </c>
      <c r="H83" s="75" t="e">
        <f>EVEN(F84)</f>
        <v>#REF!</v>
      </c>
      <c r="I83" s="759"/>
      <c r="J83" s="760"/>
      <c r="K83" s="54"/>
    </row>
    <row r="84" spans="1:11" hidden="1" x14ac:dyDescent="0.25">
      <c r="A84" s="52"/>
      <c r="B84" s="76" t="e">
        <f>AVERAGE(D80,I80)</f>
        <v>#DIV/0!</v>
      </c>
      <c r="C84" s="76" t="e">
        <f>25.4*B84/13.61</f>
        <v>#DIV/0!</v>
      </c>
      <c r="D84" s="76" t="e">
        <f>+'A.2.2. Promedio diarios (T y P)'!#REF!</f>
        <v>#REF!</v>
      </c>
      <c r="E84" s="77" t="e">
        <f>1-(C84/D84)</f>
        <v>#DIV/0!</v>
      </c>
      <c r="F84" s="76" t="e">
        <f>+'A.2.2. Promedio diarios (T y P)'!#REF!</f>
        <v>#REF!</v>
      </c>
      <c r="G84" s="81"/>
      <c r="H84" s="82"/>
      <c r="I84" s="761" t="e">
        <f>-(H84-G84)/(H83-G83)*(H83-F84)+H84</f>
        <v>#REF!</v>
      </c>
      <c r="J84" s="762"/>
      <c r="K84" s="54"/>
    </row>
    <row r="85" spans="1:11" hidden="1" x14ac:dyDescent="0.25">
      <c r="A85" s="52"/>
      <c r="B85" s="52"/>
      <c r="C85" s="54"/>
      <c r="D85" s="54"/>
      <c r="E85" s="56"/>
      <c r="F85" s="54"/>
      <c r="G85" s="54"/>
      <c r="H85" s="54"/>
      <c r="I85" s="54"/>
      <c r="J85" s="71"/>
      <c r="K85" s="54"/>
    </row>
    <row r="86" spans="1:11" ht="17.399999999999999" hidden="1" x14ac:dyDescent="0.25">
      <c r="A86" s="52"/>
      <c r="B86" s="61" t="s">
        <v>155</v>
      </c>
      <c r="C86" s="625" t="s">
        <v>25</v>
      </c>
      <c r="D86" s="625"/>
      <c r="E86" s="626" t="e">
        <f>+'A.2.2. Promedio diarios (T y P)'!#REF!</f>
        <v>#REF!</v>
      </c>
      <c r="F86" s="626"/>
      <c r="G86" s="625" t="s">
        <v>26</v>
      </c>
      <c r="H86" s="625"/>
      <c r="I86" s="626" t="e">
        <f>+'A.2.2. Promedio diarios (T y P)'!#REF!</f>
        <v>#REF!</v>
      </c>
      <c r="J86" s="751"/>
      <c r="K86" s="62"/>
    </row>
    <row r="87" spans="1:11" s="11" customFormat="1" ht="6" hidden="1" customHeight="1" x14ac:dyDescent="0.25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5"/>
    </row>
    <row r="88" spans="1:11" hidden="1" x14ac:dyDescent="0.25">
      <c r="A88" s="52"/>
      <c r="B88" s="628" t="s">
        <v>21</v>
      </c>
      <c r="C88" s="629"/>
      <c r="D88" s="66"/>
      <c r="E88" s="67" t="s">
        <v>62</v>
      </c>
      <c r="F88" s="68"/>
      <c r="G88" s="628" t="s">
        <v>22</v>
      </c>
      <c r="H88" s="629"/>
      <c r="I88" s="80"/>
      <c r="J88" s="67" t="s">
        <v>62</v>
      </c>
      <c r="K88" s="54"/>
    </row>
    <row r="89" spans="1:11" hidden="1" x14ac:dyDescent="0.25">
      <c r="A89" s="52"/>
      <c r="B89" s="54"/>
      <c r="C89" s="54"/>
      <c r="D89" s="54"/>
      <c r="E89" s="56"/>
      <c r="F89" s="54"/>
      <c r="G89" s="54"/>
      <c r="H89" s="54"/>
      <c r="I89" s="54"/>
      <c r="J89" s="71"/>
      <c r="K89" s="54"/>
    </row>
    <row r="90" spans="1:11" ht="24" hidden="1" customHeight="1" x14ac:dyDescent="0.25">
      <c r="A90" s="52"/>
      <c r="B90" s="752" t="s">
        <v>177</v>
      </c>
      <c r="C90" s="753"/>
      <c r="D90" s="753"/>
      <c r="E90" s="754"/>
      <c r="F90" s="755" t="s">
        <v>19</v>
      </c>
      <c r="G90" s="72" t="s">
        <v>1</v>
      </c>
      <c r="H90" s="73" t="s">
        <v>0</v>
      </c>
      <c r="I90" s="757" t="s">
        <v>34</v>
      </c>
      <c r="J90" s="758"/>
      <c r="K90" s="54"/>
    </row>
    <row r="91" spans="1:11" ht="26.25" hidden="1" customHeight="1" x14ac:dyDescent="0.25">
      <c r="A91" s="52"/>
      <c r="B91" s="72" t="s">
        <v>23</v>
      </c>
      <c r="C91" s="72" t="s">
        <v>63</v>
      </c>
      <c r="D91" s="72" t="s">
        <v>64</v>
      </c>
      <c r="E91" s="72" t="s">
        <v>20</v>
      </c>
      <c r="F91" s="756"/>
      <c r="G91" s="74" t="e">
        <f>+H91-2</f>
        <v>#REF!</v>
      </c>
      <c r="H91" s="75" t="e">
        <f>EVEN(F92)</f>
        <v>#REF!</v>
      </c>
      <c r="I91" s="759"/>
      <c r="J91" s="760"/>
      <c r="K91" s="54"/>
    </row>
    <row r="92" spans="1:11" hidden="1" x14ac:dyDescent="0.25">
      <c r="A92" s="52"/>
      <c r="B92" s="76" t="e">
        <f>AVERAGE(D88,I88)</f>
        <v>#DIV/0!</v>
      </c>
      <c r="C92" s="76" t="e">
        <f>25.4*B92/13.61</f>
        <v>#DIV/0!</v>
      </c>
      <c r="D92" s="76" t="e">
        <f>+'A.2.2. Promedio diarios (T y P)'!#REF!</f>
        <v>#REF!</v>
      </c>
      <c r="E92" s="77" t="e">
        <f>1-(C92/D92)</f>
        <v>#DIV/0!</v>
      </c>
      <c r="F92" s="76" t="e">
        <f>+'A.2.2. Promedio diarios (T y P)'!#REF!</f>
        <v>#REF!</v>
      </c>
      <c r="G92" s="81"/>
      <c r="H92" s="82"/>
      <c r="I92" s="761" t="e">
        <f>-(H92-G92)/(H91-G91)*(H91-F92)+H92</f>
        <v>#REF!</v>
      </c>
      <c r="J92" s="762"/>
      <c r="K92" s="54"/>
    </row>
    <row r="93" spans="1:11" hidden="1" x14ac:dyDescent="0.25">
      <c r="A93" s="52"/>
      <c r="B93" s="52"/>
      <c r="C93" s="54"/>
      <c r="D93" s="54"/>
      <c r="E93" s="56"/>
      <c r="F93" s="54"/>
      <c r="G93" s="54"/>
      <c r="H93" s="54"/>
      <c r="I93" s="54"/>
      <c r="J93" s="71"/>
      <c r="K93" s="54"/>
    </row>
    <row r="94" spans="1:11" ht="17.399999999999999" hidden="1" x14ac:dyDescent="0.25">
      <c r="A94" s="52"/>
      <c r="B94" s="61" t="s">
        <v>156</v>
      </c>
      <c r="C94" s="625" t="s">
        <v>25</v>
      </c>
      <c r="D94" s="625"/>
      <c r="E94" s="626" t="e">
        <f>+'A.2.2. Promedio diarios (T y P)'!#REF!</f>
        <v>#REF!</v>
      </c>
      <c r="F94" s="626"/>
      <c r="G94" s="625" t="s">
        <v>26</v>
      </c>
      <c r="H94" s="625"/>
      <c r="I94" s="626" t="e">
        <f>+'A.2.2. Promedio diarios (T y P)'!#REF!</f>
        <v>#REF!</v>
      </c>
      <c r="J94" s="751"/>
      <c r="K94" s="62"/>
    </row>
    <row r="95" spans="1:11" s="11" customFormat="1" ht="6" hidden="1" customHeight="1" x14ac:dyDescent="0.25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hidden="1" x14ac:dyDescent="0.25">
      <c r="A96" s="52"/>
      <c r="B96" s="628" t="s">
        <v>21</v>
      </c>
      <c r="C96" s="629"/>
      <c r="D96" s="66"/>
      <c r="E96" s="67" t="s">
        <v>62</v>
      </c>
      <c r="F96" s="68"/>
      <c r="G96" s="628" t="s">
        <v>22</v>
      </c>
      <c r="H96" s="629"/>
      <c r="I96" s="80"/>
      <c r="J96" s="67" t="s">
        <v>62</v>
      </c>
      <c r="K96" s="54"/>
    </row>
    <row r="97" spans="1:11" hidden="1" x14ac:dyDescent="0.25">
      <c r="A97" s="52"/>
      <c r="B97" s="54"/>
      <c r="C97" s="54"/>
      <c r="D97" s="54"/>
      <c r="E97" s="56"/>
      <c r="F97" s="54"/>
      <c r="G97" s="54"/>
      <c r="H97" s="54"/>
      <c r="I97" s="54"/>
      <c r="J97" s="71"/>
      <c r="K97" s="54"/>
    </row>
    <row r="98" spans="1:11" ht="24" hidden="1" customHeight="1" x14ac:dyDescent="0.25">
      <c r="A98" s="52"/>
      <c r="B98" s="752" t="s">
        <v>177</v>
      </c>
      <c r="C98" s="753"/>
      <c r="D98" s="753"/>
      <c r="E98" s="754"/>
      <c r="F98" s="755" t="s">
        <v>19</v>
      </c>
      <c r="G98" s="72" t="s">
        <v>1</v>
      </c>
      <c r="H98" s="73" t="s">
        <v>0</v>
      </c>
      <c r="I98" s="757" t="s">
        <v>34</v>
      </c>
      <c r="J98" s="758"/>
      <c r="K98" s="54"/>
    </row>
    <row r="99" spans="1:11" ht="26.25" hidden="1" customHeight="1" x14ac:dyDescent="0.25">
      <c r="A99" s="52"/>
      <c r="B99" s="72" t="s">
        <v>23</v>
      </c>
      <c r="C99" s="72" t="s">
        <v>63</v>
      </c>
      <c r="D99" s="72" t="s">
        <v>64</v>
      </c>
      <c r="E99" s="72" t="s">
        <v>20</v>
      </c>
      <c r="F99" s="756"/>
      <c r="G99" s="74" t="e">
        <f>+H99-2</f>
        <v>#REF!</v>
      </c>
      <c r="H99" s="75" t="e">
        <f>EVEN(F100)</f>
        <v>#REF!</v>
      </c>
      <c r="I99" s="759"/>
      <c r="J99" s="760"/>
      <c r="K99" s="54"/>
    </row>
    <row r="100" spans="1:11" hidden="1" x14ac:dyDescent="0.25">
      <c r="A100" s="52"/>
      <c r="B100" s="76" t="e">
        <f>AVERAGE(D96,I96)</f>
        <v>#DIV/0!</v>
      </c>
      <c r="C100" s="76" t="e">
        <f>25.4*B100/13.61</f>
        <v>#DIV/0!</v>
      </c>
      <c r="D100" s="76" t="e">
        <f>+'A.2.2. Promedio diarios (T y P)'!#REF!</f>
        <v>#REF!</v>
      </c>
      <c r="E100" s="77" t="e">
        <f>1-(C100/D100)</f>
        <v>#DIV/0!</v>
      </c>
      <c r="F100" s="76" t="e">
        <f>+'A.2.2. Promedio diarios (T y P)'!#REF!</f>
        <v>#REF!</v>
      </c>
      <c r="G100" s="81"/>
      <c r="H100" s="82"/>
      <c r="I100" s="761" t="e">
        <f>-(H100-G100)/(H99-G99)*(H99-F100)+H100</f>
        <v>#REF!</v>
      </c>
      <c r="J100" s="762"/>
      <c r="K100" s="54"/>
    </row>
    <row r="101" spans="1:11" hidden="1" x14ac:dyDescent="0.25">
      <c r="A101" s="52"/>
      <c r="B101" s="52"/>
      <c r="C101" s="54"/>
      <c r="D101" s="54"/>
      <c r="E101" s="56"/>
      <c r="F101" s="54"/>
      <c r="G101" s="54"/>
      <c r="H101" s="54"/>
      <c r="I101" s="54"/>
      <c r="J101" s="71"/>
      <c r="K101" s="54"/>
    </row>
    <row r="102" spans="1:11" ht="17.399999999999999" hidden="1" x14ac:dyDescent="0.25">
      <c r="A102" s="52"/>
      <c r="B102" s="61" t="s">
        <v>157</v>
      </c>
      <c r="C102" s="625" t="s">
        <v>25</v>
      </c>
      <c r="D102" s="625"/>
      <c r="E102" s="626" t="e">
        <f>+'A.2.2. Promedio diarios (T y P)'!#REF!</f>
        <v>#REF!</v>
      </c>
      <c r="F102" s="626"/>
      <c r="G102" s="625" t="s">
        <v>26</v>
      </c>
      <c r="H102" s="625"/>
      <c r="I102" s="626" t="e">
        <f>+'A.2.2. Promedio diarios (T y P)'!#REF!</f>
        <v>#REF!</v>
      </c>
      <c r="J102" s="751"/>
      <c r="K102" s="62"/>
    </row>
    <row r="103" spans="1:11" s="11" customFormat="1" ht="6" hidden="1" customHeight="1" x14ac:dyDescent="0.25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hidden="1" x14ac:dyDescent="0.25">
      <c r="A104" s="52"/>
      <c r="B104" s="628" t="s">
        <v>21</v>
      </c>
      <c r="C104" s="629"/>
      <c r="D104" s="66"/>
      <c r="E104" s="67" t="s">
        <v>62</v>
      </c>
      <c r="F104" s="68"/>
      <c r="G104" s="628" t="s">
        <v>22</v>
      </c>
      <c r="H104" s="629"/>
      <c r="I104" s="80"/>
      <c r="J104" s="67" t="s">
        <v>62</v>
      </c>
      <c r="K104" s="54"/>
    </row>
    <row r="105" spans="1:11" hidden="1" x14ac:dyDescent="0.25">
      <c r="A105" s="52"/>
      <c r="B105" s="54"/>
      <c r="C105" s="54"/>
      <c r="D105" s="54"/>
      <c r="E105" s="56"/>
      <c r="F105" s="54"/>
      <c r="G105" s="54"/>
      <c r="H105" s="54"/>
      <c r="I105" s="54"/>
      <c r="J105" s="71"/>
      <c r="K105" s="54"/>
    </row>
    <row r="106" spans="1:11" ht="24" hidden="1" customHeight="1" x14ac:dyDescent="0.25">
      <c r="A106" s="52"/>
      <c r="B106" s="752" t="s">
        <v>177</v>
      </c>
      <c r="C106" s="753"/>
      <c r="D106" s="753"/>
      <c r="E106" s="754"/>
      <c r="F106" s="755" t="s">
        <v>19</v>
      </c>
      <c r="G106" s="72" t="s">
        <v>1</v>
      </c>
      <c r="H106" s="73" t="s">
        <v>0</v>
      </c>
      <c r="I106" s="757" t="s">
        <v>34</v>
      </c>
      <c r="J106" s="758"/>
      <c r="K106" s="54"/>
    </row>
    <row r="107" spans="1:11" ht="26.25" hidden="1" customHeight="1" x14ac:dyDescent="0.25">
      <c r="A107" s="52"/>
      <c r="B107" s="72" t="s">
        <v>23</v>
      </c>
      <c r="C107" s="72" t="s">
        <v>63</v>
      </c>
      <c r="D107" s="72" t="s">
        <v>64</v>
      </c>
      <c r="E107" s="72" t="s">
        <v>20</v>
      </c>
      <c r="F107" s="756"/>
      <c r="G107" s="74" t="e">
        <f>+H107-2</f>
        <v>#REF!</v>
      </c>
      <c r="H107" s="75" t="e">
        <f>EVEN(F108)</f>
        <v>#REF!</v>
      </c>
      <c r="I107" s="759"/>
      <c r="J107" s="760"/>
      <c r="K107" s="54"/>
    </row>
    <row r="108" spans="1:11" hidden="1" x14ac:dyDescent="0.25">
      <c r="A108" s="52"/>
      <c r="B108" s="76" t="e">
        <f>AVERAGE(D104,I104)</f>
        <v>#DIV/0!</v>
      </c>
      <c r="C108" s="76" t="e">
        <f>25.4*B108/13.61</f>
        <v>#DIV/0!</v>
      </c>
      <c r="D108" s="76" t="e">
        <f>+'A.2.2. Promedio diarios (T y P)'!#REF!</f>
        <v>#REF!</v>
      </c>
      <c r="E108" s="77" t="e">
        <f>1-(C108/D108)</f>
        <v>#DIV/0!</v>
      </c>
      <c r="F108" s="76" t="e">
        <f>+'A.2.2. Promedio diarios (T y P)'!#REF!</f>
        <v>#REF!</v>
      </c>
      <c r="G108" s="81"/>
      <c r="H108" s="82"/>
      <c r="I108" s="761" t="e">
        <f>-(H108-G108)/(H107-G107)*(H107-F108)+H108</f>
        <v>#REF!</v>
      </c>
      <c r="J108" s="762"/>
      <c r="K108" s="54"/>
    </row>
    <row r="109" spans="1:11" hidden="1" x14ac:dyDescent="0.25">
      <c r="A109" s="52"/>
      <c r="B109" s="52"/>
      <c r="C109" s="54"/>
      <c r="D109" s="54"/>
      <c r="E109" s="56"/>
      <c r="F109" s="54"/>
      <c r="G109" s="54"/>
      <c r="H109" s="54"/>
      <c r="I109" s="54"/>
      <c r="J109" s="71"/>
      <c r="K109" s="54"/>
    </row>
    <row r="110" spans="1:11" ht="17.399999999999999" hidden="1" x14ac:dyDescent="0.25">
      <c r="A110" s="52"/>
      <c r="B110" s="61" t="s">
        <v>158</v>
      </c>
      <c r="C110" s="625" t="s">
        <v>25</v>
      </c>
      <c r="D110" s="625"/>
      <c r="E110" s="626" t="e">
        <f>+'A.2.2. Promedio diarios (T y P)'!#REF!</f>
        <v>#REF!</v>
      </c>
      <c r="F110" s="626"/>
      <c r="G110" s="625" t="s">
        <v>26</v>
      </c>
      <c r="H110" s="625"/>
      <c r="I110" s="626" t="e">
        <f>+'A.2.2. Promedio diarios (T y P)'!#REF!</f>
        <v>#REF!</v>
      </c>
      <c r="J110" s="751"/>
      <c r="K110" s="62"/>
    </row>
    <row r="111" spans="1:11" s="11" customFormat="1" ht="6" hidden="1" customHeight="1" x14ac:dyDescent="0.25">
      <c r="A111" s="63"/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hidden="1" x14ac:dyDescent="0.25">
      <c r="A112" s="52"/>
      <c r="B112" s="628" t="s">
        <v>21</v>
      </c>
      <c r="C112" s="629"/>
      <c r="D112" s="66"/>
      <c r="E112" s="67" t="s">
        <v>62</v>
      </c>
      <c r="F112" s="68"/>
      <c r="G112" s="628" t="s">
        <v>22</v>
      </c>
      <c r="H112" s="629"/>
      <c r="I112" s="80"/>
      <c r="J112" s="67" t="s">
        <v>62</v>
      </c>
      <c r="K112" s="54"/>
    </row>
    <row r="113" spans="1:11" hidden="1" x14ac:dyDescent="0.25">
      <c r="A113" s="52"/>
      <c r="B113" s="54"/>
      <c r="C113" s="54"/>
      <c r="D113" s="54"/>
      <c r="E113" s="56"/>
      <c r="F113" s="54"/>
      <c r="G113" s="54"/>
      <c r="H113" s="54"/>
      <c r="I113" s="54"/>
      <c r="J113" s="71"/>
      <c r="K113" s="54"/>
    </row>
    <row r="114" spans="1:11" ht="24" hidden="1" customHeight="1" x14ac:dyDescent="0.25">
      <c r="A114" s="52"/>
      <c r="B114" s="752" t="s">
        <v>177</v>
      </c>
      <c r="C114" s="753"/>
      <c r="D114" s="753"/>
      <c r="E114" s="754"/>
      <c r="F114" s="755" t="s">
        <v>19</v>
      </c>
      <c r="G114" s="72" t="s">
        <v>1</v>
      </c>
      <c r="H114" s="73" t="s">
        <v>0</v>
      </c>
      <c r="I114" s="757" t="s">
        <v>34</v>
      </c>
      <c r="J114" s="758"/>
      <c r="K114" s="54"/>
    </row>
    <row r="115" spans="1:11" ht="26.25" hidden="1" customHeight="1" x14ac:dyDescent="0.25">
      <c r="A115" s="52"/>
      <c r="B115" s="72" t="s">
        <v>23</v>
      </c>
      <c r="C115" s="72" t="s">
        <v>63</v>
      </c>
      <c r="D115" s="72" t="s">
        <v>64</v>
      </c>
      <c r="E115" s="72" t="s">
        <v>20</v>
      </c>
      <c r="F115" s="756"/>
      <c r="G115" s="74" t="e">
        <f>+H115-2</f>
        <v>#REF!</v>
      </c>
      <c r="H115" s="75" t="e">
        <f>EVEN(F116)</f>
        <v>#REF!</v>
      </c>
      <c r="I115" s="759"/>
      <c r="J115" s="760"/>
      <c r="K115" s="54"/>
    </row>
    <row r="116" spans="1:11" hidden="1" x14ac:dyDescent="0.25">
      <c r="A116" s="52"/>
      <c r="B116" s="76" t="e">
        <f>AVERAGE(D112,I112)</f>
        <v>#DIV/0!</v>
      </c>
      <c r="C116" s="76" t="e">
        <f>25.4*B116/13.61</f>
        <v>#DIV/0!</v>
      </c>
      <c r="D116" s="76" t="e">
        <f>+'A.2.2. Promedio diarios (T y P)'!#REF!</f>
        <v>#REF!</v>
      </c>
      <c r="E116" s="77" t="e">
        <f>1-(C116/D116)</f>
        <v>#DIV/0!</v>
      </c>
      <c r="F116" s="76" t="e">
        <f>+'A.2.2. Promedio diarios (T y P)'!#REF!</f>
        <v>#REF!</v>
      </c>
      <c r="G116" s="81"/>
      <c r="H116" s="82"/>
      <c r="I116" s="761" t="e">
        <f>-(H116-G116)/(H115-G115)*(H115-F116)+H116</f>
        <v>#REF!</v>
      </c>
      <c r="J116" s="762"/>
      <c r="K116" s="54"/>
    </row>
    <row r="117" spans="1:11" hidden="1" x14ac:dyDescent="0.25">
      <c r="A117" s="52"/>
      <c r="B117" s="52"/>
      <c r="C117" s="54"/>
      <c r="D117" s="54"/>
      <c r="E117" s="56"/>
      <c r="F117" s="54"/>
      <c r="G117" s="54"/>
      <c r="H117" s="54"/>
      <c r="I117" s="54"/>
      <c r="J117" s="71"/>
      <c r="K117" s="54"/>
    </row>
    <row r="118" spans="1:11" ht="17.399999999999999" hidden="1" x14ac:dyDescent="0.25">
      <c r="A118" s="52"/>
      <c r="B118" s="61" t="s">
        <v>159</v>
      </c>
      <c r="C118" s="625" t="s">
        <v>25</v>
      </c>
      <c r="D118" s="625"/>
      <c r="E118" s="626" t="e">
        <f>+'A.2.2. Promedio diarios (T y P)'!#REF!</f>
        <v>#REF!</v>
      </c>
      <c r="F118" s="626"/>
      <c r="G118" s="625" t="s">
        <v>26</v>
      </c>
      <c r="H118" s="625"/>
      <c r="I118" s="626" t="e">
        <f>+'A.2.2. Promedio diarios (T y P)'!#REF!</f>
        <v>#REF!</v>
      </c>
      <c r="J118" s="751"/>
      <c r="K118" s="62"/>
    </row>
    <row r="119" spans="1:11" s="11" customFormat="1" ht="6" hidden="1" customHeight="1" x14ac:dyDescent="0.25">
      <c r="A119" s="63"/>
      <c r="B119" s="64"/>
      <c r="C119" s="64"/>
      <c r="D119" s="64"/>
      <c r="E119" s="64"/>
      <c r="F119" s="64"/>
      <c r="G119" s="64"/>
      <c r="H119" s="64"/>
      <c r="I119" s="64"/>
      <c r="J119" s="64"/>
      <c r="K119" s="65"/>
    </row>
    <row r="120" spans="1:11" hidden="1" x14ac:dyDescent="0.25">
      <c r="A120" s="52"/>
      <c r="B120" s="628" t="s">
        <v>21</v>
      </c>
      <c r="C120" s="629"/>
      <c r="D120" s="66"/>
      <c r="E120" s="67" t="s">
        <v>62</v>
      </c>
      <c r="F120" s="68"/>
      <c r="G120" s="628" t="s">
        <v>22</v>
      </c>
      <c r="H120" s="629"/>
      <c r="I120" s="80"/>
      <c r="J120" s="67" t="s">
        <v>62</v>
      </c>
      <c r="K120" s="54"/>
    </row>
    <row r="121" spans="1:11" hidden="1" x14ac:dyDescent="0.25">
      <c r="A121" s="52"/>
      <c r="B121" s="54"/>
      <c r="C121" s="54"/>
      <c r="D121" s="54"/>
      <c r="E121" s="56"/>
      <c r="F121" s="54"/>
      <c r="G121" s="54"/>
      <c r="H121" s="54"/>
      <c r="I121" s="54"/>
      <c r="J121" s="71"/>
      <c r="K121" s="54"/>
    </row>
    <row r="122" spans="1:11" ht="24" hidden="1" customHeight="1" x14ac:dyDescent="0.25">
      <c r="A122" s="52"/>
      <c r="B122" s="752" t="s">
        <v>177</v>
      </c>
      <c r="C122" s="753"/>
      <c r="D122" s="753"/>
      <c r="E122" s="754"/>
      <c r="F122" s="755" t="s">
        <v>19</v>
      </c>
      <c r="G122" s="72" t="s">
        <v>1</v>
      </c>
      <c r="H122" s="73" t="s">
        <v>0</v>
      </c>
      <c r="I122" s="757" t="s">
        <v>34</v>
      </c>
      <c r="J122" s="758"/>
      <c r="K122" s="54"/>
    </row>
    <row r="123" spans="1:11" ht="26.25" hidden="1" customHeight="1" x14ac:dyDescent="0.25">
      <c r="A123" s="52"/>
      <c r="B123" s="72" t="s">
        <v>23</v>
      </c>
      <c r="C123" s="72" t="s">
        <v>63</v>
      </c>
      <c r="D123" s="72" t="s">
        <v>64</v>
      </c>
      <c r="E123" s="72" t="s">
        <v>20</v>
      </c>
      <c r="F123" s="756"/>
      <c r="G123" s="74" t="e">
        <f>+H123-2</f>
        <v>#REF!</v>
      </c>
      <c r="H123" s="75" t="e">
        <f>EVEN(F124)</f>
        <v>#REF!</v>
      </c>
      <c r="I123" s="759"/>
      <c r="J123" s="760"/>
      <c r="K123" s="54"/>
    </row>
    <row r="124" spans="1:11" hidden="1" x14ac:dyDescent="0.25">
      <c r="A124" s="52"/>
      <c r="B124" s="76" t="e">
        <f>AVERAGE(D120,I120)</f>
        <v>#DIV/0!</v>
      </c>
      <c r="C124" s="76" t="e">
        <f>25.4*B124/13.61</f>
        <v>#DIV/0!</v>
      </c>
      <c r="D124" s="76" t="e">
        <f>+'A.2.2. Promedio diarios (T y P)'!#REF!</f>
        <v>#REF!</v>
      </c>
      <c r="E124" s="77" t="e">
        <f>1-(C124/D124)</f>
        <v>#DIV/0!</v>
      </c>
      <c r="F124" s="76" t="e">
        <f>+'A.2.2. Promedio diarios (T y P)'!#REF!</f>
        <v>#REF!</v>
      </c>
      <c r="G124" s="81"/>
      <c r="H124" s="82"/>
      <c r="I124" s="761" t="e">
        <f>-(H124-G124)/(H123-G123)*(H123-F124)+H124</f>
        <v>#REF!</v>
      </c>
      <c r="J124" s="762"/>
      <c r="K124" s="54"/>
    </row>
    <row r="125" spans="1:11" hidden="1" x14ac:dyDescent="0.25">
      <c r="A125" s="52"/>
      <c r="B125" s="52"/>
      <c r="C125" s="54"/>
      <c r="D125" s="54"/>
      <c r="E125" s="56"/>
      <c r="F125" s="54"/>
      <c r="G125" s="54"/>
      <c r="H125" s="54"/>
      <c r="I125" s="54"/>
      <c r="J125" s="71"/>
      <c r="K125" s="54"/>
    </row>
    <row r="126" spans="1:11" ht="17.399999999999999" hidden="1" x14ac:dyDescent="0.25">
      <c r="A126" s="52"/>
      <c r="B126" s="61" t="s">
        <v>160</v>
      </c>
      <c r="C126" s="625" t="s">
        <v>25</v>
      </c>
      <c r="D126" s="625"/>
      <c r="E126" s="626" t="e">
        <f>+'A.2.2. Promedio diarios (T y P)'!#REF!</f>
        <v>#REF!</v>
      </c>
      <c r="F126" s="626"/>
      <c r="G126" s="625" t="s">
        <v>26</v>
      </c>
      <c r="H126" s="625"/>
      <c r="I126" s="626" t="e">
        <f>+'A.2.2. Promedio diarios (T y P)'!#REF!</f>
        <v>#REF!</v>
      </c>
      <c r="J126" s="751"/>
      <c r="K126" s="62"/>
    </row>
    <row r="127" spans="1:11" s="11" customFormat="1" ht="6" hidden="1" customHeight="1" x14ac:dyDescent="0.25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11" hidden="1" x14ac:dyDescent="0.25">
      <c r="A128" s="52"/>
      <c r="B128" s="628" t="s">
        <v>21</v>
      </c>
      <c r="C128" s="629"/>
      <c r="D128" s="66"/>
      <c r="E128" s="67" t="s">
        <v>62</v>
      </c>
      <c r="F128" s="68"/>
      <c r="G128" s="628" t="s">
        <v>22</v>
      </c>
      <c r="H128" s="629"/>
      <c r="I128" s="80"/>
      <c r="J128" s="67" t="s">
        <v>62</v>
      </c>
      <c r="K128" s="54"/>
    </row>
    <row r="129" spans="1:11" hidden="1" x14ac:dyDescent="0.25">
      <c r="A129" s="52"/>
      <c r="B129" s="54"/>
      <c r="C129" s="54"/>
      <c r="D129" s="54"/>
      <c r="E129" s="56"/>
      <c r="F129" s="54"/>
      <c r="G129" s="54"/>
      <c r="H129" s="54"/>
      <c r="I129" s="54"/>
      <c r="J129" s="71"/>
      <c r="K129" s="54"/>
    </row>
    <row r="130" spans="1:11" ht="24" hidden="1" customHeight="1" x14ac:dyDescent="0.25">
      <c r="A130" s="52"/>
      <c r="B130" s="752" t="s">
        <v>177</v>
      </c>
      <c r="C130" s="753"/>
      <c r="D130" s="753"/>
      <c r="E130" s="754"/>
      <c r="F130" s="755" t="s">
        <v>19</v>
      </c>
      <c r="G130" s="72" t="s">
        <v>1</v>
      </c>
      <c r="H130" s="73" t="s">
        <v>0</v>
      </c>
      <c r="I130" s="757" t="s">
        <v>34</v>
      </c>
      <c r="J130" s="758"/>
      <c r="K130" s="54"/>
    </row>
    <row r="131" spans="1:11" ht="26.25" hidden="1" customHeight="1" x14ac:dyDescent="0.25">
      <c r="A131" s="52"/>
      <c r="B131" s="72" t="s">
        <v>23</v>
      </c>
      <c r="C131" s="72" t="s">
        <v>63</v>
      </c>
      <c r="D131" s="72" t="s">
        <v>64</v>
      </c>
      <c r="E131" s="72" t="s">
        <v>20</v>
      </c>
      <c r="F131" s="756"/>
      <c r="G131" s="74" t="e">
        <f>+H131-2</f>
        <v>#REF!</v>
      </c>
      <c r="H131" s="75" t="e">
        <f>EVEN(F132)</f>
        <v>#REF!</v>
      </c>
      <c r="I131" s="759"/>
      <c r="J131" s="760"/>
      <c r="K131" s="54"/>
    </row>
    <row r="132" spans="1:11" hidden="1" x14ac:dyDescent="0.25">
      <c r="A132" s="52"/>
      <c r="B132" s="76" t="e">
        <f>AVERAGE(D128,I128)</f>
        <v>#DIV/0!</v>
      </c>
      <c r="C132" s="76" t="e">
        <f>25.4*B132/13.61</f>
        <v>#DIV/0!</v>
      </c>
      <c r="D132" s="76" t="e">
        <f>+'A.2.2. Promedio diarios (T y P)'!#REF!</f>
        <v>#REF!</v>
      </c>
      <c r="E132" s="77" t="e">
        <f>1-(C132/D132)</f>
        <v>#DIV/0!</v>
      </c>
      <c r="F132" s="76" t="e">
        <f>+'A.2.2. Promedio diarios (T y P)'!#REF!</f>
        <v>#REF!</v>
      </c>
      <c r="G132" s="81"/>
      <c r="H132" s="82"/>
      <c r="I132" s="761" t="e">
        <f>-(H132-G132)/(H131-G131)*(H131-F132)+H132</f>
        <v>#REF!</v>
      </c>
      <c r="J132" s="762"/>
      <c r="K132" s="54"/>
    </row>
    <row r="133" spans="1:11" hidden="1" x14ac:dyDescent="0.25">
      <c r="A133" s="52"/>
      <c r="B133" s="52"/>
      <c r="C133" s="54"/>
      <c r="D133" s="54"/>
      <c r="E133" s="56"/>
      <c r="F133" s="54"/>
      <c r="G133" s="54"/>
      <c r="H133" s="54"/>
      <c r="I133" s="54"/>
      <c r="J133" s="71"/>
      <c r="K133" s="54"/>
    </row>
    <row r="134" spans="1:11" ht="17.399999999999999" hidden="1" x14ac:dyDescent="0.25">
      <c r="A134" s="52"/>
      <c r="B134" s="61" t="s">
        <v>161</v>
      </c>
      <c r="C134" s="625" t="s">
        <v>25</v>
      </c>
      <c r="D134" s="625"/>
      <c r="E134" s="626" t="e">
        <f>+'A.2.2. Promedio diarios (T y P)'!#REF!</f>
        <v>#REF!</v>
      </c>
      <c r="F134" s="626"/>
      <c r="G134" s="625" t="s">
        <v>26</v>
      </c>
      <c r="H134" s="625"/>
      <c r="I134" s="626" t="e">
        <f>+'A.2.2. Promedio diarios (T y P)'!#REF!</f>
        <v>#REF!</v>
      </c>
      <c r="J134" s="751"/>
      <c r="K134" s="62"/>
    </row>
    <row r="135" spans="1:11" s="11" customFormat="1" ht="6" hidden="1" customHeight="1" x14ac:dyDescent="0.25">
      <c r="A135" s="63"/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hidden="1" x14ac:dyDescent="0.25">
      <c r="A136" s="52"/>
      <c r="B136" s="628" t="s">
        <v>21</v>
      </c>
      <c r="C136" s="629"/>
      <c r="D136" s="66"/>
      <c r="E136" s="67" t="s">
        <v>62</v>
      </c>
      <c r="F136" s="68"/>
      <c r="G136" s="628" t="s">
        <v>22</v>
      </c>
      <c r="H136" s="629"/>
      <c r="I136" s="80"/>
      <c r="J136" s="67" t="s">
        <v>62</v>
      </c>
      <c r="K136" s="54"/>
    </row>
    <row r="137" spans="1:11" hidden="1" x14ac:dyDescent="0.25">
      <c r="A137" s="52"/>
      <c r="B137" s="54"/>
      <c r="C137" s="54"/>
      <c r="D137" s="54"/>
      <c r="E137" s="56"/>
      <c r="F137" s="54"/>
      <c r="G137" s="54"/>
      <c r="H137" s="54"/>
      <c r="I137" s="54"/>
      <c r="J137" s="71"/>
      <c r="K137" s="54"/>
    </row>
    <row r="138" spans="1:11" ht="24" hidden="1" customHeight="1" x14ac:dyDescent="0.25">
      <c r="A138" s="52"/>
      <c r="B138" s="752" t="s">
        <v>177</v>
      </c>
      <c r="C138" s="753"/>
      <c r="D138" s="753"/>
      <c r="E138" s="754"/>
      <c r="F138" s="755" t="s">
        <v>19</v>
      </c>
      <c r="G138" s="72" t="s">
        <v>1</v>
      </c>
      <c r="H138" s="73" t="s">
        <v>0</v>
      </c>
      <c r="I138" s="757" t="s">
        <v>34</v>
      </c>
      <c r="J138" s="758"/>
      <c r="K138" s="54"/>
    </row>
    <row r="139" spans="1:11" ht="26.25" hidden="1" customHeight="1" x14ac:dyDescent="0.25">
      <c r="A139" s="52"/>
      <c r="B139" s="72" t="s">
        <v>23</v>
      </c>
      <c r="C139" s="72" t="s">
        <v>63</v>
      </c>
      <c r="D139" s="72" t="s">
        <v>64</v>
      </c>
      <c r="E139" s="72" t="s">
        <v>20</v>
      </c>
      <c r="F139" s="756"/>
      <c r="G139" s="74" t="e">
        <f>+H139-2</f>
        <v>#REF!</v>
      </c>
      <c r="H139" s="75" t="e">
        <f>EVEN(F140)</f>
        <v>#REF!</v>
      </c>
      <c r="I139" s="759"/>
      <c r="J139" s="760"/>
      <c r="K139" s="54"/>
    </row>
    <row r="140" spans="1:11" hidden="1" x14ac:dyDescent="0.25">
      <c r="A140" s="52"/>
      <c r="B140" s="76" t="e">
        <f>AVERAGE(D136,I136)</f>
        <v>#DIV/0!</v>
      </c>
      <c r="C140" s="76" t="e">
        <f>25.4*B140/13.61</f>
        <v>#DIV/0!</v>
      </c>
      <c r="D140" s="76" t="e">
        <f>+'A.2.2. Promedio diarios (T y P)'!#REF!</f>
        <v>#REF!</v>
      </c>
      <c r="E140" s="77" t="e">
        <f>1-(C140/D140)</f>
        <v>#DIV/0!</v>
      </c>
      <c r="F140" s="76" t="e">
        <f>+'A.2.2. Promedio diarios (T y P)'!#REF!</f>
        <v>#REF!</v>
      </c>
      <c r="G140" s="81"/>
      <c r="H140" s="82"/>
      <c r="I140" s="761" t="e">
        <f>-(H140-G140)/(H139-G139)*(H139-F140)+H140</f>
        <v>#REF!</v>
      </c>
      <c r="J140" s="762"/>
      <c r="K140" s="54"/>
    </row>
    <row r="141" spans="1:11" hidden="1" x14ac:dyDescent="0.25">
      <c r="A141" s="52"/>
      <c r="B141" s="52"/>
      <c r="C141" s="54"/>
      <c r="D141" s="54"/>
      <c r="E141" s="56"/>
      <c r="F141" s="54"/>
      <c r="G141" s="54"/>
      <c r="H141" s="54"/>
      <c r="I141" s="54"/>
      <c r="J141" s="54"/>
      <c r="K141" s="54"/>
    </row>
    <row r="142" spans="1:11" x14ac:dyDescent="0.25">
      <c r="A142" s="52"/>
      <c r="B142" s="604" t="s">
        <v>13</v>
      </c>
      <c r="C142" s="604"/>
      <c r="D142" s="604"/>
      <c r="E142" s="604"/>
      <c r="F142" s="604"/>
      <c r="G142" s="604"/>
      <c r="H142" s="604"/>
      <c r="I142" s="604"/>
      <c r="J142" s="604"/>
      <c r="K142" s="54"/>
    </row>
    <row r="143" spans="1:11" ht="35.25" customHeight="1" x14ac:dyDescent="0.25">
      <c r="A143" s="52"/>
      <c r="B143" s="605" t="s">
        <v>173</v>
      </c>
      <c r="C143" s="605"/>
      <c r="D143" s="605"/>
      <c r="E143" s="605"/>
      <c r="F143" s="605"/>
      <c r="G143" s="605"/>
      <c r="H143" s="605"/>
      <c r="I143" s="605"/>
      <c r="J143" s="605"/>
      <c r="K143" s="54"/>
    </row>
  </sheetData>
  <mergeCells count="170">
    <mergeCell ref="B2:C5"/>
    <mergeCell ref="D2:J5"/>
    <mergeCell ref="I130:J131"/>
    <mergeCell ref="I138:J139"/>
    <mergeCell ref="I140:J140"/>
    <mergeCell ref="I132:J132"/>
    <mergeCell ref="I124:J124"/>
    <mergeCell ref="I84:J84"/>
    <mergeCell ref="I42:J43"/>
    <mergeCell ref="I44:J44"/>
    <mergeCell ref="I50:J51"/>
    <mergeCell ref="I52:J52"/>
    <mergeCell ref="I58:J59"/>
    <mergeCell ref="I60:J60"/>
    <mergeCell ref="I94:J94"/>
    <mergeCell ref="C110:D110"/>
    <mergeCell ref="E110:F110"/>
    <mergeCell ref="G110:H110"/>
    <mergeCell ref="I110:J110"/>
    <mergeCell ref="B104:C104"/>
    <mergeCell ref="G104:H104"/>
    <mergeCell ref="I108:J108"/>
    <mergeCell ref="I100:J100"/>
    <mergeCell ref="I92:J92"/>
    <mergeCell ref="B142:J142"/>
    <mergeCell ref="B143:J143"/>
    <mergeCell ref="F9:G9"/>
    <mergeCell ref="B9:C9"/>
    <mergeCell ref="I26:J27"/>
    <mergeCell ref="I28:J28"/>
    <mergeCell ref="I34:J35"/>
    <mergeCell ref="I36:J36"/>
    <mergeCell ref="B136:C136"/>
    <mergeCell ref="G136:H136"/>
    <mergeCell ref="B138:E138"/>
    <mergeCell ref="F138:F139"/>
    <mergeCell ref="C134:D134"/>
    <mergeCell ref="E134:F134"/>
    <mergeCell ref="G134:H134"/>
    <mergeCell ref="I134:J134"/>
    <mergeCell ref="B128:C128"/>
    <mergeCell ref="G128:H128"/>
    <mergeCell ref="B130:E130"/>
    <mergeCell ref="F130:F131"/>
    <mergeCell ref="C126:D126"/>
    <mergeCell ref="B106:E106"/>
    <mergeCell ref="F106:F107"/>
    <mergeCell ref="C102:D102"/>
    <mergeCell ref="E126:F126"/>
    <mergeCell ref="G126:H126"/>
    <mergeCell ref="I126:J126"/>
    <mergeCell ref="B120:C120"/>
    <mergeCell ref="G120:H120"/>
    <mergeCell ref="B122:E122"/>
    <mergeCell ref="F122:F123"/>
    <mergeCell ref="C118:D118"/>
    <mergeCell ref="E118:F118"/>
    <mergeCell ref="G118:H118"/>
    <mergeCell ref="I118:J118"/>
    <mergeCell ref="B112:C112"/>
    <mergeCell ref="G112:H112"/>
    <mergeCell ref="B114:E114"/>
    <mergeCell ref="F114:F115"/>
    <mergeCell ref="I114:J115"/>
    <mergeCell ref="I116:J116"/>
    <mergeCell ref="I122:J123"/>
    <mergeCell ref="B88:C88"/>
    <mergeCell ref="G88:H88"/>
    <mergeCell ref="B90:E90"/>
    <mergeCell ref="F90:F91"/>
    <mergeCell ref="C94:D94"/>
    <mergeCell ref="E94:F94"/>
    <mergeCell ref="G94:H94"/>
    <mergeCell ref="E102:F102"/>
    <mergeCell ref="G102:H102"/>
    <mergeCell ref="I102:J102"/>
    <mergeCell ref="B96:C96"/>
    <mergeCell ref="G96:H96"/>
    <mergeCell ref="B98:E98"/>
    <mergeCell ref="F98:F99"/>
    <mergeCell ref="I98:J99"/>
    <mergeCell ref="I106:J107"/>
    <mergeCell ref="C86:D86"/>
    <mergeCell ref="E86:F86"/>
    <mergeCell ref="G86:H86"/>
    <mergeCell ref="I86:J86"/>
    <mergeCell ref="I90:J91"/>
    <mergeCell ref="B80:C80"/>
    <mergeCell ref="G80:H80"/>
    <mergeCell ref="B82:E82"/>
    <mergeCell ref="F82:F83"/>
    <mergeCell ref="I82:J83"/>
    <mergeCell ref="C78:D78"/>
    <mergeCell ref="E78:F78"/>
    <mergeCell ref="G78:H78"/>
    <mergeCell ref="I78:J78"/>
    <mergeCell ref="B72:C72"/>
    <mergeCell ref="G72:H72"/>
    <mergeCell ref="B74:E74"/>
    <mergeCell ref="F74:F75"/>
    <mergeCell ref="I74:J75"/>
    <mergeCell ref="I76:J76"/>
    <mergeCell ref="C70:D70"/>
    <mergeCell ref="E70:F70"/>
    <mergeCell ref="G70:H70"/>
    <mergeCell ref="I70:J70"/>
    <mergeCell ref="B64:C64"/>
    <mergeCell ref="G64:H64"/>
    <mergeCell ref="B66:E66"/>
    <mergeCell ref="F66:F67"/>
    <mergeCell ref="C62:D62"/>
    <mergeCell ref="E62:F62"/>
    <mergeCell ref="G62:H62"/>
    <mergeCell ref="I62:J62"/>
    <mergeCell ref="I68:J68"/>
    <mergeCell ref="I66:J67"/>
    <mergeCell ref="B56:C56"/>
    <mergeCell ref="G56:H56"/>
    <mergeCell ref="B58:E58"/>
    <mergeCell ref="F58:F59"/>
    <mergeCell ref="C54:D54"/>
    <mergeCell ref="E54:F54"/>
    <mergeCell ref="G54:H54"/>
    <mergeCell ref="I54:J54"/>
    <mergeCell ref="B48:C48"/>
    <mergeCell ref="G48:H48"/>
    <mergeCell ref="B50:E50"/>
    <mergeCell ref="F50:F51"/>
    <mergeCell ref="C46:D46"/>
    <mergeCell ref="E46:F46"/>
    <mergeCell ref="G46:H46"/>
    <mergeCell ref="I46:J46"/>
    <mergeCell ref="B40:C40"/>
    <mergeCell ref="G40:H40"/>
    <mergeCell ref="B42:E42"/>
    <mergeCell ref="F42:F43"/>
    <mergeCell ref="C38:D38"/>
    <mergeCell ref="E38:F38"/>
    <mergeCell ref="G38:H38"/>
    <mergeCell ref="I38:J38"/>
    <mergeCell ref="B32:C32"/>
    <mergeCell ref="G32:H32"/>
    <mergeCell ref="B34:E34"/>
    <mergeCell ref="F34:F35"/>
    <mergeCell ref="C30:D30"/>
    <mergeCell ref="E30:F30"/>
    <mergeCell ref="G30:H30"/>
    <mergeCell ref="I30:J30"/>
    <mergeCell ref="B26:E26"/>
    <mergeCell ref="F26:F27"/>
    <mergeCell ref="B11:J11"/>
    <mergeCell ref="B7:C7"/>
    <mergeCell ref="D7:J7"/>
    <mergeCell ref="B24:C24"/>
    <mergeCell ref="G24:H24"/>
    <mergeCell ref="C22:D22"/>
    <mergeCell ref="E22:F22"/>
    <mergeCell ref="G22:H22"/>
    <mergeCell ref="I22:J22"/>
    <mergeCell ref="D17:E17"/>
    <mergeCell ref="F17:J17"/>
    <mergeCell ref="B19:J19"/>
    <mergeCell ref="B21:J21"/>
    <mergeCell ref="B15:C17"/>
    <mergeCell ref="D15:E15"/>
    <mergeCell ref="F15:J15"/>
    <mergeCell ref="D16:E16"/>
    <mergeCell ref="F16:J16"/>
    <mergeCell ref="I13:J13"/>
    <mergeCell ref="B13:C13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58" fitToHeight="0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5"/>
  <sheetViews>
    <sheetView workbookViewId="0"/>
  </sheetViews>
  <sheetFormatPr baseColWidth="10" defaultColWidth="11.44140625" defaultRowHeight="13.2" x14ac:dyDescent="0.25"/>
  <cols>
    <col min="1" max="1" width="2.21875" style="1" customWidth="1"/>
    <col min="2" max="2" width="4.33203125" style="1" customWidth="1"/>
    <col min="3" max="3" width="11.6640625" style="1" customWidth="1"/>
    <col min="4" max="4" width="9.6640625" style="1" customWidth="1"/>
    <col min="5" max="6" width="18" style="1" customWidth="1"/>
    <col min="7" max="8" width="12.44140625" style="1" customWidth="1"/>
    <col min="9" max="9" width="9.109375" style="1" customWidth="1"/>
    <col min="10" max="10" width="9" style="1" customWidth="1"/>
    <col min="11" max="11" width="13.21875" style="1" customWidth="1"/>
    <col min="12" max="12" width="15.6640625" style="1" bestFit="1" customWidth="1"/>
    <col min="13" max="13" width="13.88671875" style="1" customWidth="1"/>
    <col min="14" max="14" width="2.21875" style="1" customWidth="1"/>
    <col min="15" max="16384" width="11.44140625" style="1"/>
  </cols>
  <sheetData>
    <row r="1" spans="1:14" s="7" customForma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4" s="7" customFormat="1" ht="12.75" customHeight="1" x14ac:dyDescent="0.25">
      <c r="A2" s="83"/>
      <c r="B2" s="642"/>
      <c r="C2" s="643"/>
      <c r="D2" s="644"/>
      <c r="E2" s="651" t="s">
        <v>220</v>
      </c>
      <c r="F2" s="652"/>
      <c r="G2" s="652"/>
      <c r="H2" s="652"/>
      <c r="I2" s="652"/>
      <c r="J2" s="652"/>
      <c r="K2" s="652"/>
      <c r="L2" s="652"/>
      <c r="M2" s="653"/>
      <c r="N2" s="96"/>
    </row>
    <row r="3" spans="1:14" s="7" customFormat="1" ht="12.75" customHeight="1" x14ac:dyDescent="0.25">
      <c r="A3" s="83"/>
      <c r="B3" s="645"/>
      <c r="C3" s="769"/>
      <c r="D3" s="647"/>
      <c r="E3" s="654"/>
      <c r="F3" s="708"/>
      <c r="G3" s="708"/>
      <c r="H3" s="708"/>
      <c r="I3" s="708"/>
      <c r="J3" s="708"/>
      <c r="K3" s="708"/>
      <c r="L3" s="708"/>
      <c r="M3" s="656"/>
      <c r="N3" s="96"/>
    </row>
    <row r="4" spans="1:14" s="7" customFormat="1" ht="12.75" customHeight="1" x14ac:dyDescent="0.25">
      <c r="A4" s="83"/>
      <c r="B4" s="645"/>
      <c r="C4" s="769"/>
      <c r="D4" s="647"/>
      <c r="E4" s="654"/>
      <c r="F4" s="708"/>
      <c r="G4" s="708"/>
      <c r="H4" s="708"/>
      <c r="I4" s="708"/>
      <c r="J4" s="708"/>
      <c r="K4" s="708"/>
      <c r="L4" s="708"/>
      <c r="M4" s="656"/>
      <c r="N4" s="96"/>
    </row>
    <row r="5" spans="1:14" s="7" customFormat="1" ht="13.5" customHeight="1" x14ac:dyDescent="0.25">
      <c r="A5" s="83"/>
      <c r="B5" s="648"/>
      <c r="C5" s="649"/>
      <c r="D5" s="650"/>
      <c r="E5" s="657"/>
      <c r="F5" s="658"/>
      <c r="G5" s="658"/>
      <c r="H5" s="658"/>
      <c r="I5" s="658"/>
      <c r="J5" s="658"/>
      <c r="K5" s="658"/>
      <c r="L5" s="658"/>
      <c r="M5" s="659"/>
      <c r="N5" s="96"/>
    </row>
    <row r="6" spans="1:14" s="7" customFormat="1" x14ac:dyDescent="0.25">
      <c r="A6" s="83"/>
      <c r="B6" s="83"/>
      <c r="C6" s="83"/>
      <c r="D6" s="83"/>
      <c r="E6" s="168"/>
      <c r="F6" s="84"/>
      <c r="G6" s="83"/>
      <c r="H6" s="83"/>
      <c r="I6" s="83"/>
      <c r="J6" s="168"/>
      <c r="K6" s="83"/>
      <c r="L6" s="83"/>
      <c r="M6" s="83"/>
      <c r="N6" s="96"/>
    </row>
    <row r="7" spans="1:14" s="4" customFormat="1" ht="30.6" customHeight="1" x14ac:dyDescent="0.2">
      <c r="A7" s="116"/>
      <c r="B7" s="600" t="s">
        <v>188</v>
      </c>
      <c r="C7" s="600"/>
      <c r="D7" s="600"/>
      <c r="E7" s="737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737"/>
      <c r="G7" s="737"/>
      <c r="H7" s="737"/>
      <c r="I7" s="737"/>
      <c r="J7" s="737"/>
      <c r="K7" s="737"/>
      <c r="L7" s="737"/>
      <c r="M7" s="737"/>
      <c r="N7" s="68"/>
    </row>
    <row r="8" spans="1:14" s="155" customFormat="1" ht="9.6" customHeight="1" x14ac:dyDescent="0.2">
      <c r="A8" s="68"/>
      <c r="B8" s="156"/>
      <c r="C8" s="156"/>
      <c r="D8" s="156"/>
      <c r="E8" s="157"/>
      <c r="F8" s="157"/>
      <c r="G8" s="157"/>
      <c r="H8" s="157"/>
      <c r="I8" s="157"/>
      <c r="J8" s="157"/>
      <c r="K8" s="157"/>
      <c r="L8" s="157"/>
      <c r="M8" s="157"/>
      <c r="N8" s="68"/>
    </row>
    <row r="9" spans="1:14" s="4" customFormat="1" ht="15.6" customHeight="1" x14ac:dyDescent="0.2">
      <c r="A9" s="116"/>
      <c r="B9" s="600" t="s">
        <v>236</v>
      </c>
      <c r="C9" s="600"/>
      <c r="D9" s="600"/>
      <c r="E9" s="593" t="str">
        <f>'A.2.1. Promedio meteorologia'!E8</f>
        <v>CA-VMP-6</v>
      </c>
      <c r="F9" s="593"/>
      <c r="G9" s="154"/>
      <c r="H9" s="600" t="s">
        <v>189</v>
      </c>
      <c r="I9" s="600"/>
      <c r="J9" s="770" t="str">
        <f>'A.2.1. Promedio meteorologia'!G8</f>
        <v>0001-7-2020-411</v>
      </c>
      <c r="K9" s="770"/>
      <c r="L9" s="770"/>
      <c r="M9" s="770"/>
      <c r="N9" s="68"/>
    </row>
    <row r="10" spans="1:14" ht="13.2" customHeight="1" thickBot="1" x14ac:dyDescent="0.3">
      <c r="A10" s="85"/>
      <c r="B10" s="85"/>
      <c r="C10" s="85"/>
      <c r="D10" s="85"/>
      <c r="E10" s="85"/>
      <c r="F10" s="85"/>
      <c r="G10" s="86"/>
      <c r="H10" s="86"/>
      <c r="I10" s="85"/>
      <c r="J10" s="85"/>
      <c r="K10" s="85"/>
      <c r="L10" s="85"/>
      <c r="M10" s="85"/>
      <c r="N10" s="87"/>
    </row>
    <row r="11" spans="1:14" ht="55.5" customHeight="1" thickBot="1" x14ac:dyDescent="0.3">
      <c r="A11" s="87"/>
      <c r="B11" s="194" t="s">
        <v>24</v>
      </c>
      <c r="C11" s="195" t="s">
        <v>2</v>
      </c>
      <c r="D11" s="195" t="s">
        <v>31</v>
      </c>
      <c r="E11" s="195" t="s">
        <v>27</v>
      </c>
      <c r="F11" s="195" t="s">
        <v>28</v>
      </c>
      <c r="G11" s="773" t="s">
        <v>178</v>
      </c>
      <c r="H11" s="774"/>
      <c r="I11" s="773" t="s">
        <v>238</v>
      </c>
      <c r="J11" s="774"/>
      <c r="K11" s="195" t="s">
        <v>186</v>
      </c>
      <c r="L11" s="195" t="s">
        <v>183</v>
      </c>
      <c r="M11" s="196" t="s">
        <v>30</v>
      </c>
      <c r="N11" s="87"/>
    </row>
    <row r="12" spans="1:14" x14ac:dyDescent="0.25">
      <c r="A12" s="87"/>
      <c r="B12" s="88">
        <v>1</v>
      </c>
      <c r="C12" s="771" t="s">
        <v>162</v>
      </c>
      <c r="D12" s="89">
        <v>431014</v>
      </c>
      <c r="E12" s="90">
        <f>+'A.2.2. Promedio diarios (T y P)'!D13</f>
        <v>0</v>
      </c>
      <c r="F12" s="90">
        <f>+'A.2.2. Promedio diarios (T y P)'!G13</f>
        <v>0</v>
      </c>
      <c r="G12" s="775">
        <f>+'A.2.2. Promedio diarios (T y P)'!M13</f>
        <v>0</v>
      </c>
      <c r="H12" s="776"/>
      <c r="I12" s="785" t="e">
        <f>+'A.2.3. Flujo promedio'!I28</f>
        <v>#DIV/0!</v>
      </c>
      <c r="J12" s="786"/>
      <c r="K12" s="91" t="e">
        <f t="shared" ref="K12:K26" si="0">+I12*G12</f>
        <v>#DIV/0!</v>
      </c>
      <c r="L12" s="275">
        <v>97400</v>
      </c>
      <c r="M12" s="224" t="e">
        <f>IF(L12="","",L12/K12)</f>
        <v>#DIV/0!</v>
      </c>
      <c r="N12" s="87"/>
    </row>
    <row r="13" spans="1:14" x14ac:dyDescent="0.25">
      <c r="A13" s="87"/>
      <c r="B13" s="92">
        <v>2</v>
      </c>
      <c r="C13" s="662"/>
      <c r="D13" s="78">
        <v>431015</v>
      </c>
      <c r="E13" s="93">
        <f>+'A.2.2. Promedio diarios (T y P)'!D20</f>
        <v>0</v>
      </c>
      <c r="F13" s="93">
        <f>+'A.2.2. Promedio diarios (T y P)'!G20</f>
        <v>0</v>
      </c>
      <c r="G13" s="777">
        <f>+'A.2.2. Promedio diarios (T y P)'!M20</f>
        <v>0</v>
      </c>
      <c r="H13" s="778"/>
      <c r="I13" s="783" t="e">
        <f>'A.2.3. Flujo promedio'!I36:J36</f>
        <v>#DIV/0!</v>
      </c>
      <c r="J13" s="784"/>
      <c r="K13" s="94" t="e">
        <f t="shared" si="0"/>
        <v>#DIV/0!</v>
      </c>
      <c r="L13" s="274">
        <v>76000</v>
      </c>
      <c r="M13" s="225" t="e">
        <f t="shared" ref="M13:M26" si="1">IF(L13="","",L13/K13)</f>
        <v>#DIV/0!</v>
      </c>
      <c r="N13" s="87"/>
    </row>
    <row r="14" spans="1:14" x14ac:dyDescent="0.25">
      <c r="A14" s="87"/>
      <c r="B14" s="92">
        <v>3</v>
      </c>
      <c r="C14" s="662"/>
      <c r="D14" s="78">
        <v>431016</v>
      </c>
      <c r="E14" s="93">
        <f>+'A.2.2. Promedio diarios (T y P)'!D27</f>
        <v>0</v>
      </c>
      <c r="F14" s="93">
        <f>+'A.2.2. Promedio diarios (T y P)'!G27</f>
        <v>0</v>
      </c>
      <c r="G14" s="777">
        <f>+'A.2.2. Promedio diarios (T y P)'!M27</f>
        <v>0</v>
      </c>
      <c r="H14" s="778"/>
      <c r="I14" s="783" t="e">
        <f>'A.2.3. Flujo promedio'!I44:J44</f>
        <v>#DIV/0!</v>
      </c>
      <c r="J14" s="784"/>
      <c r="K14" s="94" t="e">
        <f t="shared" si="0"/>
        <v>#DIV/0!</v>
      </c>
      <c r="L14" s="274">
        <v>92300</v>
      </c>
      <c r="M14" s="225" t="e">
        <f t="shared" si="1"/>
        <v>#DIV/0!</v>
      </c>
      <c r="N14" s="87"/>
    </row>
    <row r="15" spans="1:14" x14ac:dyDescent="0.25">
      <c r="A15" s="87"/>
      <c r="B15" s="92">
        <v>4</v>
      </c>
      <c r="C15" s="662"/>
      <c r="D15" s="78">
        <v>431017</v>
      </c>
      <c r="E15" s="93">
        <f>+'A.2.2. Promedio diarios (T y P)'!D34</f>
        <v>0</v>
      </c>
      <c r="F15" s="93">
        <f>+'A.2.2. Promedio diarios (T y P)'!G34</f>
        <v>0</v>
      </c>
      <c r="G15" s="777">
        <f>+'A.2.2. Promedio diarios (T y P)'!M34</f>
        <v>0</v>
      </c>
      <c r="H15" s="778"/>
      <c r="I15" s="783" t="e">
        <f>'A.2.3. Flujo promedio'!I52:J52</f>
        <v>#DIV/0!</v>
      </c>
      <c r="J15" s="784"/>
      <c r="K15" s="94" t="e">
        <f t="shared" si="0"/>
        <v>#DIV/0!</v>
      </c>
      <c r="L15" s="274">
        <v>118200</v>
      </c>
      <c r="M15" s="225" t="e">
        <f t="shared" si="1"/>
        <v>#DIV/0!</v>
      </c>
      <c r="N15" s="87"/>
    </row>
    <row r="16" spans="1:14" ht="13.8" thickBot="1" x14ac:dyDescent="0.3">
      <c r="A16" s="87"/>
      <c r="B16" s="162">
        <v>5</v>
      </c>
      <c r="C16" s="662"/>
      <c r="D16" s="78">
        <v>431018</v>
      </c>
      <c r="E16" s="164">
        <f>+'A.2.2. Promedio diarios (T y P)'!D41</f>
        <v>0</v>
      </c>
      <c r="F16" s="164">
        <f>+'A.2.2. Promedio diarios (T y P)'!G41</f>
        <v>0</v>
      </c>
      <c r="G16" s="779">
        <f>+'A.2.2. Promedio diarios (T y P)'!M41</f>
        <v>0</v>
      </c>
      <c r="H16" s="780"/>
      <c r="I16" s="783" t="e">
        <f>'A.2.3. Flujo promedio'!I60:J60</f>
        <v>#DIV/0!</v>
      </c>
      <c r="J16" s="784"/>
      <c r="K16" s="165" t="e">
        <f t="shared" si="0"/>
        <v>#DIV/0!</v>
      </c>
      <c r="L16" s="276">
        <v>122400</v>
      </c>
      <c r="M16" s="225" t="e">
        <f t="shared" si="1"/>
        <v>#DIV/0!</v>
      </c>
      <c r="N16" s="87"/>
    </row>
    <row r="17" spans="1:14" hidden="1" x14ac:dyDescent="0.25">
      <c r="A17" s="87"/>
      <c r="B17" s="202">
        <v>6</v>
      </c>
      <c r="C17" s="662"/>
      <c r="D17" s="78"/>
      <c r="E17" s="200" t="e">
        <f>+'A.2.2. Promedio diarios (T y P)'!#REF!</f>
        <v>#REF!</v>
      </c>
      <c r="F17" s="200" t="e">
        <f>+'A.2.2. Promedio diarios (T y P)'!#REF!</f>
        <v>#REF!</v>
      </c>
      <c r="G17" s="789" t="e">
        <f>+'A.2.2. Promedio diarios (T y P)'!#REF!</f>
        <v>#REF!</v>
      </c>
      <c r="H17" s="790"/>
      <c r="I17" s="783" t="e">
        <f>+#REF!</f>
        <v>#REF!</v>
      </c>
      <c r="J17" s="784"/>
      <c r="K17" s="199" t="e">
        <f t="shared" si="0"/>
        <v>#REF!</v>
      </c>
      <c r="L17" s="198"/>
      <c r="M17" s="101" t="str">
        <f t="shared" si="1"/>
        <v/>
      </c>
      <c r="N17" s="87"/>
    </row>
    <row r="18" spans="1:14" hidden="1" x14ac:dyDescent="0.25">
      <c r="A18" s="87"/>
      <c r="B18" s="92">
        <v>7</v>
      </c>
      <c r="C18" s="662"/>
      <c r="D18" s="78"/>
      <c r="E18" s="93" t="e">
        <f>+'A.2.2. Promedio diarios (T y P)'!#REF!</f>
        <v>#REF!</v>
      </c>
      <c r="F18" s="93" t="e">
        <f>+'A.2.2. Promedio diarios (T y P)'!#REF!</f>
        <v>#REF!</v>
      </c>
      <c r="G18" s="777" t="e">
        <f>+'A.2.2. Promedio diarios (T y P)'!#REF!</f>
        <v>#REF!</v>
      </c>
      <c r="H18" s="778"/>
      <c r="I18" s="783" t="e">
        <f>+#REF!</f>
        <v>#REF!</v>
      </c>
      <c r="J18" s="784"/>
      <c r="K18" s="94" t="e">
        <f t="shared" si="0"/>
        <v>#REF!</v>
      </c>
      <c r="L18" s="95"/>
      <c r="M18" s="101" t="str">
        <f t="shared" si="1"/>
        <v/>
      </c>
      <c r="N18" s="87"/>
    </row>
    <row r="19" spans="1:14" hidden="1" x14ac:dyDescent="0.25">
      <c r="A19" s="87"/>
      <c r="B19" s="92">
        <v>8</v>
      </c>
      <c r="C19" s="662"/>
      <c r="D19" s="78"/>
      <c r="E19" s="93" t="e">
        <f>+'A.2.2. Promedio diarios (T y P)'!#REF!</f>
        <v>#REF!</v>
      </c>
      <c r="F19" s="93" t="e">
        <f>+'A.2.2. Promedio diarios (T y P)'!#REF!</f>
        <v>#REF!</v>
      </c>
      <c r="G19" s="777" t="e">
        <f>+'A.2.2. Promedio diarios (T y P)'!#REF!</f>
        <v>#REF!</v>
      </c>
      <c r="H19" s="778"/>
      <c r="I19" s="783" t="e">
        <f>+#REF!</f>
        <v>#REF!</v>
      </c>
      <c r="J19" s="784"/>
      <c r="K19" s="94" t="e">
        <f t="shared" si="0"/>
        <v>#REF!</v>
      </c>
      <c r="L19" s="95"/>
      <c r="M19" s="101" t="str">
        <f t="shared" si="1"/>
        <v/>
      </c>
      <c r="N19" s="87"/>
    </row>
    <row r="20" spans="1:14" ht="13.2" hidden="1" customHeight="1" x14ac:dyDescent="0.25">
      <c r="A20" s="87"/>
      <c r="B20" s="92">
        <v>9</v>
      </c>
      <c r="C20" s="662"/>
      <c r="D20" s="78"/>
      <c r="E20" s="93" t="e">
        <f>+'A.2.2. Promedio diarios (T y P)'!#REF!</f>
        <v>#REF!</v>
      </c>
      <c r="F20" s="93" t="e">
        <f>+'A.2.2. Promedio diarios (T y P)'!#REF!</f>
        <v>#REF!</v>
      </c>
      <c r="G20" s="787" t="e">
        <f>+'A.2.2. Promedio diarios (T y P)'!#REF!</f>
        <v>#REF!</v>
      </c>
      <c r="H20" s="788"/>
      <c r="I20" s="783" t="e">
        <f>+#REF!</f>
        <v>#REF!</v>
      </c>
      <c r="J20" s="784"/>
      <c r="K20" s="94" t="e">
        <f t="shared" si="0"/>
        <v>#REF!</v>
      </c>
      <c r="L20" s="95"/>
      <c r="M20" s="101" t="str">
        <f t="shared" si="1"/>
        <v/>
      </c>
      <c r="N20" s="87"/>
    </row>
    <row r="21" spans="1:14" hidden="1" x14ac:dyDescent="0.25">
      <c r="A21" s="87"/>
      <c r="B21" s="92">
        <v>10</v>
      </c>
      <c r="C21" s="662"/>
      <c r="D21" s="78"/>
      <c r="E21" s="93" t="e">
        <f>+'A.2.2. Promedio diarios (T y P)'!#REF!</f>
        <v>#REF!</v>
      </c>
      <c r="F21" s="93">
        <f>+'A.2.2. Promedio diarios (T y P)'!G9</f>
        <v>0</v>
      </c>
      <c r="G21" s="787" t="e">
        <f>+'A.2.2. Promedio diarios (T y P)'!#REF!</f>
        <v>#REF!</v>
      </c>
      <c r="H21" s="788"/>
      <c r="I21" s="783" t="e">
        <f>+#REF!</f>
        <v>#REF!</v>
      </c>
      <c r="J21" s="784"/>
      <c r="K21" s="94" t="e">
        <f t="shared" si="0"/>
        <v>#REF!</v>
      </c>
      <c r="L21" s="95"/>
      <c r="M21" s="101" t="str">
        <f t="shared" si="1"/>
        <v/>
      </c>
      <c r="N21" s="87"/>
    </row>
    <row r="22" spans="1:14" hidden="1" x14ac:dyDescent="0.25">
      <c r="A22" s="87"/>
      <c r="B22" s="92">
        <v>11</v>
      </c>
      <c r="C22" s="662"/>
      <c r="D22" s="78"/>
      <c r="E22" s="93" t="e">
        <f>+'A.2.2. Promedio diarios (T y P)'!#REF!</f>
        <v>#REF!</v>
      </c>
      <c r="F22" s="93" t="e">
        <f>+'A.2.2. Promedio diarios (T y P)'!#REF!</f>
        <v>#REF!</v>
      </c>
      <c r="G22" s="787" t="e">
        <f>+'A.2.2. Promedio diarios (T y P)'!#REF!</f>
        <v>#REF!</v>
      </c>
      <c r="H22" s="788"/>
      <c r="I22" s="783" t="e">
        <f>+#REF!</f>
        <v>#REF!</v>
      </c>
      <c r="J22" s="784"/>
      <c r="K22" s="94" t="e">
        <f t="shared" si="0"/>
        <v>#REF!</v>
      </c>
      <c r="L22" s="95"/>
      <c r="M22" s="101" t="str">
        <f t="shared" si="1"/>
        <v/>
      </c>
      <c r="N22" s="87"/>
    </row>
    <row r="23" spans="1:14" hidden="1" x14ac:dyDescent="0.25">
      <c r="A23" s="87"/>
      <c r="B23" s="92">
        <v>12</v>
      </c>
      <c r="C23" s="662"/>
      <c r="D23" s="78"/>
      <c r="E23" s="93" t="e">
        <f>+'A.2.2. Promedio diarios (T y P)'!#REF!</f>
        <v>#REF!</v>
      </c>
      <c r="F23" s="93" t="e">
        <f>+'A.2.2. Promedio diarios (T y P)'!#REF!</f>
        <v>#REF!</v>
      </c>
      <c r="G23" s="787" t="e">
        <f>+'A.2.2. Promedio diarios (T y P)'!#REF!</f>
        <v>#REF!</v>
      </c>
      <c r="H23" s="788"/>
      <c r="I23" s="783" t="e">
        <f>+#REF!</f>
        <v>#REF!</v>
      </c>
      <c r="J23" s="784"/>
      <c r="K23" s="94" t="e">
        <f t="shared" si="0"/>
        <v>#REF!</v>
      </c>
      <c r="L23" s="95"/>
      <c r="M23" s="101" t="str">
        <f t="shared" si="1"/>
        <v/>
      </c>
      <c r="N23" s="87"/>
    </row>
    <row r="24" spans="1:14" hidden="1" x14ac:dyDescent="0.25">
      <c r="A24" s="87"/>
      <c r="B24" s="92">
        <v>13</v>
      </c>
      <c r="C24" s="662"/>
      <c r="D24" s="78"/>
      <c r="E24" s="93" t="e">
        <f>+'A.2.2. Promedio diarios (T y P)'!#REF!</f>
        <v>#REF!</v>
      </c>
      <c r="F24" s="93" t="e">
        <f>+'A.2.2. Promedio diarios (T y P)'!#REF!</f>
        <v>#REF!</v>
      </c>
      <c r="G24" s="787" t="e">
        <f>+'A.2.2. Promedio diarios (T y P)'!#REF!</f>
        <v>#REF!</v>
      </c>
      <c r="H24" s="788"/>
      <c r="I24" s="783" t="e">
        <f>+#REF!</f>
        <v>#REF!</v>
      </c>
      <c r="J24" s="784"/>
      <c r="K24" s="94" t="e">
        <f t="shared" si="0"/>
        <v>#REF!</v>
      </c>
      <c r="L24" s="95"/>
      <c r="M24" s="101" t="str">
        <f t="shared" si="1"/>
        <v/>
      </c>
      <c r="N24" s="87"/>
    </row>
    <row r="25" spans="1:14" hidden="1" x14ac:dyDescent="0.25">
      <c r="A25" s="87"/>
      <c r="B25" s="92">
        <v>14</v>
      </c>
      <c r="C25" s="662"/>
      <c r="D25" s="78"/>
      <c r="E25" s="93" t="e">
        <f>+'A.2.2. Promedio diarios (T y P)'!#REF!</f>
        <v>#REF!</v>
      </c>
      <c r="F25" s="93" t="e">
        <f>+'A.2.2. Promedio diarios (T y P)'!#REF!</f>
        <v>#REF!</v>
      </c>
      <c r="G25" s="787" t="e">
        <f>+'A.2.2. Promedio diarios (T y P)'!#REF!</f>
        <v>#REF!</v>
      </c>
      <c r="H25" s="788"/>
      <c r="I25" s="783" t="e">
        <f>+#REF!</f>
        <v>#REF!</v>
      </c>
      <c r="J25" s="784"/>
      <c r="K25" s="94" t="e">
        <f t="shared" si="0"/>
        <v>#REF!</v>
      </c>
      <c r="L25" s="95"/>
      <c r="M25" s="101" t="str">
        <f t="shared" si="1"/>
        <v/>
      </c>
      <c r="N25" s="87"/>
    </row>
    <row r="26" spans="1:14" ht="13.8" hidden="1" thickBot="1" x14ac:dyDescent="0.3">
      <c r="A26" s="87"/>
      <c r="B26" s="162">
        <v>15</v>
      </c>
      <c r="C26" s="772"/>
      <c r="D26" s="163"/>
      <c r="E26" s="164" t="e">
        <f>+'A.2.2. Promedio diarios (T y P)'!#REF!</f>
        <v>#REF!</v>
      </c>
      <c r="F26" s="164" t="e">
        <f>+'A.2.2. Promedio diarios (T y P)'!#REF!</f>
        <v>#REF!</v>
      </c>
      <c r="G26" s="781" t="e">
        <f>+'A.2.2. Promedio diarios (T y P)'!#REF!</f>
        <v>#REF!</v>
      </c>
      <c r="H26" s="782"/>
      <c r="I26" s="676" t="e">
        <f>+#REF!</f>
        <v>#REF!</v>
      </c>
      <c r="J26" s="677"/>
      <c r="K26" s="165" t="e">
        <f t="shared" si="0"/>
        <v>#REF!</v>
      </c>
      <c r="L26" s="166"/>
      <c r="M26" s="167" t="str">
        <f t="shared" si="1"/>
        <v/>
      </c>
      <c r="N26" s="87"/>
    </row>
    <row r="27" spans="1:14" ht="13.8" thickBot="1" x14ac:dyDescent="0.3">
      <c r="A27" s="85"/>
      <c r="B27" s="85"/>
      <c r="C27" s="197"/>
      <c r="D27" s="201"/>
      <c r="E27" s="85"/>
      <c r="F27" s="85"/>
      <c r="G27" s="85"/>
      <c r="H27" s="197"/>
      <c r="I27" s="197"/>
      <c r="J27" s="197"/>
      <c r="K27" s="85"/>
      <c r="L27" s="85"/>
      <c r="M27" s="197"/>
      <c r="N27" s="87"/>
    </row>
    <row r="28" spans="1:14" s="3" customFormat="1" x14ac:dyDescent="0.25">
      <c r="A28" s="52"/>
      <c r="B28" s="182" t="s">
        <v>13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4"/>
      <c r="N28" s="54"/>
    </row>
    <row r="29" spans="1:14" s="3" customFormat="1" ht="67.5" customHeight="1" thickBot="1" x14ac:dyDescent="0.3">
      <c r="A29" s="52"/>
      <c r="B29" s="666" t="s">
        <v>234</v>
      </c>
      <c r="C29" s="667"/>
      <c r="D29" s="667"/>
      <c r="E29" s="667"/>
      <c r="F29" s="667"/>
      <c r="G29" s="667"/>
      <c r="H29" s="667"/>
      <c r="I29" s="667"/>
      <c r="J29" s="667"/>
      <c r="K29" s="667"/>
      <c r="L29" s="667"/>
      <c r="M29" s="668"/>
      <c r="N29" s="54"/>
    </row>
    <row r="30" spans="1:14" s="3" customFormat="1" ht="11.25" customHeight="1" x14ac:dyDescent="0.25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G22:H22"/>
    <mergeCell ref="G19:H19"/>
    <mergeCell ref="G20:H20"/>
    <mergeCell ref="G21:H21"/>
    <mergeCell ref="H9:I9"/>
    <mergeCell ref="G17:H17"/>
    <mergeCell ref="I13:J13"/>
    <mergeCell ref="I14:J14"/>
    <mergeCell ref="I15:J15"/>
    <mergeCell ref="I16:J16"/>
    <mergeCell ref="B7:D7"/>
    <mergeCell ref="I26:J26"/>
    <mergeCell ref="I17:J17"/>
    <mergeCell ref="I18:J18"/>
    <mergeCell ref="I19:J19"/>
    <mergeCell ref="I20:J20"/>
    <mergeCell ref="I21:J21"/>
    <mergeCell ref="E7:M7"/>
    <mergeCell ref="I22:J22"/>
    <mergeCell ref="I23:J23"/>
    <mergeCell ref="I24:J24"/>
    <mergeCell ref="I25:J25"/>
    <mergeCell ref="I12:J12"/>
    <mergeCell ref="G23:H23"/>
    <mergeCell ref="G24:H24"/>
    <mergeCell ref="G25:H25"/>
    <mergeCell ref="B29:M29"/>
    <mergeCell ref="B2:D5"/>
    <mergeCell ref="E2:M5"/>
    <mergeCell ref="J9:M9"/>
    <mergeCell ref="C12:C26"/>
    <mergeCell ref="G11:H11"/>
    <mergeCell ref="I11:J11"/>
    <mergeCell ref="G12:H12"/>
    <mergeCell ref="G13:H13"/>
    <mergeCell ref="G14:H14"/>
    <mergeCell ref="G15:H15"/>
    <mergeCell ref="B9:D9"/>
    <mergeCell ref="E9:F9"/>
    <mergeCell ref="G16:H16"/>
    <mergeCell ref="G26:H26"/>
    <mergeCell ref="G18:H18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3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5"/>
  <sheetViews>
    <sheetView workbookViewId="0"/>
  </sheetViews>
  <sheetFormatPr baseColWidth="10" defaultColWidth="11.44140625" defaultRowHeight="13.2" x14ac:dyDescent="0.25"/>
  <cols>
    <col min="1" max="1" width="3.33203125" style="1" customWidth="1"/>
    <col min="2" max="2" width="4.33203125" style="1" customWidth="1"/>
    <col min="3" max="3" width="11.6640625" style="1" customWidth="1"/>
    <col min="4" max="4" width="9.6640625" style="1" customWidth="1"/>
    <col min="5" max="6" width="18.33203125" style="1" customWidth="1"/>
    <col min="7" max="8" width="13.109375" style="1" customWidth="1"/>
    <col min="9" max="9" width="17.6640625" style="1" customWidth="1"/>
    <col min="10" max="10" width="8.6640625" style="1" customWidth="1"/>
    <col min="11" max="11" width="5.5546875" style="1" customWidth="1"/>
    <col min="12" max="12" width="14.33203125" style="1" customWidth="1"/>
    <col min="13" max="13" width="14.5546875" style="1" customWidth="1"/>
    <col min="14" max="14" width="2.109375" style="1" customWidth="1"/>
    <col min="15" max="16384" width="11.44140625" style="1"/>
  </cols>
  <sheetData>
    <row r="1" spans="1:16" s="7" customFormat="1" ht="13.8" thickBot="1" x14ac:dyDescent="0.3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5">
      <c r="A2" s="83"/>
      <c r="B2" s="791"/>
      <c r="C2" s="792"/>
      <c r="D2" s="792"/>
      <c r="E2" s="796" t="s">
        <v>223</v>
      </c>
      <c r="F2" s="797"/>
      <c r="G2" s="797"/>
      <c r="H2" s="797"/>
      <c r="I2" s="797"/>
      <c r="J2" s="797"/>
      <c r="K2" s="797"/>
      <c r="L2" s="797"/>
      <c r="M2" s="798"/>
      <c r="N2" s="96"/>
    </row>
    <row r="3" spans="1:16" s="7" customFormat="1" ht="12.75" customHeight="1" x14ac:dyDescent="0.25">
      <c r="A3" s="83"/>
      <c r="B3" s="793"/>
      <c r="C3" s="769"/>
      <c r="D3" s="769"/>
      <c r="E3" s="799"/>
      <c r="F3" s="708"/>
      <c r="G3" s="708"/>
      <c r="H3" s="708"/>
      <c r="I3" s="708"/>
      <c r="J3" s="708"/>
      <c r="K3" s="708"/>
      <c r="L3" s="708"/>
      <c r="M3" s="800"/>
      <c r="N3" s="96"/>
    </row>
    <row r="4" spans="1:16" s="7" customFormat="1" ht="12.75" customHeight="1" x14ac:dyDescent="0.25">
      <c r="A4" s="83"/>
      <c r="B4" s="793"/>
      <c r="C4" s="769"/>
      <c r="D4" s="769"/>
      <c r="E4" s="799"/>
      <c r="F4" s="708"/>
      <c r="G4" s="708"/>
      <c r="H4" s="708"/>
      <c r="I4" s="708"/>
      <c r="J4" s="708"/>
      <c r="K4" s="708"/>
      <c r="L4" s="708"/>
      <c r="M4" s="800"/>
      <c r="N4" s="96"/>
    </row>
    <row r="5" spans="1:16" s="7" customFormat="1" ht="13.5" customHeight="1" thickBot="1" x14ac:dyDescent="0.3">
      <c r="A5" s="83"/>
      <c r="B5" s="794"/>
      <c r="C5" s="795"/>
      <c r="D5" s="795"/>
      <c r="E5" s="801"/>
      <c r="F5" s="802"/>
      <c r="G5" s="802"/>
      <c r="H5" s="802"/>
      <c r="I5" s="802"/>
      <c r="J5" s="802"/>
      <c r="K5" s="802"/>
      <c r="L5" s="802"/>
      <c r="M5" s="803"/>
      <c r="N5" s="96"/>
    </row>
    <row r="6" spans="1:16" s="7" customFormat="1" ht="9.6" customHeight="1" x14ac:dyDescent="0.25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06" t="s">
        <v>32</v>
      </c>
      <c r="C7" s="106"/>
      <c r="D7" s="106"/>
      <c r="E7" s="813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813"/>
      <c r="G7" s="813"/>
      <c r="H7" s="813"/>
      <c r="I7" s="813"/>
      <c r="J7" s="813"/>
      <c r="K7" s="813"/>
      <c r="L7" s="813"/>
      <c r="M7" s="813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600" t="s">
        <v>236</v>
      </c>
      <c r="C9" s="600"/>
      <c r="D9" s="600"/>
      <c r="E9" s="593" t="str">
        <f>+'A.2.4. Cálculo PM10 y VM'!E9:F9</f>
        <v>CA-VMP-6</v>
      </c>
      <c r="F9" s="593"/>
      <c r="G9" s="154"/>
      <c r="H9" s="600" t="s">
        <v>189</v>
      </c>
      <c r="I9" s="600"/>
      <c r="J9" s="593" t="str">
        <f>+'A.2.3. Flujo promedio'!H9</f>
        <v>0001-7-2020-411</v>
      </c>
      <c r="K9" s="593"/>
      <c r="L9" s="593"/>
      <c r="M9" s="593"/>
      <c r="N9" s="68"/>
    </row>
    <row r="10" spans="1:16" ht="13.8" customHeight="1" thickBot="1" x14ac:dyDescent="0.3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5">
      <c r="A11" s="87"/>
      <c r="B11" s="97" t="s">
        <v>24</v>
      </c>
      <c r="C11" s="98" t="s">
        <v>2</v>
      </c>
      <c r="D11" s="98" t="s">
        <v>31</v>
      </c>
      <c r="E11" s="98" t="s">
        <v>27</v>
      </c>
      <c r="F11" s="98" t="s">
        <v>28</v>
      </c>
      <c r="G11" s="804" t="s">
        <v>178</v>
      </c>
      <c r="H11" s="805"/>
      <c r="I11" s="98" t="s">
        <v>185</v>
      </c>
      <c r="J11" s="804" t="s">
        <v>184</v>
      </c>
      <c r="K11" s="805"/>
      <c r="L11" s="98" t="s">
        <v>183</v>
      </c>
      <c r="M11" s="99" t="s">
        <v>30</v>
      </c>
      <c r="N11" s="87"/>
    </row>
    <row r="12" spans="1:16" x14ac:dyDescent="0.25">
      <c r="A12" s="87"/>
      <c r="B12" s="92">
        <v>1</v>
      </c>
      <c r="C12" s="810" t="s">
        <v>149</v>
      </c>
      <c r="D12" s="78" t="s">
        <v>131</v>
      </c>
      <c r="E12" s="93" t="s">
        <v>131</v>
      </c>
      <c r="F12" s="93" t="s">
        <v>131</v>
      </c>
      <c r="G12" s="777" t="s">
        <v>131</v>
      </c>
      <c r="H12" s="778"/>
      <c r="I12" s="100" t="s">
        <v>131</v>
      </c>
      <c r="J12" s="806" t="s">
        <v>131</v>
      </c>
      <c r="K12" s="807"/>
      <c r="L12" s="95" t="s">
        <v>131</v>
      </c>
      <c r="M12" s="101" t="s">
        <v>131</v>
      </c>
      <c r="N12" s="87"/>
      <c r="P12" s="207"/>
    </row>
    <row r="13" spans="1:16" x14ac:dyDescent="0.25">
      <c r="A13" s="87"/>
      <c r="B13" s="92">
        <v>2</v>
      </c>
      <c r="C13" s="811"/>
      <c r="D13" s="78" t="s">
        <v>131</v>
      </c>
      <c r="E13" s="93" t="s">
        <v>131</v>
      </c>
      <c r="F13" s="93" t="s">
        <v>131</v>
      </c>
      <c r="G13" s="777" t="s">
        <v>131</v>
      </c>
      <c r="H13" s="778"/>
      <c r="I13" s="100" t="s">
        <v>131</v>
      </c>
      <c r="J13" s="806" t="s">
        <v>131</v>
      </c>
      <c r="K13" s="807"/>
      <c r="L13" s="95" t="s">
        <v>131</v>
      </c>
      <c r="M13" s="101" t="s">
        <v>131</v>
      </c>
      <c r="N13" s="87"/>
      <c r="P13" s="207"/>
    </row>
    <row r="14" spans="1:16" x14ac:dyDescent="0.25">
      <c r="A14" s="87"/>
      <c r="B14" s="92">
        <v>3</v>
      </c>
      <c r="C14" s="811"/>
      <c r="D14" s="78" t="s">
        <v>131</v>
      </c>
      <c r="E14" s="93" t="s">
        <v>131</v>
      </c>
      <c r="F14" s="93" t="s">
        <v>131</v>
      </c>
      <c r="G14" s="777" t="s">
        <v>131</v>
      </c>
      <c r="H14" s="778"/>
      <c r="I14" s="100" t="s">
        <v>131</v>
      </c>
      <c r="J14" s="806" t="s">
        <v>131</v>
      </c>
      <c r="K14" s="807"/>
      <c r="L14" s="95" t="s">
        <v>131</v>
      </c>
      <c r="M14" s="101" t="s">
        <v>131</v>
      </c>
      <c r="N14" s="87"/>
      <c r="P14" s="207"/>
    </row>
    <row r="15" spans="1:16" x14ac:dyDescent="0.25">
      <c r="A15" s="87"/>
      <c r="B15" s="92">
        <v>4</v>
      </c>
      <c r="C15" s="811"/>
      <c r="D15" s="78" t="s">
        <v>131</v>
      </c>
      <c r="E15" s="93" t="s">
        <v>131</v>
      </c>
      <c r="F15" s="93" t="s">
        <v>131</v>
      </c>
      <c r="G15" s="777" t="s">
        <v>131</v>
      </c>
      <c r="H15" s="778"/>
      <c r="I15" s="100" t="s">
        <v>131</v>
      </c>
      <c r="J15" s="806" t="s">
        <v>131</v>
      </c>
      <c r="K15" s="807"/>
      <c r="L15" s="95" t="s">
        <v>131</v>
      </c>
      <c r="M15" s="101" t="s">
        <v>131</v>
      </c>
      <c r="N15" s="87"/>
      <c r="P15" s="207"/>
    </row>
    <row r="16" spans="1:16" ht="13.8" thickBot="1" x14ac:dyDescent="0.3">
      <c r="A16" s="87"/>
      <c r="B16" s="92">
        <v>5</v>
      </c>
      <c r="C16" s="811"/>
      <c r="D16" s="78" t="s">
        <v>131</v>
      </c>
      <c r="E16" s="93" t="s">
        <v>131</v>
      </c>
      <c r="F16" s="93" t="s">
        <v>131</v>
      </c>
      <c r="G16" s="779" t="s">
        <v>131</v>
      </c>
      <c r="H16" s="780"/>
      <c r="I16" s="100" t="s">
        <v>131</v>
      </c>
      <c r="J16" s="806" t="s">
        <v>131</v>
      </c>
      <c r="K16" s="807"/>
      <c r="L16" s="166" t="s">
        <v>131</v>
      </c>
      <c r="M16" s="101" t="s">
        <v>131</v>
      </c>
      <c r="N16" s="87"/>
      <c r="P16" s="207"/>
    </row>
    <row r="17" spans="1:14" hidden="1" x14ac:dyDescent="0.25">
      <c r="A17" s="87"/>
      <c r="B17" s="92">
        <v>6</v>
      </c>
      <c r="C17" s="811"/>
      <c r="D17" s="78"/>
      <c r="E17" s="93"/>
      <c r="F17" s="93"/>
      <c r="G17" s="789">
        <f t="shared" ref="G17:G26" si="0">(F17-E17)*60*24</f>
        <v>0</v>
      </c>
      <c r="H17" s="790"/>
      <c r="I17" s="102"/>
      <c r="J17" s="806"/>
      <c r="K17" s="807">
        <v>23.51</v>
      </c>
      <c r="L17" s="198"/>
      <c r="M17" s="101" t="str">
        <f t="shared" ref="M17:M19" si="1">IF(L17="","",L17/K17)</f>
        <v/>
      </c>
      <c r="N17" s="87"/>
    </row>
    <row r="18" spans="1:14" hidden="1" x14ac:dyDescent="0.25">
      <c r="A18" s="87"/>
      <c r="B18" s="92">
        <v>7</v>
      </c>
      <c r="C18" s="811"/>
      <c r="D18" s="78"/>
      <c r="E18" s="93"/>
      <c r="F18" s="93"/>
      <c r="G18" s="777">
        <f t="shared" si="0"/>
        <v>0</v>
      </c>
      <c r="H18" s="778"/>
      <c r="I18" s="102"/>
      <c r="J18" s="806"/>
      <c r="K18" s="807">
        <v>23.51</v>
      </c>
      <c r="L18" s="95"/>
      <c r="M18" s="101" t="str">
        <f t="shared" si="1"/>
        <v/>
      </c>
      <c r="N18" s="87"/>
    </row>
    <row r="19" spans="1:14" hidden="1" x14ac:dyDescent="0.25">
      <c r="A19" s="87"/>
      <c r="B19" s="92">
        <v>8</v>
      </c>
      <c r="C19" s="811"/>
      <c r="D19" s="78"/>
      <c r="E19" s="93"/>
      <c r="F19" s="93"/>
      <c r="G19" s="777">
        <f t="shared" si="0"/>
        <v>0</v>
      </c>
      <c r="H19" s="778"/>
      <c r="I19" s="102"/>
      <c r="J19" s="806"/>
      <c r="K19" s="807">
        <v>23.52</v>
      </c>
      <c r="L19" s="95"/>
      <c r="M19" s="101" t="str">
        <f t="shared" si="1"/>
        <v/>
      </c>
      <c r="N19" s="87"/>
    </row>
    <row r="20" spans="1:14" hidden="1" x14ac:dyDescent="0.25">
      <c r="A20" s="87"/>
      <c r="B20" s="92">
        <v>9</v>
      </c>
      <c r="C20" s="811"/>
      <c r="D20" s="78"/>
      <c r="E20" s="93"/>
      <c r="F20" s="93"/>
      <c r="G20" s="777">
        <f t="shared" si="0"/>
        <v>0</v>
      </c>
      <c r="H20" s="778"/>
      <c r="I20" s="102"/>
      <c r="J20" s="806"/>
      <c r="K20" s="807"/>
      <c r="L20" s="95"/>
      <c r="M20" s="101" t="str">
        <f t="shared" ref="M20:M26" si="2">IF(L20="","",L20/K20)</f>
        <v/>
      </c>
      <c r="N20" s="87"/>
    </row>
    <row r="21" spans="1:14" hidden="1" x14ac:dyDescent="0.25">
      <c r="A21" s="87"/>
      <c r="B21" s="92">
        <v>10</v>
      </c>
      <c r="C21" s="811"/>
      <c r="D21" s="78"/>
      <c r="E21" s="93"/>
      <c r="F21" s="93"/>
      <c r="G21" s="777">
        <f t="shared" si="0"/>
        <v>0</v>
      </c>
      <c r="H21" s="778"/>
      <c r="I21" s="102"/>
      <c r="J21" s="806"/>
      <c r="K21" s="807"/>
      <c r="L21" s="95"/>
      <c r="M21" s="101" t="str">
        <f t="shared" si="2"/>
        <v/>
      </c>
      <c r="N21" s="87"/>
    </row>
    <row r="22" spans="1:14" hidden="1" x14ac:dyDescent="0.25">
      <c r="A22" s="87"/>
      <c r="B22" s="92">
        <v>11</v>
      </c>
      <c r="C22" s="811"/>
      <c r="D22" s="78"/>
      <c r="E22" s="93"/>
      <c r="F22" s="93"/>
      <c r="G22" s="777">
        <f t="shared" si="0"/>
        <v>0</v>
      </c>
      <c r="H22" s="778"/>
      <c r="I22" s="102"/>
      <c r="J22" s="806"/>
      <c r="K22" s="807"/>
      <c r="L22" s="95"/>
      <c r="M22" s="101" t="str">
        <f t="shared" si="2"/>
        <v/>
      </c>
      <c r="N22" s="87"/>
    </row>
    <row r="23" spans="1:14" hidden="1" x14ac:dyDescent="0.25">
      <c r="A23" s="87"/>
      <c r="B23" s="92">
        <v>12</v>
      </c>
      <c r="C23" s="811"/>
      <c r="D23" s="78"/>
      <c r="E23" s="93"/>
      <c r="F23" s="93"/>
      <c r="G23" s="777">
        <f t="shared" si="0"/>
        <v>0</v>
      </c>
      <c r="H23" s="778"/>
      <c r="I23" s="102"/>
      <c r="J23" s="806"/>
      <c r="K23" s="807"/>
      <c r="L23" s="95"/>
      <c r="M23" s="101" t="str">
        <f t="shared" si="2"/>
        <v/>
      </c>
      <c r="N23" s="87"/>
    </row>
    <row r="24" spans="1:14" hidden="1" x14ac:dyDescent="0.25">
      <c r="A24" s="87"/>
      <c r="B24" s="92">
        <v>13</v>
      </c>
      <c r="C24" s="811"/>
      <c r="D24" s="78"/>
      <c r="E24" s="93"/>
      <c r="F24" s="93"/>
      <c r="G24" s="777">
        <f t="shared" si="0"/>
        <v>0</v>
      </c>
      <c r="H24" s="778"/>
      <c r="I24" s="102"/>
      <c r="J24" s="806"/>
      <c r="K24" s="807"/>
      <c r="L24" s="95"/>
      <c r="M24" s="101" t="str">
        <f t="shared" si="2"/>
        <v/>
      </c>
      <c r="N24" s="87"/>
    </row>
    <row r="25" spans="1:14" hidden="1" x14ac:dyDescent="0.25">
      <c r="A25" s="87"/>
      <c r="B25" s="92">
        <v>14</v>
      </c>
      <c r="C25" s="811"/>
      <c r="D25" s="78"/>
      <c r="E25" s="93"/>
      <c r="F25" s="93"/>
      <c r="G25" s="777">
        <f t="shared" si="0"/>
        <v>0</v>
      </c>
      <c r="H25" s="778"/>
      <c r="I25" s="102"/>
      <c r="J25" s="806"/>
      <c r="K25" s="807"/>
      <c r="L25" s="95"/>
      <c r="M25" s="101" t="str">
        <f t="shared" si="2"/>
        <v/>
      </c>
      <c r="N25" s="87"/>
    </row>
    <row r="26" spans="1:14" ht="13.8" hidden="1" thickBot="1" x14ac:dyDescent="0.3">
      <c r="A26" s="87"/>
      <c r="B26" s="162">
        <v>15</v>
      </c>
      <c r="C26" s="812"/>
      <c r="D26" s="163"/>
      <c r="E26" s="164"/>
      <c r="F26" s="164"/>
      <c r="G26" s="779">
        <f t="shared" si="0"/>
        <v>0</v>
      </c>
      <c r="H26" s="780"/>
      <c r="I26" s="169"/>
      <c r="J26" s="808"/>
      <c r="K26" s="809"/>
      <c r="L26" s="166"/>
      <c r="M26" s="167" t="str">
        <f t="shared" si="2"/>
        <v/>
      </c>
      <c r="N26" s="87"/>
    </row>
    <row r="27" spans="1:14" ht="13.8" thickBot="1" x14ac:dyDescent="0.3">
      <c r="A27" s="85"/>
      <c r="B27" s="197"/>
      <c r="C27" s="197"/>
      <c r="D27" s="201"/>
      <c r="E27" s="197"/>
      <c r="F27" s="197"/>
      <c r="G27" s="85"/>
      <c r="H27" s="85"/>
      <c r="I27" s="197"/>
      <c r="J27" s="201"/>
      <c r="K27" s="197"/>
      <c r="L27" s="85"/>
      <c r="M27" s="197"/>
      <c r="N27" s="87"/>
    </row>
    <row r="28" spans="1:14" s="3" customFormat="1" x14ac:dyDescent="0.25">
      <c r="A28" s="52"/>
      <c r="B28" s="712" t="s">
        <v>13</v>
      </c>
      <c r="C28" s="713"/>
      <c r="D28" s="713"/>
      <c r="E28" s="713"/>
      <c r="F28" s="713"/>
      <c r="G28" s="713"/>
      <c r="H28" s="713"/>
      <c r="I28" s="713"/>
      <c r="J28" s="713"/>
      <c r="K28" s="713"/>
      <c r="L28" s="713"/>
      <c r="M28" s="714"/>
      <c r="N28" s="54"/>
    </row>
    <row r="29" spans="1:14" s="3" customFormat="1" ht="48" customHeight="1" thickBot="1" x14ac:dyDescent="0.3">
      <c r="A29" s="52"/>
      <c r="B29" s="715" t="s">
        <v>206</v>
      </c>
      <c r="C29" s="716"/>
      <c r="D29" s="716"/>
      <c r="E29" s="716"/>
      <c r="F29" s="716"/>
      <c r="G29" s="716"/>
      <c r="H29" s="716"/>
      <c r="I29" s="716"/>
      <c r="J29" s="716"/>
      <c r="K29" s="716"/>
      <c r="L29" s="716"/>
      <c r="M29" s="717"/>
      <c r="N29" s="54"/>
    </row>
    <row r="30" spans="1:14" s="3" customFormat="1" ht="11.25" customHeight="1" x14ac:dyDescent="0.25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G25:H25"/>
    <mergeCell ref="G26:H26"/>
    <mergeCell ref="J18:K18"/>
    <mergeCell ref="J20:K20"/>
    <mergeCell ref="E7:M7"/>
    <mergeCell ref="G11:H11"/>
    <mergeCell ref="G12:H12"/>
    <mergeCell ref="G13:H13"/>
    <mergeCell ref="G14:H14"/>
    <mergeCell ref="E9:F9"/>
    <mergeCell ref="C12:C26"/>
    <mergeCell ref="J23:K23"/>
    <mergeCell ref="J24:K24"/>
    <mergeCell ref="G15:H15"/>
    <mergeCell ref="B28:M28"/>
    <mergeCell ref="J21:K21"/>
    <mergeCell ref="J22:K22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B9:D9"/>
    <mergeCell ref="B29:M29"/>
    <mergeCell ref="B2:D5"/>
    <mergeCell ref="E2:M5"/>
    <mergeCell ref="H9:I9"/>
    <mergeCell ref="J9:M9"/>
    <mergeCell ref="J11:K11"/>
    <mergeCell ref="J12:K12"/>
    <mergeCell ref="J13:K13"/>
    <mergeCell ref="J14:K14"/>
    <mergeCell ref="J15:K15"/>
    <mergeCell ref="J16:K16"/>
    <mergeCell ref="J17:K17"/>
    <mergeCell ref="J25:K25"/>
    <mergeCell ref="J19:K19"/>
    <mergeCell ref="J26:K26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0"/>
  <sheetViews>
    <sheetView workbookViewId="0"/>
  </sheetViews>
  <sheetFormatPr baseColWidth="10" defaultColWidth="11.44140625" defaultRowHeight="11.4" x14ac:dyDescent="0.2"/>
  <cols>
    <col min="1" max="1" width="2.109375" style="12" customWidth="1"/>
    <col min="2" max="2" width="10.44140625" style="13" customWidth="1"/>
    <col min="3" max="3" width="6.44140625" style="13" customWidth="1"/>
    <col min="4" max="4" width="12.77734375" style="13" customWidth="1"/>
    <col min="5" max="7" width="15.5546875" style="12" customWidth="1"/>
    <col min="8" max="8" width="15.5546875" style="14" customWidth="1"/>
    <col min="9" max="9" width="15.5546875" style="12" customWidth="1"/>
    <col min="10" max="10" width="12.77734375" style="12" hidden="1" customWidth="1"/>
    <col min="11" max="19" width="11.109375" style="12" hidden="1" customWidth="1"/>
    <col min="20" max="20" width="2.21875" style="20" customWidth="1"/>
    <col min="21" max="21" width="5.5546875" style="12" customWidth="1"/>
    <col min="22" max="16384" width="11.44140625" style="12"/>
  </cols>
  <sheetData>
    <row r="1" spans="1:20" ht="12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682" t="s">
        <v>221</v>
      </c>
      <c r="F2" s="683"/>
      <c r="G2" s="683"/>
      <c r="H2" s="683"/>
      <c r="I2" s="683"/>
      <c r="J2" s="683"/>
      <c r="K2" s="683"/>
      <c r="L2" s="683"/>
      <c r="M2" s="683"/>
      <c r="N2" s="683"/>
      <c r="O2" s="683"/>
      <c r="P2" s="683"/>
      <c r="Q2" s="683"/>
      <c r="R2" s="683"/>
      <c r="S2" s="814"/>
      <c r="T2" s="23"/>
    </row>
    <row r="3" spans="1:20" s="15" customFormat="1" ht="12" customHeight="1" x14ac:dyDescent="0.2">
      <c r="A3" s="23"/>
      <c r="B3" s="26"/>
      <c r="C3" s="27"/>
      <c r="D3" s="27"/>
      <c r="E3" s="684"/>
      <c r="F3" s="708"/>
      <c r="G3" s="708"/>
      <c r="H3" s="708"/>
      <c r="I3" s="708"/>
      <c r="J3" s="708"/>
      <c r="K3" s="708"/>
      <c r="L3" s="708"/>
      <c r="M3" s="708"/>
      <c r="N3" s="708"/>
      <c r="O3" s="708"/>
      <c r="P3" s="708"/>
      <c r="Q3" s="708"/>
      <c r="R3" s="708"/>
      <c r="S3" s="815"/>
      <c r="T3" s="23"/>
    </row>
    <row r="4" spans="1:20" s="15" customFormat="1" ht="12" customHeight="1" x14ac:dyDescent="0.2">
      <c r="A4" s="23"/>
      <c r="B4" s="26"/>
      <c r="C4" s="27"/>
      <c r="D4" s="27"/>
      <c r="E4" s="684"/>
      <c r="F4" s="708"/>
      <c r="G4" s="708"/>
      <c r="H4" s="708"/>
      <c r="I4" s="708"/>
      <c r="J4" s="708"/>
      <c r="K4" s="708"/>
      <c r="L4" s="708"/>
      <c r="M4" s="708"/>
      <c r="N4" s="708"/>
      <c r="O4" s="708"/>
      <c r="P4" s="708"/>
      <c r="Q4" s="708"/>
      <c r="R4" s="708"/>
      <c r="S4" s="815"/>
      <c r="T4" s="23"/>
    </row>
    <row r="5" spans="1:20" s="15" customFormat="1" ht="12" customHeight="1" thickBot="1" x14ac:dyDescent="0.25">
      <c r="A5" s="23"/>
      <c r="B5" s="28"/>
      <c r="C5" s="29"/>
      <c r="D5" s="29"/>
      <c r="E5" s="685"/>
      <c r="F5" s="686"/>
      <c r="G5" s="686"/>
      <c r="H5" s="686"/>
      <c r="I5" s="686"/>
      <c r="J5" s="686"/>
      <c r="K5" s="686"/>
      <c r="L5" s="686"/>
      <c r="M5" s="686"/>
      <c r="N5" s="686"/>
      <c r="O5" s="686"/>
      <c r="P5" s="686"/>
      <c r="Q5" s="686"/>
      <c r="R5" s="686"/>
      <c r="S5" s="816"/>
      <c r="T5" s="23"/>
    </row>
    <row r="6" spans="1:20" s="18" customFormat="1" ht="9.6" customHeight="1" x14ac:dyDescent="0.25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822" t="s">
        <v>188</v>
      </c>
      <c r="C7" s="822"/>
      <c r="D7" s="822"/>
      <c r="E7" s="817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817"/>
      <c r="G7" s="817"/>
      <c r="H7" s="817"/>
      <c r="I7" s="817"/>
      <c r="J7" s="817"/>
      <c r="K7" s="817"/>
      <c r="L7" s="817"/>
      <c r="M7" s="817"/>
      <c r="N7" s="817"/>
      <c r="O7" s="817"/>
      <c r="P7" s="817"/>
      <c r="Q7" s="817"/>
      <c r="R7" s="817"/>
      <c r="S7" s="817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600" t="s">
        <v>236</v>
      </c>
      <c r="C9" s="600"/>
      <c r="D9" s="600"/>
      <c r="E9" s="105" t="str">
        <f>+'A.2.1. Promedio meteorologia'!E8</f>
        <v>CA-VMP-6</v>
      </c>
      <c r="F9" s="154"/>
      <c r="G9" s="600" t="s">
        <v>189</v>
      </c>
      <c r="H9" s="600"/>
      <c r="I9" s="188" t="str">
        <f>'A.2.1. Promedio meteorologia'!G8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9.6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5">
      <c r="A11" s="20"/>
      <c r="B11" s="825" t="s">
        <v>105</v>
      </c>
      <c r="C11" s="826"/>
      <c r="D11" s="826"/>
      <c r="E11" s="826"/>
      <c r="F11" s="826"/>
      <c r="G11" s="826"/>
      <c r="H11" s="826"/>
      <c r="I11" s="826"/>
      <c r="J11" s="826"/>
      <c r="K11" s="826"/>
      <c r="L11" s="826"/>
      <c r="M11" s="826"/>
      <c r="N11" s="826"/>
      <c r="O11" s="826"/>
      <c r="P11" s="826"/>
      <c r="Q11" s="826"/>
      <c r="R11" s="826"/>
      <c r="S11" s="827"/>
      <c r="T11" s="203"/>
    </row>
    <row r="12" spans="1:20" s="16" customFormat="1" ht="12.6" customHeight="1" x14ac:dyDescent="0.25">
      <c r="A12" s="36"/>
      <c r="B12" s="823" t="s">
        <v>190</v>
      </c>
      <c r="C12" s="703"/>
      <c r="D12" s="689" t="s">
        <v>104</v>
      </c>
      <c r="E12" s="703" t="s">
        <v>151</v>
      </c>
      <c r="F12" s="703"/>
      <c r="G12" s="703"/>
      <c r="H12" s="703"/>
      <c r="I12" s="703"/>
      <c r="J12" s="703"/>
      <c r="K12" s="703"/>
      <c r="L12" s="703"/>
      <c r="M12" s="703"/>
      <c r="N12" s="703"/>
      <c r="O12" s="703"/>
      <c r="P12" s="703"/>
      <c r="Q12" s="703"/>
      <c r="R12" s="703"/>
      <c r="S12" s="821"/>
      <c r="T12" s="204"/>
    </row>
    <row r="13" spans="1:20" ht="12.75" customHeight="1" x14ac:dyDescent="0.2">
      <c r="A13" s="20"/>
      <c r="B13" s="823"/>
      <c r="C13" s="703"/>
      <c r="D13" s="689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2" x14ac:dyDescent="0.2">
      <c r="A48" s="20"/>
      <c r="B48" s="186" t="s">
        <v>256</v>
      </c>
      <c r="C48" s="20"/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26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26" ht="12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26" ht="12.6" customHeight="1" x14ac:dyDescent="0.2">
      <c r="A51" s="20"/>
      <c r="B51" s="818" t="s">
        <v>196</v>
      </c>
      <c r="C51" s="819"/>
      <c r="D51" s="819"/>
      <c r="E51" s="819"/>
      <c r="F51" s="819"/>
      <c r="G51" s="819"/>
      <c r="H51" s="819"/>
      <c r="I51" s="819"/>
      <c r="J51" s="819"/>
      <c r="K51" s="819"/>
      <c r="L51" s="819"/>
      <c r="M51" s="819"/>
      <c r="N51" s="819"/>
      <c r="O51" s="819"/>
      <c r="P51" s="819"/>
      <c r="Q51" s="819"/>
      <c r="R51" s="819"/>
      <c r="S51" s="820"/>
      <c r="T51" s="203"/>
    </row>
    <row r="52" spans="1:26" s="16" customFormat="1" ht="12.6" customHeight="1" x14ac:dyDescent="0.25">
      <c r="A52" s="36"/>
      <c r="B52" s="823" t="s">
        <v>190</v>
      </c>
      <c r="C52" s="703"/>
      <c r="D52" s="689" t="s">
        <v>104</v>
      </c>
      <c r="E52" s="703" t="str">
        <f>E12</f>
        <v>Fecha</v>
      </c>
      <c r="F52" s="703"/>
      <c r="G52" s="703"/>
      <c r="H52" s="703"/>
      <c r="I52" s="703"/>
      <c r="J52" s="703"/>
      <c r="K52" s="703"/>
      <c r="L52" s="703"/>
      <c r="M52" s="703"/>
      <c r="N52" s="703"/>
      <c r="O52" s="703"/>
      <c r="P52" s="703"/>
      <c r="Q52" s="703"/>
      <c r="R52" s="703"/>
      <c r="S52" s="821"/>
      <c r="T52" s="204"/>
    </row>
    <row r="53" spans="1:26" ht="12.75" customHeight="1" x14ac:dyDescent="0.2">
      <c r="A53" s="20"/>
      <c r="B53" s="823"/>
      <c r="C53" s="703"/>
      <c r="D53" s="689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26" s="16" customFormat="1" ht="13.8" x14ac:dyDescent="0.25">
      <c r="A54" s="36"/>
      <c r="B54" s="824" t="s">
        <v>187</v>
      </c>
      <c r="C54" s="689"/>
      <c r="D54" s="689"/>
      <c r="E54" s="47" t="e">
        <f>'A.2.4. Cálculo PM10 y VM'!K12</f>
        <v>#DIV/0!</v>
      </c>
      <c r="F54" s="47" t="e">
        <f>'A.2.4. Cálculo PM10 y VM'!K13</f>
        <v>#DIV/0!</v>
      </c>
      <c r="G54" s="47" t="e">
        <f>'A.2.4. Cálculo PM10 y VM'!K14</f>
        <v>#DIV/0!</v>
      </c>
      <c r="H54" s="47" t="e">
        <f>'A.2.4. Cálculo PM10 y VM'!K15</f>
        <v>#DIV/0!</v>
      </c>
      <c r="I54" s="47" t="e">
        <f>'A.2.4. Cálculo PM10 y VM'!K16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V54" s="216" t="s">
        <v>231</v>
      </c>
      <c r="W54" s="216" t="s">
        <v>215</v>
      </c>
      <c r="X54" s="216" t="s">
        <v>232</v>
      </c>
      <c r="Y54" s="216" t="s">
        <v>233</v>
      </c>
    </row>
    <row r="55" spans="1:26" ht="13.2" x14ac:dyDescent="0.2">
      <c r="A55" s="20"/>
      <c r="B55" s="171" t="s">
        <v>101</v>
      </c>
      <c r="C55" s="38" t="s">
        <v>100</v>
      </c>
      <c r="D55" s="39" t="s">
        <v>135</v>
      </c>
      <c r="E55" s="48" t="e">
        <f>IF(ISNUMBER(FIND("&lt;",E14)),"N.D.",PRODUCT(E14,1/E$54))</f>
        <v>#DIV/0!</v>
      </c>
      <c r="F55" s="48" t="e">
        <f t="shared" ref="F55:I55" si="0">IF(ISNUMBER(FIND("&lt;",F14)),"N.D.",PRODUCT(F14,1/F$54))</f>
        <v>#DIV/0!</v>
      </c>
      <c r="G55" s="48" t="e">
        <f t="shared" si="0"/>
        <v>#DIV/0!</v>
      </c>
      <c r="H55" s="48" t="e">
        <f t="shared" si="0"/>
        <v>#DIV/0!</v>
      </c>
      <c r="I55" s="48" t="e">
        <f t="shared" si="0"/>
        <v>#DIV/0!</v>
      </c>
      <c r="J55" s="48" t="e">
        <f t="shared" ref="J55:S55" si="1">IF(ISNUMBER(FIND("&lt;",J14)),"N.D.",PRODUCT(J14,1/J$54))</f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V55" s="233"/>
      <c r="W55" s="233"/>
      <c r="X55" s="233"/>
    </row>
    <row r="56" spans="1:26" ht="13.2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ref="E56:I56" si="2">IF(ISNUMBER(FIND("&lt;",E15)),"N.D.",PRODUCT(E15,1/E$54))</f>
        <v>#DIV/0!</v>
      </c>
      <c r="F56" s="48" t="e">
        <f t="shared" si="2"/>
        <v>#DIV/0!</v>
      </c>
      <c r="G56" s="48" t="e">
        <f t="shared" si="2"/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ref="J56:S56" si="3">IF(ISNUMBER(FIND("&lt;",J15)),"N.D.",PRODUCT(J15,1/J$54))</f>
        <v>#REF!</v>
      </c>
      <c r="K56" s="48" t="e">
        <f t="shared" si="3"/>
        <v>#REF!</v>
      </c>
      <c r="L56" s="48" t="e">
        <f t="shared" si="3"/>
        <v>#REF!</v>
      </c>
      <c r="M56" s="48" t="e">
        <f t="shared" si="3"/>
        <v>#REF!</v>
      </c>
      <c r="N56" s="48" t="e">
        <f t="shared" si="3"/>
        <v>#REF!</v>
      </c>
      <c r="O56" s="48" t="e">
        <f t="shared" si="3"/>
        <v>#REF!</v>
      </c>
      <c r="P56" s="48" t="e">
        <f t="shared" si="3"/>
        <v>#REF!</v>
      </c>
      <c r="Q56" s="48" t="e">
        <f t="shared" si="3"/>
        <v>#REF!</v>
      </c>
      <c r="R56" s="48" t="e">
        <f t="shared" si="3"/>
        <v>#REF!</v>
      </c>
      <c r="S56" s="179" t="e">
        <f t="shared" si="3"/>
        <v>#REF!</v>
      </c>
      <c r="T56" s="203"/>
      <c r="V56" s="233"/>
      <c r="W56" s="233"/>
      <c r="X56" s="233"/>
    </row>
    <row r="57" spans="1:26" ht="13.2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ref="E57:I57" si="4">IF(ISNUMBER(FIND("&lt;",E16)),"N.D.",PRODUCT(E16,1/E$54))</f>
        <v>#DIV/0!</v>
      </c>
      <c r="F57" s="48" t="e">
        <f t="shared" si="4"/>
        <v>#DIV/0!</v>
      </c>
      <c r="G57" s="48" t="e">
        <f t="shared" si="4"/>
        <v>#DIV/0!</v>
      </c>
      <c r="H57" s="48" t="e">
        <f t="shared" si="4"/>
        <v>#DIV/0!</v>
      </c>
      <c r="I57" s="48" t="e">
        <f t="shared" si="4"/>
        <v>#DIV/0!</v>
      </c>
      <c r="J57" s="48" t="e">
        <f t="shared" ref="J57:S57" si="5">IF(ISNUMBER(FIND("&lt;",J16)),"N.D.",PRODUCT(J16,1/J$54))</f>
        <v>#REF!</v>
      </c>
      <c r="K57" s="48" t="e">
        <f t="shared" si="5"/>
        <v>#REF!</v>
      </c>
      <c r="L57" s="48" t="e">
        <f t="shared" si="5"/>
        <v>#REF!</v>
      </c>
      <c r="M57" s="48" t="e">
        <f t="shared" si="5"/>
        <v>#REF!</v>
      </c>
      <c r="N57" s="48" t="e">
        <f t="shared" si="5"/>
        <v>#REF!</v>
      </c>
      <c r="O57" s="48" t="e">
        <f t="shared" si="5"/>
        <v>#REF!</v>
      </c>
      <c r="P57" s="48" t="e">
        <f t="shared" si="5"/>
        <v>#REF!</v>
      </c>
      <c r="Q57" s="48" t="e">
        <f t="shared" si="5"/>
        <v>#REF!</v>
      </c>
      <c r="R57" s="48" t="e">
        <f t="shared" si="5"/>
        <v>#REF!</v>
      </c>
      <c r="S57" s="179" t="e">
        <f t="shared" si="5"/>
        <v>#REF!</v>
      </c>
      <c r="T57" s="203"/>
      <c r="V57" s="233"/>
      <c r="W57" s="233"/>
      <c r="X57" s="233"/>
    </row>
    <row r="58" spans="1:26" ht="13.2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ref="E58:I58" si="6">IF(ISNUMBER(FIND("&lt;",E17)),"N.D.",PRODUCT(E17,1/E$54))</f>
        <v>#DIV/0!</v>
      </c>
      <c r="F58" s="48" t="e">
        <f t="shared" si="6"/>
        <v>#DIV/0!</v>
      </c>
      <c r="G58" s="48" t="e">
        <f t="shared" si="6"/>
        <v>#DIV/0!</v>
      </c>
      <c r="H58" s="48" t="e">
        <f t="shared" si="6"/>
        <v>#DIV/0!</v>
      </c>
      <c r="I58" s="48" t="e">
        <f t="shared" si="6"/>
        <v>#DIV/0!</v>
      </c>
      <c r="J58" s="48" t="e">
        <f t="shared" ref="J58:S58" si="7">IF(ISNUMBER(FIND("&lt;",J17)),"N.D.",PRODUCT(J17,1/J$54))</f>
        <v>#REF!</v>
      </c>
      <c r="K58" s="48" t="e">
        <f t="shared" si="7"/>
        <v>#REF!</v>
      </c>
      <c r="L58" s="48" t="e">
        <f t="shared" si="7"/>
        <v>#REF!</v>
      </c>
      <c r="M58" s="48" t="e">
        <f t="shared" si="7"/>
        <v>#REF!</v>
      </c>
      <c r="N58" s="48" t="e">
        <f t="shared" si="7"/>
        <v>#REF!</v>
      </c>
      <c r="O58" s="48" t="e">
        <f t="shared" si="7"/>
        <v>#REF!</v>
      </c>
      <c r="P58" s="48" t="e">
        <f t="shared" si="7"/>
        <v>#REF!</v>
      </c>
      <c r="Q58" s="48" t="e">
        <f t="shared" si="7"/>
        <v>#REF!</v>
      </c>
      <c r="R58" s="48" t="e">
        <f t="shared" si="7"/>
        <v>#REF!</v>
      </c>
      <c r="S58" s="179" t="e">
        <f t="shared" si="7"/>
        <v>#REF!</v>
      </c>
      <c r="T58" s="203"/>
      <c r="V58" s="233"/>
      <c r="W58" s="233"/>
      <c r="X58" s="233"/>
    </row>
    <row r="59" spans="1:26" ht="13.2" x14ac:dyDescent="0.2">
      <c r="A59" s="20"/>
      <c r="B59" s="171" t="s">
        <v>96</v>
      </c>
      <c r="C59" s="38" t="s">
        <v>95</v>
      </c>
      <c r="D59" s="39" t="s">
        <v>135</v>
      </c>
      <c r="E59" s="48" t="str">
        <f t="shared" ref="E59:I59" si="8">IF(ISNUMBER(FIND("&lt;",E18)),"N.D.",PRODUCT(E18,1/E$54))</f>
        <v>N.D.</v>
      </c>
      <c r="F59" s="48" t="str">
        <f t="shared" si="8"/>
        <v>N.D.</v>
      </c>
      <c r="G59" s="48" t="str">
        <f t="shared" si="8"/>
        <v>N.D.</v>
      </c>
      <c r="H59" s="48" t="str">
        <f t="shared" si="8"/>
        <v>N.D.</v>
      </c>
      <c r="I59" s="48" t="str">
        <f t="shared" si="8"/>
        <v>N.D.</v>
      </c>
      <c r="J59" s="48" t="e">
        <f t="shared" ref="J59:S59" si="9">IF(ISNUMBER(FIND("&lt;",J18)),"N.D.",PRODUCT(J18,1/J$54))</f>
        <v>#REF!</v>
      </c>
      <c r="K59" s="48" t="e">
        <f t="shared" si="9"/>
        <v>#REF!</v>
      </c>
      <c r="L59" s="48" t="e">
        <f t="shared" si="9"/>
        <v>#REF!</v>
      </c>
      <c r="M59" s="48" t="e">
        <f t="shared" si="9"/>
        <v>#REF!</v>
      </c>
      <c r="N59" s="48" t="e">
        <f t="shared" si="9"/>
        <v>#REF!</v>
      </c>
      <c r="O59" s="48" t="e">
        <f t="shared" si="9"/>
        <v>#REF!</v>
      </c>
      <c r="P59" s="48" t="e">
        <f t="shared" si="9"/>
        <v>#REF!</v>
      </c>
      <c r="Q59" s="48" t="e">
        <f t="shared" si="9"/>
        <v>#REF!</v>
      </c>
      <c r="R59" s="48" t="e">
        <f t="shared" si="9"/>
        <v>#REF!</v>
      </c>
      <c r="S59" s="179" t="e">
        <f t="shared" si="9"/>
        <v>#REF!</v>
      </c>
      <c r="T59" s="203"/>
      <c r="V59" s="233"/>
      <c r="W59" s="233"/>
      <c r="X59" s="233"/>
    </row>
    <row r="60" spans="1:26" ht="13.2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ref="E60:I60" si="10">IF(ISNUMBER(FIND("&lt;",E19)),"N.D.",PRODUCT(E19,1/E$54))</f>
        <v>#DIV/0!</v>
      </c>
      <c r="F60" s="48" t="e">
        <f t="shared" si="10"/>
        <v>#DIV/0!</v>
      </c>
      <c r="G60" s="48" t="e">
        <f t="shared" si="10"/>
        <v>#DIV/0!</v>
      </c>
      <c r="H60" s="48" t="e">
        <f t="shared" si="10"/>
        <v>#DIV/0!</v>
      </c>
      <c r="I60" s="48" t="e">
        <f t="shared" si="10"/>
        <v>#DIV/0!</v>
      </c>
      <c r="J60" s="48" t="e">
        <f t="shared" ref="J60:S60" si="11">IF(ISNUMBER(FIND("&lt;",J19)),"N.D.",PRODUCT(J19,1/J$54))</f>
        <v>#REF!</v>
      </c>
      <c r="K60" s="48" t="e">
        <f t="shared" si="11"/>
        <v>#REF!</v>
      </c>
      <c r="L60" s="48" t="e">
        <f t="shared" si="11"/>
        <v>#REF!</v>
      </c>
      <c r="M60" s="48" t="e">
        <f t="shared" si="11"/>
        <v>#REF!</v>
      </c>
      <c r="N60" s="48" t="e">
        <f t="shared" si="11"/>
        <v>#REF!</v>
      </c>
      <c r="O60" s="48" t="e">
        <f t="shared" si="11"/>
        <v>#REF!</v>
      </c>
      <c r="P60" s="48" t="e">
        <f t="shared" si="11"/>
        <v>#REF!</v>
      </c>
      <c r="Q60" s="48" t="e">
        <f t="shared" si="11"/>
        <v>#REF!</v>
      </c>
      <c r="R60" s="48" t="e">
        <f t="shared" si="11"/>
        <v>#REF!</v>
      </c>
      <c r="S60" s="179" t="e">
        <f t="shared" si="11"/>
        <v>#REF!</v>
      </c>
      <c r="T60" s="203"/>
      <c r="V60" s="233"/>
      <c r="W60" s="233"/>
      <c r="X60" s="233"/>
    </row>
    <row r="61" spans="1:26" ht="13.2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ref="E61:I61" si="12">IF(ISNUMBER(FIND("&lt;",E20)),"N.D.",PRODUCT(E20,1/E$54))</f>
        <v>#DIV/0!</v>
      </c>
      <c r="F61" s="48" t="e">
        <f t="shared" si="12"/>
        <v>#DIV/0!</v>
      </c>
      <c r="G61" s="48" t="e">
        <f t="shared" si="12"/>
        <v>#DIV/0!</v>
      </c>
      <c r="H61" s="48" t="e">
        <f t="shared" si="12"/>
        <v>#DIV/0!</v>
      </c>
      <c r="I61" s="48" t="e">
        <f t="shared" si="12"/>
        <v>#DIV/0!</v>
      </c>
      <c r="J61" s="48" t="e">
        <f t="shared" ref="J61:S61" si="13">IF(ISNUMBER(FIND("&lt;",J20)),"N.D.",PRODUCT(J20,1/J$54))</f>
        <v>#REF!</v>
      </c>
      <c r="K61" s="48" t="e">
        <f t="shared" si="13"/>
        <v>#REF!</v>
      </c>
      <c r="L61" s="48" t="e">
        <f t="shared" si="13"/>
        <v>#REF!</v>
      </c>
      <c r="M61" s="48" t="e">
        <f t="shared" si="13"/>
        <v>#REF!</v>
      </c>
      <c r="N61" s="48" t="e">
        <f t="shared" si="13"/>
        <v>#REF!</v>
      </c>
      <c r="O61" s="48" t="e">
        <f t="shared" si="13"/>
        <v>#REF!</v>
      </c>
      <c r="P61" s="48" t="e">
        <f t="shared" si="13"/>
        <v>#REF!</v>
      </c>
      <c r="Q61" s="48" t="e">
        <f t="shared" si="13"/>
        <v>#REF!</v>
      </c>
      <c r="R61" s="48" t="e">
        <f t="shared" si="13"/>
        <v>#REF!</v>
      </c>
      <c r="S61" s="179" t="e">
        <f t="shared" si="13"/>
        <v>#REF!</v>
      </c>
      <c r="T61" s="203"/>
      <c r="V61" s="233"/>
      <c r="W61" s="233"/>
      <c r="X61" s="233"/>
    </row>
    <row r="62" spans="1:26" ht="13.2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ref="E62:I62" si="14">IF(ISNUMBER(FIND("&lt;",E21)),"N.D.",PRODUCT(E21,1/E$54))</f>
        <v>#DIV/0!</v>
      </c>
      <c r="F62" s="48" t="e">
        <f t="shared" si="14"/>
        <v>#DIV/0!</v>
      </c>
      <c r="G62" s="48" t="e">
        <f t="shared" si="14"/>
        <v>#DIV/0!</v>
      </c>
      <c r="H62" s="48" t="e">
        <f t="shared" si="14"/>
        <v>#DIV/0!</v>
      </c>
      <c r="I62" s="48" t="e">
        <f t="shared" si="14"/>
        <v>#DIV/0!</v>
      </c>
      <c r="J62" s="48" t="e">
        <f t="shared" ref="J62:S62" si="15">IF(ISNUMBER(FIND("&lt;",J21)),"N.D.",PRODUCT(J21,1/J$54))</f>
        <v>#REF!</v>
      </c>
      <c r="K62" s="48" t="e">
        <f t="shared" si="15"/>
        <v>#REF!</v>
      </c>
      <c r="L62" s="48" t="e">
        <f t="shared" si="15"/>
        <v>#REF!</v>
      </c>
      <c r="M62" s="48" t="e">
        <f t="shared" si="15"/>
        <v>#REF!</v>
      </c>
      <c r="N62" s="48" t="e">
        <f t="shared" si="15"/>
        <v>#REF!</v>
      </c>
      <c r="O62" s="48" t="e">
        <f t="shared" si="15"/>
        <v>#REF!</v>
      </c>
      <c r="P62" s="48" t="e">
        <f t="shared" si="15"/>
        <v>#REF!</v>
      </c>
      <c r="Q62" s="48" t="e">
        <f t="shared" si="15"/>
        <v>#REF!</v>
      </c>
      <c r="R62" s="48" t="e">
        <f t="shared" si="15"/>
        <v>#REF!</v>
      </c>
      <c r="S62" s="179" t="e">
        <f t="shared" si="15"/>
        <v>#REF!</v>
      </c>
      <c r="T62" s="203"/>
      <c r="V62" s="233">
        <v>0.05</v>
      </c>
      <c r="W62" s="234" t="e">
        <f>AVERAGE(E62:I62)</f>
        <v>#DIV/0!</v>
      </c>
      <c r="X62" s="12" t="e">
        <f t="shared" ref="X62" si="16">IF(W62&gt;V62,"Supera","No Supera")</f>
        <v>#DIV/0!</v>
      </c>
      <c r="Y62" s="14">
        <f>COUNTIF(E62:J62,"&gt;0,05")</f>
        <v>0</v>
      </c>
      <c r="Z62" s="236" t="e">
        <f>W62/V62</f>
        <v>#DIV/0!</v>
      </c>
    </row>
    <row r="63" spans="1:26" ht="13.2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ref="E63:I63" si="17">IF(ISNUMBER(FIND("&lt;",E22)),"N.D.",PRODUCT(E22,1/E$54))</f>
        <v>#DIV/0!</v>
      </c>
      <c r="F63" s="48" t="e">
        <f t="shared" si="17"/>
        <v>#DIV/0!</v>
      </c>
      <c r="G63" s="48" t="e">
        <f t="shared" si="17"/>
        <v>#DIV/0!</v>
      </c>
      <c r="H63" s="48" t="e">
        <f t="shared" si="17"/>
        <v>#DIV/0!</v>
      </c>
      <c r="I63" s="48" t="e">
        <f t="shared" si="17"/>
        <v>#DIV/0!</v>
      </c>
      <c r="J63" s="48" t="e">
        <f t="shared" ref="J63:S63" si="18">IF(ISNUMBER(FIND("&lt;",J22)),"N.D.",PRODUCT(J22,1/J$54))</f>
        <v>#REF!</v>
      </c>
      <c r="K63" s="48" t="e">
        <f t="shared" si="18"/>
        <v>#REF!</v>
      </c>
      <c r="L63" s="48" t="e">
        <f t="shared" si="18"/>
        <v>#REF!</v>
      </c>
      <c r="M63" s="48" t="e">
        <f t="shared" si="18"/>
        <v>#REF!</v>
      </c>
      <c r="N63" s="48" t="e">
        <f t="shared" si="18"/>
        <v>#REF!</v>
      </c>
      <c r="O63" s="48" t="e">
        <f t="shared" si="18"/>
        <v>#REF!</v>
      </c>
      <c r="P63" s="48" t="e">
        <f t="shared" si="18"/>
        <v>#REF!</v>
      </c>
      <c r="Q63" s="48" t="e">
        <f t="shared" si="18"/>
        <v>#REF!</v>
      </c>
      <c r="R63" s="48" t="e">
        <f t="shared" si="18"/>
        <v>#REF!</v>
      </c>
      <c r="S63" s="179" t="e">
        <f t="shared" si="18"/>
        <v>#REF!</v>
      </c>
      <c r="T63" s="203"/>
      <c r="V63" s="233"/>
      <c r="W63" s="234"/>
      <c r="X63" s="233"/>
    </row>
    <row r="64" spans="1:26" ht="13.2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ref="E64:I64" si="19">IF(ISNUMBER(FIND("&lt;",E23)),"N.D.",PRODUCT(E23,1/E$54))</f>
        <v>#DIV/0!</v>
      </c>
      <c r="F64" s="48" t="e">
        <f t="shared" si="19"/>
        <v>#DIV/0!</v>
      </c>
      <c r="G64" s="48" t="e">
        <f t="shared" si="19"/>
        <v>#DIV/0!</v>
      </c>
      <c r="H64" s="48" t="e">
        <f t="shared" si="19"/>
        <v>#DIV/0!</v>
      </c>
      <c r="I64" s="48" t="e">
        <f t="shared" si="19"/>
        <v>#DIV/0!</v>
      </c>
      <c r="J64" s="48" t="e">
        <f t="shared" ref="J64:S64" si="20">IF(ISNUMBER(FIND("&lt;",J23)),"N.D.",PRODUCT(J23,1/J$54))</f>
        <v>#REF!</v>
      </c>
      <c r="K64" s="48" t="e">
        <f t="shared" si="20"/>
        <v>#REF!</v>
      </c>
      <c r="L64" s="48" t="e">
        <f t="shared" si="20"/>
        <v>#REF!</v>
      </c>
      <c r="M64" s="48" t="e">
        <f t="shared" si="20"/>
        <v>#REF!</v>
      </c>
      <c r="N64" s="48" t="e">
        <f t="shared" si="20"/>
        <v>#REF!</v>
      </c>
      <c r="O64" s="48" t="e">
        <f t="shared" si="20"/>
        <v>#REF!</v>
      </c>
      <c r="P64" s="48" t="e">
        <f t="shared" si="20"/>
        <v>#REF!</v>
      </c>
      <c r="Q64" s="48" t="e">
        <f t="shared" si="20"/>
        <v>#REF!</v>
      </c>
      <c r="R64" s="48" t="e">
        <f t="shared" si="20"/>
        <v>#REF!</v>
      </c>
      <c r="S64" s="179" t="e">
        <f t="shared" si="20"/>
        <v>#REF!</v>
      </c>
      <c r="T64" s="203"/>
      <c r="V64" s="233"/>
      <c r="W64" s="233"/>
      <c r="X64" s="233"/>
    </row>
    <row r="65" spans="1:26" ht="13.2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ref="E65:I65" si="21">IF(ISNUMBER(FIND("&lt;",E24)),"N.D.",PRODUCT(E24,1/E$54))</f>
        <v>#DIV/0!</v>
      </c>
      <c r="F65" s="48" t="e">
        <f t="shared" si="21"/>
        <v>#DIV/0!</v>
      </c>
      <c r="G65" s="48" t="e">
        <f t="shared" si="21"/>
        <v>#DIV/0!</v>
      </c>
      <c r="H65" s="48" t="e">
        <f t="shared" si="21"/>
        <v>#DIV/0!</v>
      </c>
      <c r="I65" s="48" t="e">
        <f t="shared" si="21"/>
        <v>#DIV/0!</v>
      </c>
      <c r="J65" s="48" t="e">
        <f t="shared" ref="J65:S65" si="22">IF(ISNUMBER(FIND("&lt;",J24)),"N.D.",PRODUCT(J24,1/J$54))</f>
        <v>#REF!</v>
      </c>
      <c r="K65" s="48" t="e">
        <f t="shared" si="22"/>
        <v>#REF!</v>
      </c>
      <c r="L65" s="48" t="e">
        <f t="shared" si="22"/>
        <v>#REF!</v>
      </c>
      <c r="M65" s="48" t="e">
        <f t="shared" si="22"/>
        <v>#REF!</v>
      </c>
      <c r="N65" s="48" t="e">
        <f t="shared" si="22"/>
        <v>#REF!</v>
      </c>
      <c r="O65" s="48" t="e">
        <f t="shared" si="22"/>
        <v>#REF!</v>
      </c>
      <c r="P65" s="48" t="e">
        <f t="shared" si="22"/>
        <v>#REF!</v>
      </c>
      <c r="Q65" s="48" t="e">
        <f t="shared" si="22"/>
        <v>#REF!</v>
      </c>
      <c r="R65" s="48" t="e">
        <f t="shared" si="22"/>
        <v>#REF!</v>
      </c>
      <c r="S65" s="179" t="e">
        <f t="shared" si="22"/>
        <v>#REF!</v>
      </c>
      <c r="T65" s="203"/>
      <c r="V65" s="233"/>
      <c r="W65" s="233"/>
      <c r="X65" s="233"/>
    </row>
    <row r="66" spans="1:26" ht="13.2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ref="E66:I66" si="23">IF(ISNUMBER(FIND("&lt;",E25)),"N.D.",PRODUCT(E25,1/E$54))</f>
        <v>N.D.</v>
      </c>
      <c r="F66" s="48" t="str">
        <f t="shared" si="23"/>
        <v>N.D.</v>
      </c>
      <c r="G66" s="48" t="str">
        <f t="shared" si="23"/>
        <v>N.D.</v>
      </c>
      <c r="H66" s="48" t="str">
        <f t="shared" si="23"/>
        <v>N.D.</v>
      </c>
      <c r="I66" s="48" t="str">
        <f t="shared" si="23"/>
        <v>N.D.</v>
      </c>
      <c r="J66" s="48" t="e">
        <f t="shared" ref="J66:S66" si="24">IF(ISNUMBER(FIND("&lt;",J25)),"N.D.",PRODUCT(J25,1/J$54))</f>
        <v>#REF!</v>
      </c>
      <c r="K66" s="48" t="e">
        <f t="shared" si="24"/>
        <v>#REF!</v>
      </c>
      <c r="L66" s="48" t="e">
        <f t="shared" si="24"/>
        <v>#REF!</v>
      </c>
      <c r="M66" s="48" t="e">
        <f t="shared" si="24"/>
        <v>#REF!</v>
      </c>
      <c r="N66" s="48" t="e">
        <f t="shared" si="24"/>
        <v>#REF!</v>
      </c>
      <c r="O66" s="48" t="e">
        <f t="shared" si="24"/>
        <v>#REF!</v>
      </c>
      <c r="P66" s="48" t="e">
        <f t="shared" si="24"/>
        <v>#REF!</v>
      </c>
      <c r="Q66" s="48" t="e">
        <f t="shared" si="24"/>
        <v>#REF!</v>
      </c>
      <c r="R66" s="48" t="e">
        <f t="shared" si="24"/>
        <v>#REF!</v>
      </c>
      <c r="S66" s="179" t="e">
        <f t="shared" si="24"/>
        <v>#REF!</v>
      </c>
      <c r="T66" s="203"/>
      <c r="V66" s="233"/>
      <c r="W66" s="233"/>
      <c r="X66" s="233"/>
    </row>
    <row r="67" spans="1:26" s="17" customFormat="1" ht="13.2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ref="E67:I67" si="25">IF(ISNUMBER(FIND("&lt;",E26)),"N.D.",PRODUCT(E26,1/E$54))</f>
        <v>#DIV/0!</v>
      </c>
      <c r="F67" s="48" t="e">
        <f t="shared" si="25"/>
        <v>#DIV/0!</v>
      </c>
      <c r="G67" s="48" t="e">
        <f t="shared" si="25"/>
        <v>#DIV/0!</v>
      </c>
      <c r="H67" s="48" t="e">
        <f t="shared" si="25"/>
        <v>#DIV/0!</v>
      </c>
      <c r="I67" s="48" t="e">
        <f t="shared" si="25"/>
        <v>#DIV/0!</v>
      </c>
      <c r="J67" s="48" t="e">
        <f t="shared" ref="J67:S67" si="26">IF(ISNUMBER(FIND("&lt;",J26)),"N.D.",PRODUCT(J26,1/J$54))</f>
        <v>#REF!</v>
      </c>
      <c r="K67" s="48" t="e">
        <f t="shared" si="26"/>
        <v>#REF!</v>
      </c>
      <c r="L67" s="48" t="e">
        <f t="shared" si="26"/>
        <v>#REF!</v>
      </c>
      <c r="M67" s="48" t="e">
        <f t="shared" si="26"/>
        <v>#REF!</v>
      </c>
      <c r="N67" s="48" t="e">
        <f t="shared" si="26"/>
        <v>#REF!</v>
      </c>
      <c r="O67" s="48" t="e">
        <f t="shared" si="26"/>
        <v>#REF!</v>
      </c>
      <c r="P67" s="48" t="e">
        <f t="shared" si="26"/>
        <v>#REF!</v>
      </c>
      <c r="Q67" s="48" t="e">
        <f t="shared" si="26"/>
        <v>#REF!</v>
      </c>
      <c r="R67" s="48" t="e">
        <f t="shared" si="26"/>
        <v>#REF!</v>
      </c>
      <c r="S67" s="179" t="e">
        <f t="shared" si="26"/>
        <v>#REF!</v>
      </c>
      <c r="T67" s="203"/>
      <c r="V67" s="235"/>
      <c r="W67" s="235"/>
      <c r="X67" s="235"/>
    </row>
    <row r="68" spans="1:26" ht="13.2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ref="E68:I68" si="27">IF(ISNUMBER(FIND("&lt;",E27)),"N.D.",PRODUCT(E27,1/E$54))</f>
        <v>#DIV/0!</v>
      </c>
      <c r="F68" s="48" t="e">
        <f t="shared" si="27"/>
        <v>#DIV/0!</v>
      </c>
      <c r="G68" s="48" t="e">
        <f t="shared" si="27"/>
        <v>#DIV/0!</v>
      </c>
      <c r="H68" s="48" t="e">
        <f t="shared" si="27"/>
        <v>#DIV/0!</v>
      </c>
      <c r="I68" s="48" t="e">
        <f t="shared" si="27"/>
        <v>#DIV/0!</v>
      </c>
      <c r="J68" s="48" t="e">
        <f t="shared" ref="J68:S68" si="28">IF(ISNUMBER(FIND("&lt;",J27)),"N.D.",PRODUCT(J27,1/J$54))</f>
        <v>#REF!</v>
      </c>
      <c r="K68" s="48" t="e">
        <f t="shared" si="28"/>
        <v>#REF!</v>
      </c>
      <c r="L68" s="48" t="e">
        <f t="shared" si="28"/>
        <v>#REF!</v>
      </c>
      <c r="M68" s="48" t="e">
        <f t="shared" si="28"/>
        <v>#REF!</v>
      </c>
      <c r="N68" s="48" t="e">
        <f t="shared" si="28"/>
        <v>#REF!</v>
      </c>
      <c r="O68" s="48" t="e">
        <f t="shared" si="28"/>
        <v>#REF!</v>
      </c>
      <c r="P68" s="48" t="e">
        <f t="shared" si="28"/>
        <v>#REF!</v>
      </c>
      <c r="Q68" s="48" t="e">
        <f t="shared" si="28"/>
        <v>#REF!</v>
      </c>
      <c r="R68" s="48" t="e">
        <f t="shared" si="28"/>
        <v>#REF!</v>
      </c>
      <c r="S68" s="179" t="e">
        <f t="shared" si="28"/>
        <v>#REF!</v>
      </c>
      <c r="T68" s="203"/>
      <c r="V68" s="233"/>
      <c r="W68" s="233"/>
      <c r="X68" s="233"/>
    </row>
    <row r="69" spans="1:26" ht="13.2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ref="E69:I69" si="29">IF(ISNUMBER(FIND("&lt;",E28)),"N.D.",PRODUCT(E28,1/E$54))</f>
        <v>#DIV/0!</v>
      </c>
      <c r="F69" s="48" t="e">
        <f t="shared" si="29"/>
        <v>#DIV/0!</v>
      </c>
      <c r="G69" s="48" t="e">
        <f t="shared" si="29"/>
        <v>#DIV/0!</v>
      </c>
      <c r="H69" s="48" t="e">
        <f t="shared" si="29"/>
        <v>#DIV/0!</v>
      </c>
      <c r="I69" s="48" t="e">
        <f t="shared" si="29"/>
        <v>#DIV/0!</v>
      </c>
      <c r="J69" s="48" t="e">
        <f t="shared" ref="J69:S69" si="30">IF(ISNUMBER(FIND("&lt;",J28)),"N.D.",PRODUCT(J28,1/J$54))</f>
        <v>#REF!</v>
      </c>
      <c r="K69" s="48" t="e">
        <f t="shared" si="30"/>
        <v>#REF!</v>
      </c>
      <c r="L69" s="48" t="e">
        <f t="shared" si="30"/>
        <v>#REF!</v>
      </c>
      <c r="M69" s="48" t="e">
        <f t="shared" si="30"/>
        <v>#REF!</v>
      </c>
      <c r="N69" s="48" t="e">
        <f t="shared" si="30"/>
        <v>#REF!</v>
      </c>
      <c r="O69" s="48" t="e">
        <f t="shared" si="30"/>
        <v>#REF!</v>
      </c>
      <c r="P69" s="48" t="e">
        <f t="shared" si="30"/>
        <v>#REF!</v>
      </c>
      <c r="Q69" s="48" t="e">
        <f t="shared" si="30"/>
        <v>#REF!</v>
      </c>
      <c r="R69" s="48" t="e">
        <f t="shared" si="30"/>
        <v>#REF!</v>
      </c>
      <c r="S69" s="179" t="e">
        <f t="shared" si="30"/>
        <v>#REF!</v>
      </c>
      <c r="T69" s="203"/>
      <c r="V69" s="233"/>
      <c r="W69" s="233"/>
      <c r="X69" s="233"/>
    </row>
    <row r="70" spans="1:26" ht="13.2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ref="E70:I70" si="31">IF(ISNUMBER(FIND("&lt;",E29)),"N.D.",PRODUCT(E29,1/E$54))</f>
        <v>#DIV/0!</v>
      </c>
      <c r="F70" s="48" t="e">
        <f t="shared" si="31"/>
        <v>#DIV/0!</v>
      </c>
      <c r="G70" s="48" t="e">
        <f t="shared" si="31"/>
        <v>#DIV/0!</v>
      </c>
      <c r="H70" s="48" t="e">
        <f t="shared" si="31"/>
        <v>#DIV/0!</v>
      </c>
      <c r="I70" s="48" t="e">
        <f t="shared" si="31"/>
        <v>#DIV/0!</v>
      </c>
      <c r="J70" s="48" t="e">
        <f t="shared" ref="J70:S70" si="32">IF(ISNUMBER(FIND("&lt;",J29)),"N.D.",PRODUCT(J29,1/J$54))</f>
        <v>#REF!</v>
      </c>
      <c r="K70" s="48" t="e">
        <f t="shared" si="32"/>
        <v>#REF!</v>
      </c>
      <c r="L70" s="48" t="e">
        <f t="shared" si="32"/>
        <v>#REF!</v>
      </c>
      <c r="M70" s="48" t="e">
        <f t="shared" si="32"/>
        <v>#REF!</v>
      </c>
      <c r="N70" s="48" t="e">
        <f t="shared" si="32"/>
        <v>#REF!</v>
      </c>
      <c r="O70" s="48" t="e">
        <f t="shared" si="32"/>
        <v>#REF!</v>
      </c>
      <c r="P70" s="48" t="e">
        <f t="shared" si="32"/>
        <v>#REF!</v>
      </c>
      <c r="Q70" s="48" t="e">
        <f t="shared" si="32"/>
        <v>#REF!</v>
      </c>
      <c r="R70" s="48" t="e">
        <f t="shared" si="32"/>
        <v>#REF!</v>
      </c>
      <c r="S70" s="179" t="e">
        <f t="shared" si="32"/>
        <v>#REF!</v>
      </c>
      <c r="T70" s="203"/>
      <c r="V70" s="233"/>
      <c r="W70" s="233"/>
      <c r="X70" s="233"/>
    </row>
    <row r="71" spans="1:26" ht="13.2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ref="E71:I71" si="33">IF(ISNUMBER(FIND("&lt;",E30)),"N.D.",PRODUCT(E30,1/E$54))</f>
        <v>#DIV/0!</v>
      </c>
      <c r="F71" s="48" t="e">
        <f t="shared" si="33"/>
        <v>#DIV/0!</v>
      </c>
      <c r="G71" s="48" t="e">
        <f t="shared" si="33"/>
        <v>#DIV/0!</v>
      </c>
      <c r="H71" s="48" t="e">
        <f t="shared" si="33"/>
        <v>#DIV/0!</v>
      </c>
      <c r="I71" s="48" t="e">
        <f t="shared" si="33"/>
        <v>#DIV/0!</v>
      </c>
      <c r="J71" s="48" t="e">
        <f t="shared" ref="J71:S71" si="34">IF(ISNUMBER(FIND("&lt;",J30)),"N.D.",PRODUCT(J30,1/J$54))</f>
        <v>#REF!</v>
      </c>
      <c r="K71" s="48" t="e">
        <f t="shared" si="34"/>
        <v>#REF!</v>
      </c>
      <c r="L71" s="48" t="e">
        <f t="shared" si="34"/>
        <v>#REF!</v>
      </c>
      <c r="M71" s="48" t="e">
        <f t="shared" si="34"/>
        <v>#REF!</v>
      </c>
      <c r="N71" s="48" t="e">
        <f t="shared" si="34"/>
        <v>#REF!</v>
      </c>
      <c r="O71" s="48" t="e">
        <f t="shared" si="34"/>
        <v>#REF!</v>
      </c>
      <c r="P71" s="48" t="e">
        <f t="shared" si="34"/>
        <v>#REF!</v>
      </c>
      <c r="Q71" s="48" t="e">
        <f t="shared" si="34"/>
        <v>#REF!</v>
      </c>
      <c r="R71" s="48" t="e">
        <f t="shared" si="34"/>
        <v>#REF!</v>
      </c>
      <c r="S71" s="179" t="e">
        <f t="shared" si="34"/>
        <v>#REF!</v>
      </c>
      <c r="T71" s="203"/>
      <c r="V71" s="233"/>
      <c r="W71" s="233"/>
      <c r="X71" s="233"/>
    </row>
    <row r="72" spans="1:26" ht="13.2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ref="E72:I72" si="35">IF(ISNUMBER(FIND("&lt;",E31)),"N.D.",PRODUCT(E31,1/E$54))</f>
        <v>#DIV/0!</v>
      </c>
      <c r="F72" s="48" t="e">
        <f t="shared" si="35"/>
        <v>#DIV/0!</v>
      </c>
      <c r="G72" s="48" t="e">
        <f t="shared" si="35"/>
        <v>#DIV/0!</v>
      </c>
      <c r="H72" s="48" t="e">
        <f t="shared" si="35"/>
        <v>#DIV/0!</v>
      </c>
      <c r="I72" s="48" t="e">
        <f t="shared" si="35"/>
        <v>#DIV/0!</v>
      </c>
      <c r="J72" s="48" t="e">
        <f t="shared" ref="J72:S72" si="36">IF(ISNUMBER(FIND("&lt;",J31)),"N.D.",PRODUCT(J31,1/J$54))</f>
        <v>#REF!</v>
      </c>
      <c r="K72" s="48" t="e">
        <f t="shared" si="36"/>
        <v>#REF!</v>
      </c>
      <c r="L72" s="48" t="e">
        <f t="shared" si="36"/>
        <v>#REF!</v>
      </c>
      <c r="M72" s="48" t="e">
        <f t="shared" si="36"/>
        <v>#REF!</v>
      </c>
      <c r="N72" s="48" t="e">
        <f t="shared" si="36"/>
        <v>#REF!</v>
      </c>
      <c r="O72" s="48" t="e">
        <f t="shared" si="36"/>
        <v>#REF!</v>
      </c>
      <c r="P72" s="48" t="e">
        <f t="shared" si="36"/>
        <v>#REF!</v>
      </c>
      <c r="Q72" s="48" t="e">
        <f t="shared" si="36"/>
        <v>#REF!</v>
      </c>
      <c r="R72" s="48" t="e">
        <f t="shared" si="36"/>
        <v>#REF!</v>
      </c>
      <c r="S72" s="179" t="e">
        <f t="shared" si="36"/>
        <v>#REF!</v>
      </c>
      <c r="T72" s="203"/>
      <c r="V72" s="233"/>
      <c r="W72" s="233"/>
      <c r="X72" s="233"/>
    </row>
    <row r="73" spans="1:26" ht="13.2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ref="E73:I73" si="37">IF(ISNUMBER(FIND("&lt;",E32)),"N.D.",PRODUCT(E32,1/E$54))</f>
        <v>#DIV/0!</v>
      </c>
      <c r="F73" s="48" t="e">
        <f t="shared" si="37"/>
        <v>#DIV/0!</v>
      </c>
      <c r="G73" s="48" t="e">
        <f t="shared" si="37"/>
        <v>#DIV/0!</v>
      </c>
      <c r="H73" s="48" t="e">
        <f t="shared" si="37"/>
        <v>#DIV/0!</v>
      </c>
      <c r="I73" s="48" t="e">
        <f t="shared" si="37"/>
        <v>#DIV/0!</v>
      </c>
      <c r="J73" s="48" t="e">
        <f t="shared" ref="J73:S73" si="38">IF(ISNUMBER(FIND("&lt;",J32)),"N.D.",PRODUCT(J32,1/J$54))</f>
        <v>#REF!</v>
      </c>
      <c r="K73" s="48" t="e">
        <f t="shared" si="38"/>
        <v>#REF!</v>
      </c>
      <c r="L73" s="48" t="e">
        <f t="shared" si="38"/>
        <v>#REF!</v>
      </c>
      <c r="M73" s="48" t="e">
        <f t="shared" si="38"/>
        <v>#REF!</v>
      </c>
      <c r="N73" s="48" t="e">
        <f t="shared" si="38"/>
        <v>#REF!</v>
      </c>
      <c r="O73" s="48" t="e">
        <f t="shared" si="38"/>
        <v>#REF!</v>
      </c>
      <c r="P73" s="48" t="e">
        <f t="shared" si="38"/>
        <v>#REF!</v>
      </c>
      <c r="Q73" s="48" t="e">
        <f t="shared" si="38"/>
        <v>#REF!</v>
      </c>
      <c r="R73" s="48" t="e">
        <f t="shared" si="38"/>
        <v>#REF!</v>
      </c>
      <c r="S73" s="179" t="e">
        <f t="shared" si="38"/>
        <v>#REF!</v>
      </c>
      <c r="T73" s="203"/>
      <c r="V73" s="233"/>
      <c r="W73" s="233"/>
      <c r="X73" s="233"/>
    </row>
    <row r="74" spans="1:26" ht="13.2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ref="E74:I74" si="39">IF(ISNUMBER(FIND("&lt;",E33)),"N.D.",PRODUCT(E33,1/E$54))</f>
        <v>N.D.</v>
      </c>
      <c r="F74" s="48" t="str">
        <f t="shared" si="39"/>
        <v>N.D.</v>
      </c>
      <c r="G74" s="48" t="e">
        <f t="shared" si="39"/>
        <v>#DIV/0!</v>
      </c>
      <c r="H74" s="48" t="str">
        <f t="shared" si="39"/>
        <v>N.D.</v>
      </c>
      <c r="I74" s="48" t="e">
        <f t="shared" si="39"/>
        <v>#DIV/0!</v>
      </c>
      <c r="J74" s="48" t="e">
        <f t="shared" ref="J74:S74" si="40">IF(ISNUMBER(FIND("&lt;",J33)),"N.D.",PRODUCT(J33,1/J$54))</f>
        <v>#REF!</v>
      </c>
      <c r="K74" s="48" t="e">
        <f t="shared" si="40"/>
        <v>#REF!</v>
      </c>
      <c r="L74" s="48" t="e">
        <f t="shared" si="40"/>
        <v>#REF!</v>
      </c>
      <c r="M74" s="48" t="e">
        <f t="shared" si="40"/>
        <v>#REF!</v>
      </c>
      <c r="N74" s="48" t="e">
        <f t="shared" si="40"/>
        <v>#REF!</v>
      </c>
      <c r="O74" s="48" t="e">
        <f t="shared" si="40"/>
        <v>#REF!</v>
      </c>
      <c r="P74" s="48" t="e">
        <f t="shared" si="40"/>
        <v>#REF!</v>
      </c>
      <c r="Q74" s="48" t="e">
        <f t="shared" si="40"/>
        <v>#REF!</v>
      </c>
      <c r="R74" s="48" t="e">
        <f t="shared" si="40"/>
        <v>#REF!</v>
      </c>
      <c r="S74" s="179" t="e">
        <f t="shared" si="40"/>
        <v>#REF!</v>
      </c>
      <c r="T74" s="203"/>
      <c r="V74" s="233"/>
      <c r="W74" s="233"/>
      <c r="X74" s="233"/>
    </row>
    <row r="75" spans="1:26" ht="13.2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ref="E75:I75" si="41">IF(ISNUMBER(FIND("&lt;",E34)),"N.D.",PRODUCT(E34,1/E$54))</f>
        <v>#DIV/0!</v>
      </c>
      <c r="F75" s="48" t="e">
        <f t="shared" si="41"/>
        <v>#DIV/0!</v>
      </c>
      <c r="G75" s="48" t="e">
        <f t="shared" si="41"/>
        <v>#DIV/0!</v>
      </c>
      <c r="H75" s="48" t="e">
        <f t="shared" si="41"/>
        <v>#DIV/0!</v>
      </c>
      <c r="I75" s="48" t="e">
        <f t="shared" si="41"/>
        <v>#DIV/0!</v>
      </c>
      <c r="J75" s="48" t="e">
        <f t="shared" ref="J75:S75" si="42">IF(ISNUMBER(FIND("&lt;",J34)),"N.D.",PRODUCT(J34,1/J$54))</f>
        <v>#REF!</v>
      </c>
      <c r="K75" s="48" t="e">
        <f t="shared" si="42"/>
        <v>#REF!</v>
      </c>
      <c r="L75" s="48" t="e">
        <f t="shared" si="42"/>
        <v>#REF!</v>
      </c>
      <c r="M75" s="48" t="e">
        <f t="shared" si="42"/>
        <v>#REF!</v>
      </c>
      <c r="N75" s="48" t="e">
        <f t="shared" si="42"/>
        <v>#REF!</v>
      </c>
      <c r="O75" s="48" t="e">
        <f t="shared" si="42"/>
        <v>#REF!</v>
      </c>
      <c r="P75" s="48" t="e">
        <f t="shared" si="42"/>
        <v>#REF!</v>
      </c>
      <c r="Q75" s="48" t="e">
        <f t="shared" si="42"/>
        <v>#REF!</v>
      </c>
      <c r="R75" s="48" t="e">
        <f t="shared" si="42"/>
        <v>#REF!</v>
      </c>
      <c r="S75" s="179" t="e">
        <f t="shared" si="42"/>
        <v>#REF!</v>
      </c>
      <c r="T75" s="203"/>
      <c r="V75" s="233"/>
      <c r="W75" s="233"/>
      <c r="X75" s="233"/>
    </row>
    <row r="76" spans="1:26" ht="13.2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ref="E76:I76" si="43">IF(ISNUMBER(FIND("&lt;",E35)),"N.D.",PRODUCT(E35,1/E$54))</f>
        <v>#DIV/0!</v>
      </c>
      <c r="F76" s="48" t="e">
        <f t="shared" si="43"/>
        <v>#DIV/0!</v>
      </c>
      <c r="G76" s="48" t="e">
        <f t="shared" si="43"/>
        <v>#DIV/0!</v>
      </c>
      <c r="H76" s="48" t="e">
        <f t="shared" si="43"/>
        <v>#DIV/0!</v>
      </c>
      <c r="I76" s="179" t="e">
        <f t="shared" si="43"/>
        <v>#DIV/0!</v>
      </c>
      <c r="J76" s="205" t="e">
        <f t="shared" ref="J76:S76" si="44">IF(ISNUMBER(FIND("&lt;",J35)),"N.D.",PRODUCT(J35,1/J$54))</f>
        <v>#REF!</v>
      </c>
      <c r="K76" s="48" t="e">
        <f t="shared" si="44"/>
        <v>#REF!</v>
      </c>
      <c r="L76" s="48" t="e">
        <f t="shared" si="44"/>
        <v>#REF!</v>
      </c>
      <c r="M76" s="48" t="e">
        <f t="shared" si="44"/>
        <v>#REF!</v>
      </c>
      <c r="N76" s="48" t="e">
        <f t="shared" si="44"/>
        <v>#REF!</v>
      </c>
      <c r="O76" s="48" t="e">
        <f t="shared" si="44"/>
        <v>#REF!</v>
      </c>
      <c r="P76" s="48" t="e">
        <f t="shared" si="44"/>
        <v>#REF!</v>
      </c>
      <c r="Q76" s="48" t="e">
        <f t="shared" si="44"/>
        <v>#REF!</v>
      </c>
      <c r="R76" s="48" t="e">
        <f t="shared" si="44"/>
        <v>#REF!</v>
      </c>
      <c r="S76" s="179" t="e">
        <f t="shared" si="44"/>
        <v>#REF!</v>
      </c>
      <c r="V76" s="233"/>
      <c r="W76" s="233"/>
      <c r="X76" s="233"/>
    </row>
    <row r="77" spans="1:26" ht="13.2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ref="E77:I77" si="45">IF(ISNUMBER(FIND("&lt;",E36)),"N.D.",PRODUCT(E36,1/E$54))</f>
        <v>#DIV/0!</v>
      </c>
      <c r="F77" s="48" t="e">
        <f t="shared" si="45"/>
        <v>#DIV/0!</v>
      </c>
      <c r="G77" s="48" t="e">
        <f t="shared" si="45"/>
        <v>#DIV/0!</v>
      </c>
      <c r="H77" s="48" t="e">
        <f t="shared" si="45"/>
        <v>#DIV/0!</v>
      </c>
      <c r="I77" s="179" t="e">
        <f t="shared" si="45"/>
        <v>#DIV/0!</v>
      </c>
      <c r="J77" s="205" t="e">
        <f t="shared" ref="J77:S77" si="46">IF(ISNUMBER(FIND("&lt;",J36)),"N.D.",PRODUCT(J36,1/J$54))</f>
        <v>#REF!</v>
      </c>
      <c r="K77" s="48" t="e">
        <f t="shared" si="46"/>
        <v>#REF!</v>
      </c>
      <c r="L77" s="48" t="e">
        <f t="shared" si="46"/>
        <v>#REF!</v>
      </c>
      <c r="M77" s="48" t="e">
        <f t="shared" si="46"/>
        <v>#REF!</v>
      </c>
      <c r="N77" s="48" t="e">
        <f t="shared" si="46"/>
        <v>#REF!</v>
      </c>
      <c r="O77" s="48" t="e">
        <f t="shared" si="46"/>
        <v>#REF!</v>
      </c>
      <c r="P77" s="48" t="e">
        <f t="shared" si="46"/>
        <v>#REF!</v>
      </c>
      <c r="Q77" s="48" t="e">
        <f t="shared" si="46"/>
        <v>#REF!</v>
      </c>
      <c r="R77" s="48" t="e">
        <f t="shared" si="46"/>
        <v>#REF!</v>
      </c>
      <c r="S77" s="179" t="e">
        <f t="shared" si="46"/>
        <v>#REF!</v>
      </c>
      <c r="V77" s="233"/>
      <c r="W77" s="234"/>
      <c r="X77" s="233"/>
    </row>
    <row r="78" spans="1:26" ht="13.2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ref="E78:I78" si="47">IF(ISNUMBER(FIND("&lt;",E37)),"N.D.",PRODUCT(E37,1/E$54))</f>
        <v>#DIV/0!</v>
      </c>
      <c r="F78" s="48" t="e">
        <f t="shared" si="47"/>
        <v>#DIV/0!</v>
      </c>
      <c r="G78" s="48" t="e">
        <f t="shared" si="47"/>
        <v>#DIV/0!</v>
      </c>
      <c r="H78" s="48" t="e">
        <f t="shared" si="47"/>
        <v>#DIV/0!</v>
      </c>
      <c r="I78" s="179" t="e">
        <f t="shared" si="47"/>
        <v>#DIV/0!</v>
      </c>
      <c r="J78" s="205" t="e">
        <f t="shared" ref="J78:S78" si="48">IF(ISNUMBER(FIND("&lt;",J37)),"N.D.",PRODUCT(J37,1/J$54))</f>
        <v>#REF!</v>
      </c>
      <c r="K78" s="48" t="e">
        <f t="shared" si="48"/>
        <v>#REF!</v>
      </c>
      <c r="L78" s="48" t="e">
        <f t="shared" si="48"/>
        <v>#REF!</v>
      </c>
      <c r="M78" s="48" t="e">
        <f t="shared" si="48"/>
        <v>#REF!</v>
      </c>
      <c r="N78" s="48" t="e">
        <f t="shared" si="48"/>
        <v>#REF!</v>
      </c>
      <c r="O78" s="48" t="e">
        <f t="shared" si="48"/>
        <v>#REF!</v>
      </c>
      <c r="P78" s="48" t="e">
        <f t="shared" si="48"/>
        <v>#REF!</v>
      </c>
      <c r="Q78" s="48" t="e">
        <f t="shared" si="48"/>
        <v>#REF!</v>
      </c>
      <c r="R78" s="48" t="e">
        <f t="shared" si="48"/>
        <v>#REF!</v>
      </c>
      <c r="S78" s="179" t="e">
        <f t="shared" si="48"/>
        <v>#REF!</v>
      </c>
      <c r="V78" s="233">
        <v>1.5</v>
      </c>
      <c r="W78" s="234" t="e">
        <f>AVERAGE(E78:I78)</f>
        <v>#DIV/0!</v>
      </c>
      <c r="X78" s="12" t="e">
        <f t="shared" ref="X78" si="49">IF(W78&gt;V78,"Supera","No Supera")</f>
        <v>#DIV/0!</v>
      </c>
      <c r="Y78" s="14">
        <f>COUNTIF(E78:J78,"&gt;1,5")</f>
        <v>0</v>
      </c>
      <c r="Z78" s="236" t="e">
        <f>W78/V78</f>
        <v>#DIV/0!</v>
      </c>
    </row>
    <row r="79" spans="1:26" ht="13.2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ref="E79:I79" si="50">IF(ISNUMBER(FIND("&lt;",E38)),"N.D.",PRODUCT(E38,1/E$54))</f>
        <v>#DIV/0!</v>
      </c>
      <c r="F79" s="48" t="e">
        <f t="shared" si="50"/>
        <v>#DIV/0!</v>
      </c>
      <c r="G79" s="48" t="e">
        <f t="shared" si="50"/>
        <v>#DIV/0!</v>
      </c>
      <c r="H79" s="48" t="e">
        <f t="shared" si="50"/>
        <v>#DIV/0!</v>
      </c>
      <c r="I79" s="179" t="e">
        <f t="shared" si="50"/>
        <v>#DIV/0!</v>
      </c>
      <c r="J79" s="205" t="e">
        <f t="shared" ref="J79:S79" si="51">IF(ISNUMBER(FIND("&lt;",J38)),"N.D.",PRODUCT(J38,1/J$54))</f>
        <v>#REF!</v>
      </c>
      <c r="K79" s="48" t="e">
        <f t="shared" si="51"/>
        <v>#REF!</v>
      </c>
      <c r="L79" s="48" t="e">
        <f t="shared" si="51"/>
        <v>#REF!</v>
      </c>
      <c r="M79" s="48" t="e">
        <f t="shared" si="51"/>
        <v>#REF!</v>
      </c>
      <c r="N79" s="48" t="e">
        <f t="shared" si="51"/>
        <v>#REF!</v>
      </c>
      <c r="O79" s="48" t="e">
        <f t="shared" si="51"/>
        <v>#REF!</v>
      </c>
      <c r="P79" s="48" t="e">
        <f t="shared" si="51"/>
        <v>#REF!</v>
      </c>
      <c r="Q79" s="48" t="e">
        <f t="shared" si="51"/>
        <v>#REF!</v>
      </c>
      <c r="R79" s="48" t="e">
        <f t="shared" si="51"/>
        <v>#REF!</v>
      </c>
      <c r="S79" s="179" t="e">
        <f t="shared" si="51"/>
        <v>#REF!</v>
      </c>
    </row>
    <row r="80" spans="1:26" ht="13.2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ref="E80:I80" si="52">IF(ISNUMBER(FIND("&lt;",E39)),"N.D.",PRODUCT(E39,1/E$54))</f>
        <v>#DIV/0!</v>
      </c>
      <c r="F80" s="48" t="e">
        <f t="shared" si="52"/>
        <v>#DIV/0!</v>
      </c>
      <c r="G80" s="48" t="e">
        <f t="shared" si="52"/>
        <v>#DIV/0!</v>
      </c>
      <c r="H80" s="48" t="e">
        <f t="shared" si="52"/>
        <v>#DIV/0!</v>
      </c>
      <c r="I80" s="179" t="e">
        <f t="shared" si="52"/>
        <v>#DIV/0!</v>
      </c>
      <c r="J80" s="205" t="e">
        <f t="shared" ref="J80:S80" si="53">IF(ISNUMBER(FIND("&lt;",J39)),"N.D.",PRODUCT(J39,1/J$54))</f>
        <v>#REF!</v>
      </c>
      <c r="K80" s="48" t="e">
        <f t="shared" si="53"/>
        <v>#REF!</v>
      </c>
      <c r="L80" s="48" t="e">
        <f t="shared" si="53"/>
        <v>#REF!</v>
      </c>
      <c r="M80" s="48" t="e">
        <f t="shared" si="53"/>
        <v>#REF!</v>
      </c>
      <c r="N80" s="48" t="e">
        <f t="shared" si="53"/>
        <v>#REF!</v>
      </c>
      <c r="O80" s="48" t="e">
        <f t="shared" si="53"/>
        <v>#REF!</v>
      </c>
      <c r="P80" s="48" t="e">
        <f t="shared" si="53"/>
        <v>#REF!</v>
      </c>
      <c r="Q80" s="48" t="e">
        <f t="shared" si="53"/>
        <v>#REF!</v>
      </c>
      <c r="R80" s="48" t="e">
        <f t="shared" si="53"/>
        <v>#REF!</v>
      </c>
      <c r="S80" s="179" t="e">
        <f t="shared" si="53"/>
        <v>#REF!</v>
      </c>
    </row>
    <row r="81" spans="1:19" ht="13.2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ref="E81:I81" si="54">IF(ISNUMBER(FIND("&lt;",E40)),"N.D.",PRODUCT(E40,1/E$54))</f>
        <v>#DIV/0!</v>
      </c>
      <c r="F81" s="48" t="e">
        <f t="shared" si="54"/>
        <v>#DIV/0!</v>
      </c>
      <c r="G81" s="48" t="e">
        <f t="shared" si="54"/>
        <v>#DIV/0!</v>
      </c>
      <c r="H81" s="48" t="e">
        <f t="shared" si="54"/>
        <v>#DIV/0!</v>
      </c>
      <c r="I81" s="179" t="e">
        <f t="shared" si="54"/>
        <v>#DIV/0!</v>
      </c>
      <c r="J81" s="205" t="e">
        <f t="shared" ref="J81:S81" si="55">IF(ISNUMBER(FIND("&lt;",J40)),"N.D.",PRODUCT(J40,1/J$54))</f>
        <v>#REF!</v>
      </c>
      <c r="K81" s="48" t="e">
        <f t="shared" si="55"/>
        <v>#REF!</v>
      </c>
      <c r="L81" s="48" t="e">
        <f t="shared" si="55"/>
        <v>#REF!</v>
      </c>
      <c r="M81" s="48" t="e">
        <f t="shared" si="55"/>
        <v>#REF!</v>
      </c>
      <c r="N81" s="48" t="e">
        <f t="shared" si="55"/>
        <v>#REF!</v>
      </c>
      <c r="O81" s="48" t="e">
        <f t="shared" si="55"/>
        <v>#REF!</v>
      </c>
      <c r="P81" s="48" t="e">
        <f t="shared" si="55"/>
        <v>#REF!</v>
      </c>
      <c r="Q81" s="48" t="e">
        <f t="shared" si="55"/>
        <v>#REF!</v>
      </c>
      <c r="R81" s="48" t="e">
        <f t="shared" si="55"/>
        <v>#REF!</v>
      </c>
      <c r="S81" s="179" t="e">
        <f t="shared" si="55"/>
        <v>#REF!</v>
      </c>
    </row>
    <row r="82" spans="1:19" ht="13.2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ref="E82:I82" si="56">IF(ISNUMBER(FIND("&lt;",E41)),"N.D.",PRODUCT(E41,1/E$54))</f>
        <v>#DIV/0!</v>
      </c>
      <c r="F82" s="48" t="e">
        <f t="shared" si="56"/>
        <v>#DIV/0!</v>
      </c>
      <c r="G82" s="48" t="e">
        <f t="shared" si="56"/>
        <v>#DIV/0!</v>
      </c>
      <c r="H82" s="48" t="e">
        <f t="shared" si="56"/>
        <v>#DIV/0!</v>
      </c>
      <c r="I82" s="179" t="e">
        <f t="shared" si="56"/>
        <v>#DIV/0!</v>
      </c>
      <c r="J82" s="205" t="e">
        <f t="shared" ref="J82:S82" si="57">IF(ISNUMBER(FIND("&lt;",J41)),"N.D.",PRODUCT(J41,1/J$54))</f>
        <v>#REF!</v>
      </c>
      <c r="K82" s="48" t="e">
        <f t="shared" si="57"/>
        <v>#REF!</v>
      </c>
      <c r="L82" s="48" t="e">
        <f t="shared" si="57"/>
        <v>#REF!</v>
      </c>
      <c r="M82" s="48" t="e">
        <f t="shared" si="57"/>
        <v>#REF!</v>
      </c>
      <c r="N82" s="48" t="e">
        <f t="shared" si="57"/>
        <v>#REF!</v>
      </c>
      <c r="O82" s="48" t="e">
        <f t="shared" si="57"/>
        <v>#REF!</v>
      </c>
      <c r="P82" s="48" t="e">
        <f t="shared" si="57"/>
        <v>#REF!</v>
      </c>
      <c r="Q82" s="48" t="e">
        <f t="shared" si="57"/>
        <v>#REF!</v>
      </c>
      <c r="R82" s="48" t="e">
        <f t="shared" si="57"/>
        <v>#REF!</v>
      </c>
      <c r="S82" s="179" t="e">
        <f t="shared" si="57"/>
        <v>#REF!</v>
      </c>
    </row>
    <row r="83" spans="1:19" ht="13.2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ref="E83:I83" si="58">IF(ISNUMBER(FIND("&lt;",E42)),"N.D.",PRODUCT(E42,1/E$54))</f>
        <v>#DIV/0!</v>
      </c>
      <c r="F83" s="48" t="str">
        <f t="shared" si="58"/>
        <v>N.D.</v>
      </c>
      <c r="G83" s="48" t="str">
        <f t="shared" si="58"/>
        <v>N.D.</v>
      </c>
      <c r="H83" s="48" t="e">
        <f t="shared" si="58"/>
        <v>#DIV/0!</v>
      </c>
      <c r="I83" s="179" t="e">
        <f t="shared" si="58"/>
        <v>#DIV/0!</v>
      </c>
      <c r="J83" s="205" t="e">
        <f t="shared" ref="J83:S83" si="59">IF(ISNUMBER(FIND("&lt;",J42)),"N.D.",PRODUCT(J42,1/J$54))</f>
        <v>#REF!</v>
      </c>
      <c r="K83" s="48" t="e">
        <f t="shared" si="59"/>
        <v>#REF!</v>
      </c>
      <c r="L83" s="48" t="e">
        <f t="shared" si="59"/>
        <v>#REF!</v>
      </c>
      <c r="M83" s="48" t="e">
        <f t="shared" si="59"/>
        <v>#REF!</v>
      </c>
      <c r="N83" s="48" t="e">
        <f t="shared" si="59"/>
        <v>#REF!</v>
      </c>
      <c r="O83" s="48" t="e">
        <f t="shared" si="59"/>
        <v>#REF!</v>
      </c>
      <c r="P83" s="48" t="e">
        <f t="shared" si="59"/>
        <v>#REF!</v>
      </c>
      <c r="Q83" s="48" t="e">
        <f t="shared" si="59"/>
        <v>#REF!</v>
      </c>
      <c r="R83" s="48" t="e">
        <f t="shared" si="59"/>
        <v>#REF!</v>
      </c>
      <c r="S83" s="179" t="e">
        <f t="shared" si="59"/>
        <v>#REF!</v>
      </c>
    </row>
    <row r="84" spans="1:19" ht="13.2" x14ac:dyDescent="0.2">
      <c r="A84" s="20"/>
      <c r="B84" s="171" t="s">
        <v>117</v>
      </c>
      <c r="C84" s="38" t="s">
        <v>130</v>
      </c>
      <c r="D84" s="39" t="s">
        <v>135</v>
      </c>
      <c r="E84" s="48" t="e">
        <f t="shared" ref="E84:I84" si="60">IF(ISNUMBER(FIND("&lt;",E43)),"N.D.",PRODUCT(E43,1/E$54))</f>
        <v>#DIV/0!</v>
      </c>
      <c r="F84" s="48" t="e">
        <f t="shared" si="60"/>
        <v>#DIV/0!</v>
      </c>
      <c r="G84" s="48" t="e">
        <f t="shared" si="60"/>
        <v>#DIV/0!</v>
      </c>
      <c r="H84" s="48" t="e">
        <f t="shared" si="60"/>
        <v>#DIV/0!</v>
      </c>
      <c r="I84" s="179" t="e">
        <f t="shared" si="60"/>
        <v>#DIV/0!</v>
      </c>
      <c r="J84" s="205" t="e">
        <f t="shared" ref="J84:S84" si="61">IF(ISNUMBER(FIND("&lt;",J43)),"N.D.",PRODUCT(J43,1/J$54))</f>
        <v>#REF!</v>
      </c>
      <c r="K84" s="48" t="e">
        <f t="shared" si="61"/>
        <v>#REF!</v>
      </c>
      <c r="L84" s="48" t="e">
        <f t="shared" si="61"/>
        <v>#REF!</v>
      </c>
      <c r="M84" s="48" t="e">
        <f t="shared" si="61"/>
        <v>#REF!</v>
      </c>
      <c r="N84" s="48" t="e">
        <f t="shared" si="61"/>
        <v>#REF!</v>
      </c>
      <c r="O84" s="48" t="e">
        <f t="shared" si="61"/>
        <v>#REF!</v>
      </c>
      <c r="P84" s="48" t="e">
        <f t="shared" si="61"/>
        <v>#REF!</v>
      </c>
      <c r="Q84" s="48" t="e">
        <f t="shared" si="61"/>
        <v>#REF!</v>
      </c>
      <c r="R84" s="48" t="e">
        <f t="shared" si="61"/>
        <v>#REF!</v>
      </c>
      <c r="S84" s="179" t="e">
        <f t="shared" si="61"/>
        <v>#REF!</v>
      </c>
    </row>
    <row r="85" spans="1:19" ht="13.2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ref="E85:I85" si="62">IF(ISNUMBER(FIND("&lt;",E44)),"N.D.",PRODUCT(E44,1/E$54))</f>
        <v>N.D.</v>
      </c>
      <c r="F85" s="48" t="str">
        <f t="shared" si="62"/>
        <v>N.D.</v>
      </c>
      <c r="G85" s="48" t="str">
        <f t="shared" si="62"/>
        <v>N.D.</v>
      </c>
      <c r="H85" s="48" t="str">
        <f t="shared" si="62"/>
        <v>N.D.</v>
      </c>
      <c r="I85" s="179" t="e">
        <f t="shared" si="62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</row>
    <row r="86" spans="1:19" ht="13.2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ref="E86:I86" si="63">IF(ISNUMBER(FIND("&lt;",E45)),"N.D.",PRODUCT(E45,1/E$54))</f>
        <v>#DIV/0!</v>
      </c>
      <c r="F86" s="48" t="e">
        <f t="shared" si="63"/>
        <v>#DIV/0!</v>
      </c>
      <c r="G86" s="48" t="e">
        <f t="shared" si="63"/>
        <v>#DIV/0!</v>
      </c>
      <c r="H86" s="48" t="e">
        <f t="shared" si="63"/>
        <v>#DIV/0!</v>
      </c>
      <c r="I86" s="179" t="e">
        <f t="shared" si="63"/>
        <v>#DIV/0!</v>
      </c>
      <c r="J86" s="205" t="e">
        <f t="shared" ref="J86:S86" si="64">IF(ISNUMBER(FIND("&lt;",J45)),"N.D.",PRODUCT(J45,1/J$54))</f>
        <v>#REF!</v>
      </c>
      <c r="K86" s="48" t="e">
        <f t="shared" si="64"/>
        <v>#REF!</v>
      </c>
      <c r="L86" s="48" t="e">
        <f t="shared" si="64"/>
        <v>#REF!</v>
      </c>
      <c r="M86" s="48" t="e">
        <f t="shared" si="64"/>
        <v>#REF!</v>
      </c>
      <c r="N86" s="48" t="e">
        <f t="shared" si="64"/>
        <v>#REF!</v>
      </c>
      <c r="O86" s="48" t="e">
        <f t="shared" si="64"/>
        <v>#REF!</v>
      </c>
      <c r="P86" s="48" t="e">
        <f t="shared" si="64"/>
        <v>#REF!</v>
      </c>
      <c r="Q86" s="48" t="e">
        <f t="shared" si="64"/>
        <v>#REF!</v>
      </c>
      <c r="R86" s="48" t="e">
        <f t="shared" si="64"/>
        <v>#REF!</v>
      </c>
      <c r="S86" s="179" t="e">
        <f t="shared" si="64"/>
        <v>#REF!</v>
      </c>
    </row>
    <row r="87" spans="1:19" ht="13.8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ref="E87:I87" si="65">IF(ISNUMBER(FIND("&lt;",E46)),"N.D.",PRODUCT(E46,1/E$54))</f>
        <v>#DIV/0!</v>
      </c>
      <c r="F87" s="180" t="e">
        <f t="shared" si="65"/>
        <v>#DIV/0!</v>
      </c>
      <c r="G87" s="180" t="e">
        <f t="shared" si="65"/>
        <v>#DIV/0!</v>
      </c>
      <c r="H87" s="180" t="e">
        <f t="shared" si="65"/>
        <v>#DIV/0!</v>
      </c>
      <c r="I87" s="181" t="e">
        <f t="shared" si="65"/>
        <v>#DIV/0!</v>
      </c>
      <c r="J87" s="206" t="e">
        <f t="shared" ref="J87:S87" si="66">IF(ISNUMBER(FIND("&lt;",J46)),"N.D.",PRODUCT(J46,1/J$54))</f>
        <v>#REF!</v>
      </c>
      <c r="K87" s="180" t="e">
        <f t="shared" si="66"/>
        <v>#REF!</v>
      </c>
      <c r="L87" s="180" t="e">
        <f t="shared" si="66"/>
        <v>#REF!</v>
      </c>
      <c r="M87" s="180" t="e">
        <f t="shared" si="66"/>
        <v>#REF!</v>
      </c>
      <c r="N87" s="180" t="e">
        <f t="shared" si="66"/>
        <v>#REF!</v>
      </c>
      <c r="O87" s="180" t="e">
        <f t="shared" si="66"/>
        <v>#REF!</v>
      </c>
      <c r="P87" s="180" t="e">
        <f t="shared" si="66"/>
        <v>#REF!</v>
      </c>
      <c r="Q87" s="180" t="e">
        <f t="shared" si="66"/>
        <v>#REF!</v>
      </c>
      <c r="R87" s="180" t="e">
        <f t="shared" si="66"/>
        <v>#REF!</v>
      </c>
      <c r="S87" s="181" t="e">
        <f t="shared" si="66"/>
        <v>#REF!</v>
      </c>
    </row>
    <row r="88" spans="1:19" ht="6.75" customHeight="1" x14ac:dyDescent="0.2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19" ht="12" x14ac:dyDescent="0.2">
      <c r="A89" s="20"/>
      <c r="B89" s="50" t="s">
        <v>133</v>
      </c>
      <c r="C89" s="20" t="s">
        <v>134</v>
      </c>
      <c r="D89" s="21"/>
      <c r="E89" s="20"/>
      <c r="F89" s="20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</row>
    <row r="90" spans="1:19" x14ac:dyDescent="0.2">
      <c r="A90" s="20"/>
      <c r="B90" s="21"/>
      <c r="C90" s="21"/>
      <c r="D90" s="21"/>
      <c r="E90" s="20"/>
      <c r="F90" s="20"/>
      <c r="G90" s="20"/>
      <c r="H90" s="22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</row>
  </sheetData>
  <mergeCells count="14">
    <mergeCell ref="B54:D54"/>
    <mergeCell ref="B12:C13"/>
    <mergeCell ref="D12:D13"/>
    <mergeCell ref="B11:S11"/>
    <mergeCell ref="E12:S12"/>
    <mergeCell ref="E2:S5"/>
    <mergeCell ref="E7:S7"/>
    <mergeCell ref="B51:S51"/>
    <mergeCell ref="E52:S52"/>
    <mergeCell ref="B7:D7"/>
    <mergeCell ref="B52:C53"/>
    <mergeCell ref="D52:D53"/>
    <mergeCell ref="B9:D9"/>
    <mergeCell ref="G9:H9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9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5"/>
  <sheetViews>
    <sheetView workbookViewId="0"/>
  </sheetViews>
  <sheetFormatPr baseColWidth="10" defaultColWidth="11.44140625" defaultRowHeight="13.2" x14ac:dyDescent="0.25"/>
  <cols>
    <col min="1" max="1" width="2.21875" style="1" customWidth="1"/>
    <col min="2" max="2" width="4.33203125" style="1" customWidth="1"/>
    <col min="3" max="3" width="9.44140625" style="1" customWidth="1"/>
    <col min="4" max="4" width="10.5546875" style="1" customWidth="1"/>
    <col min="5" max="6" width="15.33203125" style="1" customWidth="1"/>
    <col min="7" max="7" width="9.33203125" style="1" customWidth="1"/>
    <col min="8" max="8" width="12.21875" style="1" customWidth="1"/>
    <col min="9" max="9" width="10.77734375" style="1" customWidth="1"/>
    <col min="10" max="10" width="9.109375" style="1" customWidth="1"/>
    <col min="11" max="11" width="10.77734375" style="1" customWidth="1"/>
    <col min="12" max="13" width="13.77734375" style="1" customWidth="1"/>
    <col min="14" max="14" width="2.109375" style="1" customWidth="1"/>
    <col min="15" max="16384" width="11.44140625" style="1"/>
  </cols>
  <sheetData>
    <row r="1" spans="1:16" s="7" customFormat="1" ht="13.8" thickBot="1" x14ac:dyDescent="0.3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5">
      <c r="A2" s="83"/>
      <c r="B2" s="791"/>
      <c r="C2" s="792"/>
      <c r="D2" s="792"/>
      <c r="E2" s="796" t="s">
        <v>222</v>
      </c>
      <c r="F2" s="797"/>
      <c r="G2" s="797"/>
      <c r="H2" s="797"/>
      <c r="I2" s="797"/>
      <c r="J2" s="797"/>
      <c r="K2" s="797"/>
      <c r="L2" s="797"/>
      <c r="M2" s="798"/>
      <c r="N2" s="96"/>
    </row>
    <row r="3" spans="1:16" s="7" customFormat="1" ht="12.75" customHeight="1" x14ac:dyDescent="0.25">
      <c r="A3" s="83"/>
      <c r="B3" s="793"/>
      <c r="C3" s="769"/>
      <c r="D3" s="769"/>
      <c r="E3" s="799"/>
      <c r="F3" s="708"/>
      <c r="G3" s="708"/>
      <c r="H3" s="708"/>
      <c r="I3" s="708"/>
      <c r="J3" s="708"/>
      <c r="K3" s="708"/>
      <c r="L3" s="708"/>
      <c r="M3" s="800"/>
      <c r="N3" s="96"/>
    </row>
    <row r="4" spans="1:16" s="7" customFormat="1" ht="12.75" customHeight="1" x14ac:dyDescent="0.25">
      <c r="A4" s="83"/>
      <c r="B4" s="793"/>
      <c r="C4" s="769"/>
      <c r="D4" s="769"/>
      <c r="E4" s="799"/>
      <c r="F4" s="708"/>
      <c r="G4" s="708"/>
      <c r="H4" s="708"/>
      <c r="I4" s="708"/>
      <c r="J4" s="708"/>
      <c r="K4" s="708"/>
      <c r="L4" s="708"/>
      <c r="M4" s="800"/>
      <c r="N4" s="96"/>
    </row>
    <row r="5" spans="1:16" s="7" customFormat="1" ht="13.5" customHeight="1" thickBot="1" x14ac:dyDescent="0.3">
      <c r="A5" s="83"/>
      <c r="B5" s="794"/>
      <c r="C5" s="795"/>
      <c r="D5" s="795"/>
      <c r="E5" s="801"/>
      <c r="F5" s="802"/>
      <c r="G5" s="802"/>
      <c r="H5" s="802"/>
      <c r="I5" s="802"/>
      <c r="J5" s="802"/>
      <c r="K5" s="802"/>
      <c r="L5" s="802"/>
      <c r="M5" s="803"/>
      <c r="N5" s="96"/>
    </row>
    <row r="6" spans="1:16" s="7" customFormat="1" ht="13.2" customHeight="1" x14ac:dyDescent="0.25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89" t="s">
        <v>32</v>
      </c>
      <c r="C7" s="189"/>
      <c r="D7" s="189"/>
      <c r="E7" s="813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813"/>
      <c r="G7" s="813"/>
      <c r="H7" s="813"/>
      <c r="I7" s="813"/>
      <c r="J7" s="813"/>
      <c r="K7" s="813"/>
      <c r="L7" s="813"/>
      <c r="M7" s="813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600" t="s">
        <v>236</v>
      </c>
      <c r="C9" s="600"/>
      <c r="D9" s="600"/>
      <c r="E9" s="593" t="str">
        <f>+'A.2.4. Cálculo PM10 y VM'!E9:F9</f>
        <v>CA-VMP-6</v>
      </c>
      <c r="F9" s="593"/>
      <c r="G9" s="154"/>
      <c r="H9" s="600" t="s">
        <v>189</v>
      </c>
      <c r="I9" s="600"/>
      <c r="J9" s="593" t="str">
        <f>+'A.2.3. Flujo promedio'!H9</f>
        <v>0001-7-2020-411</v>
      </c>
      <c r="K9" s="593"/>
      <c r="L9" s="593"/>
      <c r="M9" s="593"/>
      <c r="N9" s="68"/>
    </row>
    <row r="10" spans="1:16" ht="13.2" customHeight="1" thickBot="1" x14ac:dyDescent="0.3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5">
      <c r="A11" s="87"/>
      <c r="B11" s="97" t="s">
        <v>24</v>
      </c>
      <c r="C11" s="98" t="s">
        <v>2</v>
      </c>
      <c r="D11" s="195" t="s">
        <v>31</v>
      </c>
      <c r="E11" s="98" t="s">
        <v>27</v>
      </c>
      <c r="F11" s="98" t="s">
        <v>28</v>
      </c>
      <c r="G11" s="192" t="s">
        <v>29</v>
      </c>
      <c r="H11" s="208" t="s">
        <v>197</v>
      </c>
      <c r="I11" s="208" t="s">
        <v>201</v>
      </c>
      <c r="J11" s="208" t="s">
        <v>198</v>
      </c>
      <c r="K11" s="208" t="s">
        <v>199</v>
      </c>
      <c r="L11" s="208" t="s">
        <v>200</v>
      </c>
      <c r="M11" s="209" t="s">
        <v>235</v>
      </c>
      <c r="N11" s="87"/>
    </row>
    <row r="12" spans="1:16" x14ac:dyDescent="0.25">
      <c r="A12" s="87"/>
      <c r="B12" s="92">
        <v>1</v>
      </c>
      <c r="C12" s="828" t="s">
        <v>202</v>
      </c>
      <c r="D12" s="78">
        <f>'A.2.4. Cálculo PM10 y VM'!D12</f>
        <v>431014</v>
      </c>
      <c r="E12" s="217">
        <f>'A.2.4. Cálculo PM10 y VM'!E12</f>
        <v>0</v>
      </c>
      <c r="F12" s="93">
        <f>'A.2.4. Cálculo PM10 y VM'!F12</f>
        <v>0</v>
      </c>
      <c r="G12" s="191">
        <f>(F12-E12)*60*24</f>
        <v>0</v>
      </c>
      <c r="H12" s="100" t="e">
        <f>'A.2.1. Promedio meteorologia'!$F$42</f>
        <v>#DIV/0!</v>
      </c>
      <c r="I12" s="100" t="e">
        <f>'A.2.1. Promedio meteorologia'!$E$42</f>
        <v>#DIV/0!</v>
      </c>
      <c r="J12" s="190" t="e">
        <f>'A.2.3. Flujo promedio'!E28</f>
        <v>#DIV/0!</v>
      </c>
      <c r="K12" s="210" t="e">
        <f>'A.2.3. Flujo promedio'!I28</f>
        <v>#DIV/0!</v>
      </c>
      <c r="L12" s="211" t="e">
        <f>+K12*G12</f>
        <v>#DIV/0!</v>
      </c>
      <c r="M12" s="213" t="e">
        <f>((K12*(I12/760)*(283.15/(H12+273.15))*G12))</f>
        <v>#DIV/0!</v>
      </c>
      <c r="N12" s="87"/>
      <c r="P12" s="207"/>
    </row>
    <row r="13" spans="1:16" x14ac:dyDescent="0.25">
      <c r="A13" s="87"/>
      <c r="B13" s="92">
        <v>2</v>
      </c>
      <c r="C13" s="811"/>
      <c r="D13" s="78">
        <f>'A.2.4. Cálculo PM10 y VM'!D13</f>
        <v>431015</v>
      </c>
      <c r="E13" s="93">
        <f>'A.2.4. Cálculo PM10 y VM'!E13</f>
        <v>0</v>
      </c>
      <c r="F13" s="93">
        <f>'A.2.4. Cálculo PM10 y VM'!F13</f>
        <v>0</v>
      </c>
      <c r="G13" s="191">
        <f t="shared" ref="G13:G26" si="0">(F13-E13)*60*24</f>
        <v>0</v>
      </c>
      <c r="H13" s="100" t="e">
        <f>'A.2.1. Promedio meteorologia'!$F$70</f>
        <v>#DIV/0!</v>
      </c>
      <c r="I13" s="100" t="e">
        <f>'A.2.1. Promedio meteorologia'!$E$70</f>
        <v>#DIV/0!</v>
      </c>
      <c r="J13" s="190" t="e">
        <f>'A.2.3. Flujo promedio'!E36</f>
        <v>#DIV/0!</v>
      </c>
      <c r="K13" s="210" t="e">
        <f>'A.2.3. Flujo promedio'!I36</f>
        <v>#DIV/0!</v>
      </c>
      <c r="L13" s="211" t="e">
        <f t="shared" ref="L13:L15" si="1">+K13*G13</f>
        <v>#DIV/0!</v>
      </c>
      <c r="M13" s="213" t="e">
        <f t="shared" ref="M13:M14" si="2">((K13*(I13/760)*(283.15/(H13+273.15))*G13))</f>
        <v>#DIV/0!</v>
      </c>
      <c r="N13" s="87"/>
      <c r="P13" s="207"/>
    </row>
    <row r="14" spans="1:16" x14ac:dyDescent="0.25">
      <c r="A14" s="87"/>
      <c r="B14" s="92">
        <v>3</v>
      </c>
      <c r="C14" s="811"/>
      <c r="D14" s="78">
        <f>'A.2.4. Cálculo PM10 y VM'!D14</f>
        <v>431016</v>
      </c>
      <c r="E14" s="93">
        <f>'A.2.4. Cálculo PM10 y VM'!E14</f>
        <v>0</v>
      </c>
      <c r="F14" s="93">
        <f>'A.2.4. Cálculo PM10 y VM'!F14</f>
        <v>0</v>
      </c>
      <c r="G14" s="191">
        <f t="shared" si="0"/>
        <v>0</v>
      </c>
      <c r="H14" s="100" t="e">
        <f>'A.2.1. Promedio meteorologia'!$F$98</f>
        <v>#DIV/0!</v>
      </c>
      <c r="I14" s="100" t="e">
        <f>'A.2.1. Promedio meteorologia'!$E$98</f>
        <v>#DIV/0!</v>
      </c>
      <c r="J14" s="190" t="e">
        <f>'A.2.3. Flujo promedio'!E44</f>
        <v>#DIV/0!</v>
      </c>
      <c r="K14" s="210" t="e">
        <f>'A.2.3. Flujo promedio'!I44</f>
        <v>#DIV/0!</v>
      </c>
      <c r="L14" s="211" t="e">
        <f t="shared" si="1"/>
        <v>#DIV/0!</v>
      </c>
      <c r="M14" s="213" t="e">
        <f t="shared" si="2"/>
        <v>#DIV/0!</v>
      </c>
      <c r="N14" s="87"/>
      <c r="P14" s="207"/>
    </row>
    <row r="15" spans="1:16" x14ac:dyDescent="0.25">
      <c r="A15" s="87"/>
      <c r="B15" s="92">
        <v>4</v>
      </c>
      <c r="C15" s="811"/>
      <c r="D15" s="78">
        <f>'A.2.4. Cálculo PM10 y VM'!D15</f>
        <v>431017</v>
      </c>
      <c r="E15" s="93">
        <f>'A.2.4. Cálculo PM10 y VM'!E15</f>
        <v>0</v>
      </c>
      <c r="F15" s="93">
        <f>'A.2.4. Cálculo PM10 y VM'!F15</f>
        <v>0</v>
      </c>
      <c r="G15" s="191">
        <f t="shared" si="0"/>
        <v>0</v>
      </c>
      <c r="H15" s="100" t="e">
        <f>'A.2.1. Promedio meteorologia'!$F$126</f>
        <v>#DIV/0!</v>
      </c>
      <c r="I15" s="100" t="e">
        <f>'A.2.1. Promedio meteorologia'!$E$126</f>
        <v>#DIV/0!</v>
      </c>
      <c r="J15" s="190" t="e">
        <f>'A.2.3. Flujo promedio'!E52</f>
        <v>#DIV/0!</v>
      </c>
      <c r="K15" s="210" t="e">
        <f>'A.2.3. Flujo promedio'!I52</f>
        <v>#DIV/0!</v>
      </c>
      <c r="L15" s="211" t="e">
        <f t="shared" si="1"/>
        <v>#DIV/0!</v>
      </c>
      <c r="M15" s="213" t="e">
        <f>((K15*(I15/760)*(283.15/(H15+273.15))*G15))</f>
        <v>#DIV/0!</v>
      </c>
      <c r="N15" s="87"/>
      <c r="P15" s="207"/>
    </row>
    <row r="16" spans="1:16" ht="13.8" thickBot="1" x14ac:dyDescent="0.3">
      <c r="A16" s="87"/>
      <c r="B16" s="92">
        <v>5</v>
      </c>
      <c r="C16" s="811"/>
      <c r="D16" s="78">
        <f>'A.2.4. Cálculo PM10 y VM'!D16</f>
        <v>431018</v>
      </c>
      <c r="E16" s="93">
        <f>'A.2.4. Cálculo PM10 y VM'!E16</f>
        <v>0</v>
      </c>
      <c r="F16" s="93">
        <f>'A.2.4. Cálculo PM10 y VM'!F16</f>
        <v>0</v>
      </c>
      <c r="G16" s="193">
        <f t="shared" si="0"/>
        <v>0</v>
      </c>
      <c r="H16" s="100" t="e">
        <f>'A.2.1. Promedio meteorologia'!$F$154</f>
        <v>#DIV/0!</v>
      </c>
      <c r="I16" s="100" t="e">
        <f>'A.2.1. Promedio meteorologia'!$E$154</f>
        <v>#DIV/0!</v>
      </c>
      <c r="J16" s="190" t="e">
        <f>'A.2.3. Flujo promedio'!E60</f>
        <v>#DIV/0!</v>
      </c>
      <c r="K16" s="210" t="e">
        <f>'A.2.3. Flujo promedio'!I60</f>
        <v>#DIV/0!</v>
      </c>
      <c r="L16" s="212" t="e">
        <f>+K16*G16</f>
        <v>#DIV/0!</v>
      </c>
      <c r="M16" s="213" t="e">
        <f>((K16*(I16/760)*(283.15/(H16+273.15))*G16))</f>
        <v>#DIV/0!</v>
      </c>
      <c r="N16" s="87"/>
      <c r="P16" s="207"/>
    </row>
    <row r="17" spans="1:14" ht="13.8" hidden="1" thickBot="1" x14ac:dyDescent="0.3">
      <c r="A17" s="87"/>
      <c r="B17" s="92">
        <v>6</v>
      </c>
      <c r="C17" s="811"/>
      <c r="D17" s="78"/>
      <c r="E17" s="93"/>
      <c r="F17" s="93"/>
      <c r="G17" s="789">
        <f t="shared" si="0"/>
        <v>0</v>
      </c>
      <c r="H17" s="790"/>
      <c r="I17" s="102"/>
      <c r="J17" s="806"/>
      <c r="K17" s="807">
        <v>23.51</v>
      </c>
      <c r="L17" s="198"/>
      <c r="M17" s="101" t="str">
        <f t="shared" ref="M17:M26" si="3">IF(L17="","",L17/K17)</f>
        <v/>
      </c>
      <c r="N17" s="87"/>
    </row>
    <row r="18" spans="1:14" ht="13.8" hidden="1" thickBot="1" x14ac:dyDescent="0.3">
      <c r="A18" s="87"/>
      <c r="B18" s="92">
        <v>7</v>
      </c>
      <c r="C18" s="811"/>
      <c r="D18" s="78"/>
      <c r="E18" s="93"/>
      <c r="F18" s="93"/>
      <c r="G18" s="777">
        <f t="shared" si="0"/>
        <v>0</v>
      </c>
      <c r="H18" s="778"/>
      <c r="I18" s="102"/>
      <c r="J18" s="806"/>
      <c r="K18" s="807">
        <v>23.51</v>
      </c>
      <c r="L18" s="95"/>
      <c r="M18" s="101" t="str">
        <f t="shared" si="3"/>
        <v/>
      </c>
      <c r="N18" s="87"/>
    </row>
    <row r="19" spans="1:14" ht="13.8" hidden="1" thickBot="1" x14ac:dyDescent="0.3">
      <c r="A19" s="87"/>
      <c r="B19" s="92">
        <v>8</v>
      </c>
      <c r="C19" s="811"/>
      <c r="D19" s="78"/>
      <c r="E19" s="93"/>
      <c r="F19" s="93"/>
      <c r="G19" s="777">
        <f t="shared" si="0"/>
        <v>0</v>
      </c>
      <c r="H19" s="778"/>
      <c r="I19" s="102"/>
      <c r="J19" s="806"/>
      <c r="K19" s="807">
        <v>23.52</v>
      </c>
      <c r="L19" s="95"/>
      <c r="M19" s="101" t="str">
        <f t="shared" si="3"/>
        <v/>
      </c>
      <c r="N19" s="87"/>
    </row>
    <row r="20" spans="1:14" ht="13.8" hidden="1" thickBot="1" x14ac:dyDescent="0.3">
      <c r="A20" s="87"/>
      <c r="B20" s="92">
        <v>9</v>
      </c>
      <c r="C20" s="811"/>
      <c r="D20" s="78"/>
      <c r="E20" s="93"/>
      <c r="F20" s="93"/>
      <c r="G20" s="777">
        <f t="shared" si="0"/>
        <v>0</v>
      </c>
      <c r="H20" s="778"/>
      <c r="I20" s="102"/>
      <c r="J20" s="806"/>
      <c r="K20" s="807"/>
      <c r="L20" s="95"/>
      <c r="M20" s="101" t="str">
        <f t="shared" si="3"/>
        <v/>
      </c>
      <c r="N20" s="87"/>
    </row>
    <row r="21" spans="1:14" ht="13.8" hidden="1" thickBot="1" x14ac:dyDescent="0.3">
      <c r="A21" s="87"/>
      <c r="B21" s="92">
        <v>10</v>
      </c>
      <c r="C21" s="811"/>
      <c r="D21" s="78"/>
      <c r="E21" s="93"/>
      <c r="F21" s="93"/>
      <c r="G21" s="777">
        <f t="shared" si="0"/>
        <v>0</v>
      </c>
      <c r="H21" s="778"/>
      <c r="I21" s="102"/>
      <c r="J21" s="806"/>
      <c r="K21" s="807"/>
      <c r="L21" s="95"/>
      <c r="M21" s="101" t="str">
        <f t="shared" si="3"/>
        <v/>
      </c>
      <c r="N21" s="87"/>
    </row>
    <row r="22" spans="1:14" ht="13.8" hidden="1" thickBot="1" x14ac:dyDescent="0.3">
      <c r="A22" s="87"/>
      <c r="B22" s="92">
        <v>11</v>
      </c>
      <c r="C22" s="811"/>
      <c r="D22" s="78"/>
      <c r="E22" s="93"/>
      <c r="F22" s="93"/>
      <c r="G22" s="777">
        <f t="shared" si="0"/>
        <v>0</v>
      </c>
      <c r="H22" s="778"/>
      <c r="I22" s="102"/>
      <c r="J22" s="806"/>
      <c r="K22" s="807"/>
      <c r="L22" s="95"/>
      <c r="M22" s="101" t="str">
        <f t="shared" si="3"/>
        <v/>
      </c>
      <c r="N22" s="87"/>
    </row>
    <row r="23" spans="1:14" ht="13.8" hidden="1" thickBot="1" x14ac:dyDescent="0.3">
      <c r="A23" s="87"/>
      <c r="B23" s="92">
        <v>12</v>
      </c>
      <c r="C23" s="811"/>
      <c r="D23" s="78"/>
      <c r="E23" s="93"/>
      <c r="F23" s="93"/>
      <c r="G23" s="777">
        <f t="shared" si="0"/>
        <v>0</v>
      </c>
      <c r="H23" s="778"/>
      <c r="I23" s="102"/>
      <c r="J23" s="806"/>
      <c r="K23" s="807"/>
      <c r="L23" s="95"/>
      <c r="M23" s="101" t="str">
        <f t="shared" si="3"/>
        <v/>
      </c>
      <c r="N23" s="87"/>
    </row>
    <row r="24" spans="1:14" ht="13.8" hidden="1" thickBot="1" x14ac:dyDescent="0.3">
      <c r="A24" s="87"/>
      <c r="B24" s="92">
        <v>13</v>
      </c>
      <c r="C24" s="811"/>
      <c r="D24" s="78"/>
      <c r="E24" s="93"/>
      <c r="F24" s="93"/>
      <c r="G24" s="777">
        <f t="shared" si="0"/>
        <v>0</v>
      </c>
      <c r="H24" s="778"/>
      <c r="I24" s="102"/>
      <c r="J24" s="806"/>
      <c r="K24" s="807"/>
      <c r="L24" s="95"/>
      <c r="M24" s="101" t="str">
        <f t="shared" si="3"/>
        <v/>
      </c>
      <c r="N24" s="87"/>
    </row>
    <row r="25" spans="1:14" ht="13.8" hidden="1" thickBot="1" x14ac:dyDescent="0.3">
      <c r="A25" s="87"/>
      <c r="B25" s="92">
        <v>14</v>
      </c>
      <c r="C25" s="811"/>
      <c r="D25" s="78"/>
      <c r="E25" s="93"/>
      <c r="F25" s="93"/>
      <c r="G25" s="777">
        <f t="shared" si="0"/>
        <v>0</v>
      </c>
      <c r="H25" s="778"/>
      <c r="I25" s="102"/>
      <c r="J25" s="806"/>
      <c r="K25" s="807"/>
      <c r="L25" s="95"/>
      <c r="M25" s="101" t="str">
        <f t="shared" si="3"/>
        <v/>
      </c>
      <c r="N25" s="87"/>
    </row>
    <row r="26" spans="1:14" ht="13.8" hidden="1" thickBot="1" x14ac:dyDescent="0.3">
      <c r="A26" s="87"/>
      <c r="B26" s="162">
        <v>15</v>
      </c>
      <c r="C26" s="812"/>
      <c r="D26" s="163"/>
      <c r="E26" s="164"/>
      <c r="F26" s="164"/>
      <c r="G26" s="779">
        <f t="shared" si="0"/>
        <v>0</v>
      </c>
      <c r="H26" s="780"/>
      <c r="I26" s="169"/>
      <c r="J26" s="808"/>
      <c r="K26" s="809"/>
      <c r="L26" s="166"/>
      <c r="M26" s="167" t="str">
        <f t="shared" si="3"/>
        <v/>
      </c>
      <c r="N26" s="87"/>
    </row>
    <row r="27" spans="1:14" ht="13.8" thickBot="1" x14ac:dyDescent="0.3">
      <c r="A27" s="85"/>
      <c r="B27" s="197"/>
      <c r="C27" s="197"/>
      <c r="D27" s="201"/>
      <c r="E27" s="197"/>
      <c r="F27" s="197"/>
      <c r="G27" s="85"/>
      <c r="H27" s="197"/>
      <c r="I27" s="197"/>
      <c r="J27" s="201"/>
      <c r="K27" s="197"/>
      <c r="L27" s="85"/>
      <c r="M27" s="197"/>
      <c r="N27" s="87"/>
    </row>
    <row r="28" spans="1:14" s="3" customFormat="1" x14ac:dyDescent="0.25">
      <c r="A28" s="52"/>
      <c r="B28" s="712" t="s">
        <v>13</v>
      </c>
      <c r="C28" s="713"/>
      <c r="D28" s="713"/>
      <c r="E28" s="713"/>
      <c r="F28" s="713"/>
      <c r="G28" s="713"/>
      <c r="H28" s="713"/>
      <c r="I28" s="713"/>
      <c r="J28" s="713"/>
      <c r="K28" s="713"/>
      <c r="L28" s="713"/>
      <c r="M28" s="714"/>
      <c r="N28" s="54"/>
    </row>
    <row r="29" spans="1:14" s="3" customFormat="1" ht="48" customHeight="1" thickBot="1" x14ac:dyDescent="0.3">
      <c r="A29" s="52"/>
      <c r="B29" s="715" t="s">
        <v>225</v>
      </c>
      <c r="C29" s="716"/>
      <c r="D29" s="716"/>
      <c r="E29" s="716"/>
      <c r="F29" s="716"/>
      <c r="G29" s="716"/>
      <c r="H29" s="716"/>
      <c r="I29" s="716"/>
      <c r="J29" s="716"/>
      <c r="K29" s="716"/>
      <c r="L29" s="716"/>
      <c r="M29" s="717"/>
      <c r="N29" s="54"/>
    </row>
    <row r="30" spans="1:14" s="3" customFormat="1" ht="11.25" customHeight="1" x14ac:dyDescent="0.25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30">
    <mergeCell ref="B28:M28"/>
    <mergeCell ref="B29:M29"/>
    <mergeCell ref="G24:H24"/>
    <mergeCell ref="J24:K24"/>
    <mergeCell ref="G25:H25"/>
    <mergeCell ref="J25:K25"/>
    <mergeCell ref="G26:H26"/>
    <mergeCell ref="J26:K26"/>
    <mergeCell ref="G21:H21"/>
    <mergeCell ref="J21:K21"/>
    <mergeCell ref="G22:H22"/>
    <mergeCell ref="J22:K22"/>
    <mergeCell ref="G23:H23"/>
    <mergeCell ref="J23:K23"/>
    <mergeCell ref="G17:H17"/>
    <mergeCell ref="J17:K17"/>
    <mergeCell ref="C12:C26"/>
    <mergeCell ref="B2:D5"/>
    <mergeCell ref="E2:M5"/>
    <mergeCell ref="E7:M7"/>
    <mergeCell ref="B9:D9"/>
    <mergeCell ref="E9:F9"/>
    <mergeCell ref="H9:I9"/>
    <mergeCell ref="J9:M9"/>
    <mergeCell ref="G18:H18"/>
    <mergeCell ref="J18:K18"/>
    <mergeCell ref="G19:H19"/>
    <mergeCell ref="J19:K19"/>
    <mergeCell ref="G20:H20"/>
    <mergeCell ref="J20:K20"/>
  </mergeCells>
  <pageMargins left="0.9055118110236221" right="0.9055118110236221" top="0.74803149606299213" bottom="0.74803149606299213" header="0.31496062992125984" footer="0.31496062992125984"/>
  <pageSetup paperSize="9" scale="9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9B8F-A5AB-4168-8F92-E708A34EC73D}">
  <dimension ref="A1:M172"/>
  <sheetViews>
    <sheetView showGridLines="0" view="pageBreakPreview" zoomScaleNormal="70" zoomScaleSheetLayoutView="100" workbookViewId="0">
      <selection activeCell="B8" sqref="B8"/>
    </sheetView>
  </sheetViews>
  <sheetFormatPr baseColWidth="10" defaultColWidth="11.5546875" defaultRowHeight="13.2" x14ac:dyDescent="0.25"/>
  <cols>
    <col min="1" max="1" width="2.33203125" customWidth="1"/>
    <col min="2" max="2" width="23.6640625" customWidth="1"/>
    <col min="3" max="3" width="22.109375" customWidth="1"/>
    <col min="4" max="4" width="19.33203125" customWidth="1"/>
    <col min="5" max="5" width="14.88671875" customWidth="1"/>
    <col min="6" max="6" width="17.109375" customWidth="1"/>
    <col min="7" max="7" width="2.21875" style="138" customWidth="1"/>
    <col min="8" max="8" width="5.109375" customWidth="1"/>
    <col min="9" max="13" width="9.6640625" customWidth="1"/>
  </cols>
  <sheetData>
    <row r="1" spans="1:13" s="138" customFormat="1" ht="13.8" thickBot="1" x14ac:dyDescent="0.3">
      <c r="A1" s="485"/>
      <c r="H1"/>
      <c r="I1"/>
      <c r="J1"/>
      <c r="K1"/>
      <c r="L1"/>
      <c r="M1"/>
    </row>
    <row r="2" spans="1:13" s="138" customFormat="1" ht="13.2" customHeight="1" x14ac:dyDescent="0.25">
      <c r="A2" s="485"/>
      <c r="B2" s="135"/>
      <c r="C2" s="583" t="s">
        <v>7765</v>
      </c>
      <c r="D2" s="583"/>
      <c r="E2" s="583"/>
      <c r="F2" s="584"/>
      <c r="H2"/>
      <c r="I2"/>
      <c r="J2"/>
      <c r="K2"/>
      <c r="L2"/>
      <c r="M2"/>
    </row>
    <row r="3" spans="1:13" s="138" customFormat="1" ht="13.2" customHeight="1" x14ac:dyDescent="0.25">
      <c r="A3" s="485"/>
      <c r="B3" s="136"/>
      <c r="C3" s="585"/>
      <c r="D3" s="585"/>
      <c r="E3" s="585"/>
      <c r="F3" s="586"/>
      <c r="H3"/>
      <c r="I3"/>
      <c r="J3"/>
      <c r="K3"/>
      <c r="L3"/>
      <c r="M3"/>
    </row>
    <row r="4" spans="1:13" s="138" customFormat="1" ht="13.2" customHeight="1" x14ac:dyDescent="0.25">
      <c r="A4" s="485"/>
      <c r="B4" s="136"/>
      <c r="C4" s="585"/>
      <c r="D4" s="585"/>
      <c r="E4" s="585"/>
      <c r="F4" s="586"/>
      <c r="H4"/>
      <c r="I4"/>
      <c r="J4"/>
      <c r="K4"/>
      <c r="L4"/>
      <c r="M4"/>
    </row>
    <row r="5" spans="1:13" s="138" customFormat="1" ht="13.95" customHeight="1" thickBot="1" x14ac:dyDescent="0.3">
      <c r="A5" s="485"/>
      <c r="B5" s="137"/>
      <c r="C5" s="587"/>
      <c r="D5" s="587"/>
      <c r="E5" s="587"/>
      <c r="F5" s="588"/>
      <c r="H5"/>
      <c r="I5"/>
      <c r="J5"/>
      <c r="K5"/>
      <c r="L5"/>
      <c r="M5"/>
    </row>
    <row r="6" spans="1:13" s="138" customFormat="1" ht="11.25" customHeight="1" x14ac:dyDescent="0.25">
      <c r="A6" s="485"/>
      <c r="C6" s="96"/>
      <c r="D6" s="96"/>
      <c r="E6" s="96"/>
      <c r="H6"/>
      <c r="I6"/>
      <c r="J6"/>
      <c r="K6"/>
      <c r="L6"/>
      <c r="M6"/>
    </row>
    <row r="7" spans="1:13" ht="42" customHeight="1" x14ac:dyDescent="0.25">
      <c r="A7" s="485"/>
      <c r="B7" s="139" t="s">
        <v>188</v>
      </c>
      <c r="C7" s="591" t="s">
        <v>412</v>
      </c>
      <c r="D7" s="591"/>
      <c r="E7" s="591"/>
      <c r="F7" s="591"/>
    </row>
    <row r="8" spans="1:13" ht="6.75" customHeight="1" x14ac:dyDescent="0.25">
      <c r="A8" s="485"/>
      <c r="B8" s="138"/>
      <c r="C8" s="96"/>
      <c r="D8" s="96"/>
      <c r="E8" s="96"/>
      <c r="F8" s="138"/>
      <c r="G8" s="486"/>
    </row>
    <row r="9" spans="1:13" x14ac:dyDescent="0.25">
      <c r="A9" s="485"/>
      <c r="B9" s="139" t="s">
        <v>236</v>
      </c>
      <c r="C9" s="487" t="s">
        <v>259</v>
      </c>
      <c r="D9" s="541" t="s">
        <v>189</v>
      </c>
      <c r="E9" s="312"/>
      <c r="F9" s="488" t="s">
        <v>413</v>
      </c>
      <c r="G9" s="313"/>
    </row>
    <row r="10" spans="1:13" ht="8.25" customHeight="1" x14ac:dyDescent="0.3">
      <c r="A10" s="485"/>
      <c r="B10" s="489"/>
      <c r="C10" s="489"/>
      <c r="D10" s="489"/>
      <c r="E10" s="489"/>
      <c r="F10" s="489"/>
      <c r="G10" s="313"/>
    </row>
    <row r="11" spans="1:13" x14ac:dyDescent="0.25">
      <c r="A11" s="485"/>
      <c r="B11" s="582" t="s">
        <v>217</v>
      </c>
      <c r="C11" s="582"/>
      <c r="D11" s="582"/>
      <c r="E11" s="582"/>
      <c r="F11" s="582"/>
      <c r="G11" s="313"/>
    </row>
    <row r="12" spans="1:13" ht="6.75" customHeight="1" x14ac:dyDescent="0.3">
      <c r="A12" s="485"/>
      <c r="B12" s="489"/>
      <c r="C12" s="489"/>
      <c r="D12" s="489"/>
      <c r="E12" s="489"/>
      <c r="F12" s="489"/>
      <c r="G12" s="313"/>
    </row>
    <row r="13" spans="1:13" x14ac:dyDescent="0.25">
      <c r="A13" s="485"/>
      <c r="B13" s="139" t="s">
        <v>33</v>
      </c>
      <c r="C13" s="311" t="s">
        <v>266</v>
      </c>
      <c r="D13" s="311"/>
      <c r="E13" s="541" t="s">
        <v>8</v>
      </c>
      <c r="F13" s="491" t="s">
        <v>270</v>
      </c>
      <c r="G13" s="313"/>
    </row>
    <row r="14" spans="1:13" ht="8.25" customHeight="1" x14ac:dyDescent="0.3">
      <c r="A14" s="485"/>
      <c r="B14" s="489"/>
      <c r="C14" s="489"/>
      <c r="D14" s="489"/>
      <c r="E14" s="489"/>
      <c r="F14" s="489"/>
      <c r="G14" s="313"/>
    </row>
    <row r="15" spans="1:13" x14ac:dyDescent="0.25">
      <c r="A15" s="485"/>
      <c r="B15" s="541" t="s">
        <v>9</v>
      </c>
      <c r="C15" s="311" t="s">
        <v>275</v>
      </c>
      <c r="D15" s="311"/>
      <c r="E15" s="541" t="s">
        <v>10</v>
      </c>
      <c r="F15" s="542" t="s">
        <v>269</v>
      </c>
      <c r="G15" s="313"/>
    </row>
    <row r="16" spans="1:13" ht="8.25" customHeight="1" x14ac:dyDescent="0.3">
      <c r="A16" s="485"/>
      <c r="B16" s="489"/>
      <c r="C16" s="489"/>
      <c r="D16" s="489"/>
      <c r="E16" s="489"/>
      <c r="F16" s="489"/>
    </row>
    <row r="17" spans="1:13" ht="12" customHeight="1" x14ac:dyDescent="0.25">
      <c r="A17" s="485"/>
      <c r="B17" s="590" t="s">
        <v>163</v>
      </c>
      <c r="C17" s="590"/>
      <c r="D17" s="590"/>
      <c r="E17" s="590"/>
      <c r="F17" s="590"/>
    </row>
    <row r="18" spans="1:13" ht="20.399999999999999" x14ac:dyDescent="0.25">
      <c r="A18" s="485"/>
      <c r="B18" s="141" t="s">
        <v>218</v>
      </c>
      <c r="C18" s="142" t="s">
        <v>181</v>
      </c>
      <c r="D18" s="142" t="s">
        <v>182</v>
      </c>
      <c r="E18" s="141" t="s">
        <v>153</v>
      </c>
      <c r="F18" s="141" t="s">
        <v>154</v>
      </c>
    </row>
    <row r="19" spans="1:13" ht="13.95" customHeight="1" x14ac:dyDescent="0.25">
      <c r="A19" s="485"/>
      <c r="B19" s="490">
        <v>43874.375</v>
      </c>
      <c r="C19" s="145">
        <v>456</v>
      </c>
      <c r="D19" s="145">
        <v>6</v>
      </c>
      <c r="E19" s="145">
        <v>86</v>
      </c>
      <c r="F19" s="145">
        <v>0.4</v>
      </c>
    </row>
    <row r="20" spans="1:13" x14ac:dyDescent="0.25">
      <c r="A20" s="485"/>
      <c r="B20" s="490">
        <v>43874.416666666672</v>
      </c>
      <c r="C20" s="145">
        <v>456.1</v>
      </c>
      <c r="D20" s="145">
        <v>6</v>
      </c>
      <c r="E20" s="145">
        <v>83</v>
      </c>
      <c r="F20" s="145">
        <v>0.9</v>
      </c>
    </row>
    <row r="21" spans="1:13" x14ac:dyDescent="0.25">
      <c r="A21" s="485"/>
      <c r="B21" s="490">
        <v>43874.458333333328</v>
      </c>
      <c r="C21" s="145">
        <v>456.4</v>
      </c>
      <c r="D21" s="145">
        <v>6.8</v>
      </c>
      <c r="E21" s="145">
        <v>82</v>
      </c>
      <c r="F21" s="145">
        <v>0.9</v>
      </c>
    </row>
    <row r="22" spans="1:13" x14ac:dyDescent="0.25">
      <c r="A22" s="485"/>
      <c r="B22" s="490">
        <v>43874.5</v>
      </c>
      <c r="C22" s="145">
        <v>456.20000000000005</v>
      </c>
      <c r="D22" s="145">
        <v>7.8</v>
      </c>
      <c r="E22" s="145">
        <v>79</v>
      </c>
      <c r="F22" s="145">
        <v>1.3</v>
      </c>
    </row>
    <row r="23" spans="1:13" s="138" customFormat="1" x14ac:dyDescent="0.25">
      <c r="A23" s="485"/>
      <c r="B23" s="490">
        <v>43874.541666666672</v>
      </c>
      <c r="C23" s="145">
        <v>455.4</v>
      </c>
      <c r="D23" s="145">
        <v>8.1</v>
      </c>
      <c r="E23" s="145">
        <v>72</v>
      </c>
      <c r="F23" s="145">
        <v>1.3</v>
      </c>
      <c r="H23"/>
      <c r="I23"/>
      <c r="J23"/>
      <c r="K23"/>
      <c r="L23"/>
      <c r="M23"/>
    </row>
    <row r="24" spans="1:13" s="138" customFormat="1" x14ac:dyDescent="0.25">
      <c r="A24" s="485"/>
      <c r="B24" s="490">
        <v>43874.583333333328</v>
      </c>
      <c r="C24" s="145">
        <v>454.70000000000005</v>
      </c>
      <c r="D24" s="145">
        <v>9.1</v>
      </c>
      <c r="E24" s="145">
        <v>76</v>
      </c>
      <c r="F24" s="145">
        <v>1.8</v>
      </c>
      <c r="H24"/>
      <c r="I24"/>
      <c r="J24"/>
      <c r="K24"/>
      <c r="L24"/>
      <c r="M24"/>
    </row>
    <row r="25" spans="1:13" s="138" customFormat="1" x14ac:dyDescent="0.25">
      <c r="A25" s="485"/>
      <c r="B25" s="490">
        <v>43874.625</v>
      </c>
      <c r="C25" s="145">
        <v>453.70000000000005</v>
      </c>
      <c r="D25" s="145">
        <v>8.6999999999999993</v>
      </c>
      <c r="E25" s="145">
        <v>74</v>
      </c>
      <c r="F25" s="145">
        <v>2.7</v>
      </c>
      <c r="H25"/>
      <c r="I25"/>
      <c r="J25"/>
      <c r="K25"/>
      <c r="L25"/>
      <c r="M25"/>
    </row>
    <row r="26" spans="1:13" s="138" customFormat="1" x14ac:dyDescent="0.25">
      <c r="A26" s="485"/>
      <c r="B26" s="490">
        <v>43874.666666666672</v>
      </c>
      <c r="C26" s="145">
        <v>453.1</v>
      </c>
      <c r="D26" s="145">
        <v>9.1999999999999993</v>
      </c>
      <c r="E26" s="145">
        <v>81</v>
      </c>
      <c r="F26" s="145">
        <v>1.3</v>
      </c>
      <c r="H26"/>
      <c r="I26"/>
      <c r="J26"/>
      <c r="K26"/>
      <c r="L26"/>
      <c r="M26"/>
    </row>
    <row r="27" spans="1:13" s="138" customFormat="1" x14ac:dyDescent="0.25">
      <c r="A27" s="485"/>
      <c r="B27" s="490">
        <v>43874.708333333328</v>
      </c>
      <c r="C27" s="145">
        <v>453.70000000000005</v>
      </c>
      <c r="D27" s="145">
        <v>6.6</v>
      </c>
      <c r="E27" s="145">
        <v>86</v>
      </c>
      <c r="F27" s="145">
        <v>0.4</v>
      </c>
      <c r="H27"/>
      <c r="I27"/>
      <c r="J27"/>
      <c r="K27"/>
      <c r="L27"/>
      <c r="M27"/>
    </row>
    <row r="28" spans="1:13" s="138" customFormat="1" x14ac:dyDescent="0.25">
      <c r="A28" s="485"/>
      <c r="B28" s="490">
        <v>43874.75</v>
      </c>
      <c r="C28" s="145">
        <v>454.9</v>
      </c>
      <c r="D28" s="145">
        <v>5.6</v>
      </c>
      <c r="E28" s="145">
        <v>89</v>
      </c>
      <c r="F28" s="145">
        <v>1.3</v>
      </c>
      <c r="H28"/>
      <c r="I28"/>
      <c r="J28"/>
      <c r="K28"/>
      <c r="L28"/>
      <c r="M28"/>
    </row>
    <row r="29" spans="1:13" s="138" customFormat="1" x14ac:dyDescent="0.25">
      <c r="A29" s="485"/>
      <c r="B29" s="490">
        <v>43874.791666666672</v>
      </c>
      <c r="C29" s="145">
        <v>456.1</v>
      </c>
      <c r="D29" s="145">
        <v>5.2</v>
      </c>
      <c r="E29" s="145">
        <v>90</v>
      </c>
      <c r="F29" s="145">
        <v>0.9</v>
      </c>
      <c r="H29"/>
      <c r="I29"/>
      <c r="J29"/>
      <c r="K29"/>
      <c r="L29"/>
      <c r="M29"/>
    </row>
    <row r="30" spans="1:13" s="138" customFormat="1" x14ac:dyDescent="0.25">
      <c r="A30" s="485"/>
      <c r="B30" s="490">
        <v>43874.833333333328</v>
      </c>
      <c r="C30" s="145">
        <v>457.29999999999995</v>
      </c>
      <c r="D30" s="145">
        <v>4.7</v>
      </c>
      <c r="E30" s="145">
        <v>87</v>
      </c>
      <c r="F30" s="145">
        <v>0.4</v>
      </c>
      <c r="H30"/>
      <c r="I30"/>
      <c r="J30"/>
      <c r="K30"/>
      <c r="L30"/>
      <c r="M30"/>
    </row>
    <row r="31" spans="1:13" s="138" customFormat="1" x14ac:dyDescent="0.25">
      <c r="A31" s="485"/>
      <c r="B31" s="490">
        <v>43874.875</v>
      </c>
      <c r="C31" s="145">
        <v>457.79999999999995</v>
      </c>
      <c r="D31" s="145">
        <v>4.2</v>
      </c>
      <c r="E31" s="145">
        <v>86</v>
      </c>
      <c r="F31" s="145">
        <v>0.4</v>
      </c>
      <c r="H31"/>
      <c r="I31"/>
      <c r="J31"/>
      <c r="K31"/>
      <c r="L31"/>
      <c r="M31"/>
    </row>
    <row r="32" spans="1:13" s="138" customFormat="1" x14ac:dyDescent="0.25">
      <c r="A32" s="485"/>
      <c r="B32" s="490">
        <v>43874.916666666672</v>
      </c>
      <c r="C32" s="145">
        <v>458</v>
      </c>
      <c r="D32" s="145">
        <v>3.8</v>
      </c>
      <c r="E32" s="145">
        <v>89</v>
      </c>
      <c r="F32" s="145">
        <v>0.4</v>
      </c>
      <c r="H32"/>
      <c r="I32"/>
      <c r="J32"/>
      <c r="K32"/>
      <c r="L32"/>
      <c r="M32"/>
    </row>
    <row r="33" spans="1:13" s="138" customFormat="1" x14ac:dyDescent="0.25">
      <c r="A33" s="485"/>
      <c r="B33" s="490">
        <v>43874.958333333328</v>
      </c>
      <c r="C33" s="145">
        <v>457.79999999999995</v>
      </c>
      <c r="D33" s="145">
        <v>4.0999999999999996</v>
      </c>
      <c r="E33" s="145">
        <v>89</v>
      </c>
      <c r="F33" s="145">
        <v>0.4</v>
      </c>
      <c r="H33"/>
      <c r="I33"/>
      <c r="J33"/>
      <c r="K33"/>
      <c r="L33"/>
      <c r="M33"/>
    </row>
    <row r="34" spans="1:13" s="138" customFormat="1" x14ac:dyDescent="0.25">
      <c r="A34" s="485"/>
      <c r="B34" s="490">
        <v>43875</v>
      </c>
      <c r="C34" s="145">
        <v>457.5</v>
      </c>
      <c r="D34" s="145">
        <v>4.4000000000000004</v>
      </c>
      <c r="E34" s="145">
        <v>87</v>
      </c>
      <c r="F34" s="145">
        <v>0</v>
      </c>
      <c r="H34"/>
      <c r="I34"/>
      <c r="J34"/>
      <c r="K34"/>
      <c r="L34"/>
      <c r="M34"/>
    </row>
    <row r="35" spans="1:13" s="138" customFormat="1" x14ac:dyDescent="0.25">
      <c r="A35" s="485"/>
      <c r="B35" s="490">
        <v>43875.041666666672</v>
      </c>
      <c r="C35" s="145">
        <v>457</v>
      </c>
      <c r="D35" s="145">
        <v>4.8</v>
      </c>
      <c r="E35" s="145">
        <v>88</v>
      </c>
      <c r="F35" s="145">
        <v>0</v>
      </c>
      <c r="H35"/>
      <c r="I35"/>
      <c r="J35"/>
      <c r="K35"/>
      <c r="L35"/>
      <c r="M35"/>
    </row>
    <row r="36" spans="1:13" s="138" customFormat="1" x14ac:dyDescent="0.25">
      <c r="A36" s="485"/>
      <c r="B36" s="490">
        <v>43875.083333333328</v>
      </c>
      <c r="C36" s="145">
        <v>456.5</v>
      </c>
      <c r="D36" s="145">
        <v>4.2</v>
      </c>
      <c r="E36" s="145">
        <v>91</v>
      </c>
      <c r="F36" s="145">
        <v>0.4</v>
      </c>
      <c r="H36"/>
      <c r="I36"/>
      <c r="J36"/>
      <c r="K36"/>
      <c r="L36"/>
      <c r="M36"/>
    </row>
    <row r="37" spans="1:13" s="138" customFormat="1" x14ac:dyDescent="0.25">
      <c r="A37" s="485"/>
      <c r="B37" s="490">
        <v>43875.125</v>
      </c>
      <c r="C37" s="145">
        <v>456</v>
      </c>
      <c r="D37" s="145">
        <v>4</v>
      </c>
      <c r="E37" s="145">
        <v>92</v>
      </c>
      <c r="F37" s="145">
        <v>0.4</v>
      </c>
      <c r="H37"/>
      <c r="I37"/>
      <c r="J37"/>
      <c r="K37"/>
      <c r="L37"/>
      <c r="M37"/>
    </row>
    <row r="38" spans="1:13" s="138" customFormat="1" x14ac:dyDescent="0.25">
      <c r="A38" s="485"/>
      <c r="B38" s="490">
        <v>43875.166666666672</v>
      </c>
      <c r="C38" s="145">
        <v>456</v>
      </c>
      <c r="D38" s="145">
        <v>4.3</v>
      </c>
      <c r="E38" s="145">
        <v>90</v>
      </c>
      <c r="F38" s="145">
        <v>0</v>
      </c>
      <c r="H38"/>
      <c r="I38"/>
      <c r="J38"/>
      <c r="K38"/>
      <c r="L38"/>
      <c r="M38"/>
    </row>
    <row r="39" spans="1:13" s="138" customFormat="1" x14ac:dyDescent="0.25">
      <c r="A39" s="485"/>
      <c r="B39" s="490">
        <v>43875.208333333328</v>
      </c>
      <c r="C39" s="145">
        <v>456.29999999999995</v>
      </c>
      <c r="D39" s="145">
        <v>4.2</v>
      </c>
      <c r="E39" s="145">
        <v>91</v>
      </c>
      <c r="F39" s="145">
        <v>0.4</v>
      </c>
      <c r="H39"/>
      <c r="I39"/>
      <c r="J39"/>
      <c r="K39"/>
      <c r="L39"/>
      <c r="M39"/>
    </row>
    <row r="40" spans="1:13" s="138" customFormat="1" x14ac:dyDescent="0.25">
      <c r="A40" s="485"/>
      <c r="B40" s="490">
        <v>43875.25</v>
      </c>
      <c r="C40" s="145">
        <v>457</v>
      </c>
      <c r="D40" s="145">
        <v>3.4</v>
      </c>
      <c r="E40" s="145">
        <v>89</v>
      </c>
      <c r="F40" s="145">
        <v>1.3</v>
      </c>
      <c r="H40"/>
      <c r="I40"/>
      <c r="J40"/>
      <c r="K40"/>
      <c r="L40"/>
      <c r="M40"/>
    </row>
    <row r="41" spans="1:13" s="138" customFormat="1" x14ac:dyDescent="0.25">
      <c r="A41" s="485"/>
      <c r="B41" s="490">
        <v>43875.291666666672</v>
      </c>
      <c r="C41" s="145">
        <v>457.9</v>
      </c>
      <c r="D41" s="145">
        <v>3.3</v>
      </c>
      <c r="E41" s="145">
        <v>90</v>
      </c>
      <c r="F41" s="145">
        <v>0.4</v>
      </c>
      <c r="H41"/>
      <c r="I41"/>
      <c r="J41"/>
      <c r="K41"/>
      <c r="L41"/>
      <c r="M41"/>
    </row>
    <row r="42" spans="1:13" s="138" customFormat="1" x14ac:dyDescent="0.25">
      <c r="A42" s="485"/>
      <c r="B42" s="490">
        <v>43875.333333333328</v>
      </c>
      <c r="C42" s="145">
        <v>458.4</v>
      </c>
      <c r="D42" s="145">
        <v>3.6</v>
      </c>
      <c r="E42" s="146">
        <v>88</v>
      </c>
      <c r="F42" s="146">
        <v>0.4</v>
      </c>
      <c r="H42"/>
      <c r="I42"/>
      <c r="J42"/>
      <c r="K42"/>
      <c r="L42"/>
      <c r="M42"/>
    </row>
    <row r="43" spans="1:13" s="138" customFormat="1" x14ac:dyDescent="0.25">
      <c r="A43" s="485"/>
      <c r="B43" s="539" t="s">
        <v>172</v>
      </c>
      <c r="C43" s="149">
        <f>AVERAGE(C19:C42)</f>
        <v>456.24166666666662</v>
      </c>
      <c r="D43" s="149">
        <f>AVERAGE(D19:D42)</f>
        <v>5.5041666666666664</v>
      </c>
      <c r="E43" s="149">
        <f>AVERAGE(E19:E42)</f>
        <v>85.625</v>
      </c>
      <c r="F43" s="149">
        <f>AVERAGE(F19:F42)</f>
        <v>0.75416666666666676</v>
      </c>
      <c r="H43"/>
      <c r="I43"/>
      <c r="J43"/>
      <c r="K43"/>
      <c r="L43"/>
      <c r="M43"/>
    </row>
    <row r="44" spans="1:13" s="138" customFormat="1" ht="13.95" customHeight="1" x14ac:dyDescent="0.25">
      <c r="A44" s="485"/>
      <c r="H44"/>
      <c r="I44"/>
      <c r="J44"/>
      <c r="K44"/>
      <c r="L44"/>
      <c r="M44"/>
    </row>
    <row r="45" spans="1:13" s="138" customFormat="1" ht="13.2" customHeight="1" x14ac:dyDescent="0.25">
      <c r="A45" s="485"/>
      <c r="B45" s="590" t="s">
        <v>164</v>
      </c>
      <c r="C45" s="590"/>
      <c r="D45" s="590"/>
      <c r="E45" s="590"/>
      <c r="F45" s="590"/>
      <c r="H45"/>
      <c r="I45"/>
      <c r="J45"/>
      <c r="K45"/>
      <c r="L45"/>
      <c r="M45"/>
    </row>
    <row r="46" spans="1:13" s="138" customFormat="1" ht="20.399999999999999" x14ac:dyDescent="0.25">
      <c r="A46" s="485"/>
      <c r="B46" s="141" t="s">
        <v>218</v>
      </c>
      <c r="C46" s="142" t="s">
        <v>181</v>
      </c>
      <c r="D46" s="142" t="s">
        <v>182</v>
      </c>
      <c r="E46" s="142" t="s">
        <v>153</v>
      </c>
      <c r="F46" s="142" t="s">
        <v>154</v>
      </c>
      <c r="H46"/>
      <c r="I46"/>
      <c r="J46"/>
      <c r="K46"/>
      <c r="L46"/>
      <c r="M46"/>
    </row>
    <row r="47" spans="1:13" s="138" customFormat="1" ht="13.95" customHeight="1" x14ac:dyDescent="0.25">
      <c r="A47" s="485"/>
      <c r="B47" s="490">
        <v>43875.416666666672</v>
      </c>
      <c r="C47" s="145">
        <v>458.9</v>
      </c>
      <c r="D47" s="145">
        <v>5.8</v>
      </c>
      <c r="E47" s="145">
        <v>84</v>
      </c>
      <c r="F47" s="145">
        <v>1.3</v>
      </c>
      <c r="H47"/>
      <c r="I47"/>
      <c r="J47"/>
      <c r="K47"/>
      <c r="L47"/>
      <c r="M47"/>
    </row>
    <row r="48" spans="1:13" s="138" customFormat="1" x14ac:dyDescent="0.25">
      <c r="A48" s="485"/>
      <c r="B48" s="490">
        <v>43875.458333333328</v>
      </c>
      <c r="C48" s="145">
        <v>457.9</v>
      </c>
      <c r="D48" s="145">
        <v>6.7</v>
      </c>
      <c r="E48" s="145">
        <v>75</v>
      </c>
      <c r="F48" s="145">
        <v>1.3</v>
      </c>
      <c r="H48"/>
      <c r="I48"/>
      <c r="J48"/>
      <c r="K48"/>
      <c r="L48"/>
      <c r="M48"/>
    </row>
    <row r="49" spans="1:13" s="138" customFormat="1" x14ac:dyDescent="0.25">
      <c r="A49" s="485"/>
      <c r="B49" s="490">
        <v>43875.5</v>
      </c>
      <c r="C49" s="145">
        <v>457.4</v>
      </c>
      <c r="D49" s="145">
        <v>9.4</v>
      </c>
      <c r="E49" s="145">
        <v>65</v>
      </c>
      <c r="F49" s="145">
        <v>1.8</v>
      </c>
      <c r="H49"/>
      <c r="I49"/>
      <c r="J49"/>
      <c r="K49"/>
      <c r="L49"/>
      <c r="M49"/>
    </row>
    <row r="50" spans="1:13" s="138" customFormat="1" x14ac:dyDescent="0.25">
      <c r="A50" s="485"/>
      <c r="B50" s="490">
        <v>43875.541666666672</v>
      </c>
      <c r="C50" s="145">
        <v>456.79999999999995</v>
      </c>
      <c r="D50" s="145">
        <v>9.5</v>
      </c>
      <c r="E50" s="145">
        <v>66</v>
      </c>
      <c r="F50" s="145">
        <v>1.8</v>
      </c>
      <c r="H50"/>
      <c r="I50"/>
      <c r="J50"/>
      <c r="K50"/>
      <c r="L50"/>
      <c r="M50"/>
    </row>
    <row r="51" spans="1:13" s="138" customFormat="1" x14ac:dyDescent="0.25">
      <c r="A51" s="485"/>
      <c r="B51" s="490">
        <v>43875.583333333328</v>
      </c>
      <c r="C51" s="145">
        <v>456.29999999999995</v>
      </c>
      <c r="D51" s="145">
        <v>9.9</v>
      </c>
      <c r="E51" s="145">
        <v>67</v>
      </c>
      <c r="F51" s="145">
        <v>2.7</v>
      </c>
      <c r="H51"/>
      <c r="I51"/>
      <c r="J51"/>
      <c r="K51"/>
      <c r="L51"/>
      <c r="M51"/>
    </row>
    <row r="52" spans="1:13" s="138" customFormat="1" x14ac:dyDescent="0.25">
      <c r="A52" s="485"/>
      <c r="B52" s="490">
        <v>43875.625</v>
      </c>
      <c r="C52" s="145">
        <v>455.29999999999995</v>
      </c>
      <c r="D52" s="145">
        <v>10.6</v>
      </c>
      <c r="E52" s="145">
        <v>70</v>
      </c>
      <c r="F52" s="145">
        <v>1.8</v>
      </c>
      <c r="H52"/>
      <c r="I52"/>
      <c r="J52"/>
      <c r="K52"/>
      <c r="L52"/>
      <c r="M52"/>
    </row>
    <row r="53" spans="1:13" s="138" customFormat="1" x14ac:dyDescent="0.25">
      <c r="A53" s="485"/>
      <c r="B53" s="490">
        <v>43875.666666666672</v>
      </c>
      <c r="C53" s="145">
        <v>455.20000000000005</v>
      </c>
      <c r="D53" s="145">
        <v>6.8</v>
      </c>
      <c r="E53" s="145">
        <v>81</v>
      </c>
      <c r="F53" s="145">
        <v>1.8</v>
      </c>
      <c r="H53"/>
      <c r="I53"/>
      <c r="J53"/>
      <c r="K53"/>
      <c r="L53"/>
      <c r="M53"/>
    </row>
    <row r="54" spans="1:13" s="138" customFormat="1" x14ac:dyDescent="0.25">
      <c r="A54" s="485"/>
      <c r="B54" s="490">
        <v>43875.708333333328</v>
      </c>
      <c r="C54" s="145">
        <v>455.1</v>
      </c>
      <c r="D54" s="145">
        <v>7.8</v>
      </c>
      <c r="E54" s="145">
        <v>78</v>
      </c>
      <c r="F54" s="145">
        <v>1.8</v>
      </c>
      <c r="H54"/>
      <c r="I54"/>
      <c r="J54"/>
      <c r="K54"/>
      <c r="L54"/>
      <c r="M54"/>
    </row>
    <row r="55" spans="1:13" s="138" customFormat="1" x14ac:dyDescent="0.25">
      <c r="A55" s="485"/>
      <c r="B55" s="490">
        <v>43875.75</v>
      </c>
      <c r="C55" s="145">
        <v>455.79999999999995</v>
      </c>
      <c r="D55" s="145">
        <v>7</v>
      </c>
      <c r="E55" s="145">
        <v>83</v>
      </c>
      <c r="F55" s="145">
        <v>1.8</v>
      </c>
      <c r="H55"/>
      <c r="I55"/>
      <c r="J55"/>
      <c r="K55"/>
      <c r="L55"/>
      <c r="M55"/>
    </row>
    <row r="56" spans="1:13" s="138" customFormat="1" x14ac:dyDescent="0.25">
      <c r="A56" s="485"/>
      <c r="B56" s="490">
        <v>43875.791666666672</v>
      </c>
      <c r="C56" s="145">
        <v>456.29999999999995</v>
      </c>
      <c r="D56" s="145">
        <v>5.9</v>
      </c>
      <c r="E56" s="145">
        <v>86</v>
      </c>
      <c r="F56" s="145">
        <v>1.3</v>
      </c>
      <c r="H56"/>
      <c r="I56"/>
      <c r="J56"/>
      <c r="K56"/>
      <c r="L56"/>
      <c r="M56"/>
    </row>
    <row r="57" spans="1:13" s="138" customFormat="1" x14ac:dyDescent="0.25">
      <c r="A57" s="485"/>
      <c r="B57" s="490">
        <v>43875.833333333328</v>
      </c>
      <c r="C57" s="145">
        <v>457.5</v>
      </c>
      <c r="D57" s="145">
        <v>5.0999999999999996</v>
      </c>
      <c r="E57" s="145">
        <v>90</v>
      </c>
      <c r="F57" s="145">
        <v>0.9</v>
      </c>
      <c r="H57"/>
      <c r="I57"/>
      <c r="J57"/>
      <c r="K57"/>
      <c r="L57"/>
      <c r="M57"/>
    </row>
    <row r="58" spans="1:13" s="138" customFormat="1" x14ac:dyDescent="0.25">
      <c r="A58" s="485"/>
      <c r="B58" s="490">
        <v>43875.875</v>
      </c>
      <c r="C58" s="145">
        <v>458</v>
      </c>
      <c r="D58" s="145">
        <v>5.0999999999999996</v>
      </c>
      <c r="E58" s="145">
        <v>88</v>
      </c>
      <c r="F58" s="145">
        <v>0.4</v>
      </c>
      <c r="H58"/>
      <c r="I58"/>
      <c r="J58"/>
      <c r="K58"/>
      <c r="L58"/>
      <c r="M58"/>
    </row>
    <row r="59" spans="1:13" s="138" customFormat="1" x14ac:dyDescent="0.25">
      <c r="A59" s="485"/>
      <c r="B59" s="490">
        <v>43875.916666666672</v>
      </c>
      <c r="C59" s="145">
        <v>458.5</v>
      </c>
      <c r="D59" s="145">
        <v>5.2</v>
      </c>
      <c r="E59" s="145">
        <v>87</v>
      </c>
      <c r="F59" s="145">
        <v>0.4</v>
      </c>
      <c r="H59"/>
      <c r="I59"/>
      <c r="J59"/>
      <c r="K59"/>
      <c r="L59"/>
      <c r="M59"/>
    </row>
    <row r="60" spans="1:13" s="138" customFormat="1" x14ac:dyDescent="0.25">
      <c r="A60" s="485"/>
      <c r="B60" s="490">
        <v>43875.958333333328</v>
      </c>
      <c r="C60" s="145">
        <v>457.79999999999995</v>
      </c>
      <c r="D60" s="145">
        <v>5</v>
      </c>
      <c r="E60" s="145">
        <v>87</v>
      </c>
      <c r="F60" s="145">
        <v>0.4</v>
      </c>
      <c r="H60"/>
      <c r="I60"/>
      <c r="J60"/>
      <c r="K60"/>
      <c r="L60"/>
      <c r="M60"/>
    </row>
    <row r="61" spans="1:13" s="138" customFormat="1" x14ac:dyDescent="0.25">
      <c r="A61" s="485"/>
      <c r="B61" s="490">
        <v>43876</v>
      </c>
      <c r="C61" s="145">
        <v>457.1</v>
      </c>
      <c r="D61" s="145">
        <v>4.3</v>
      </c>
      <c r="E61" s="145">
        <v>89</v>
      </c>
      <c r="F61" s="145">
        <v>0.4</v>
      </c>
      <c r="H61"/>
      <c r="I61"/>
      <c r="J61"/>
      <c r="K61"/>
      <c r="L61"/>
      <c r="M61"/>
    </row>
    <row r="62" spans="1:13" s="138" customFormat="1" x14ac:dyDescent="0.25">
      <c r="A62" s="485"/>
      <c r="B62" s="490">
        <v>43876.041666666672</v>
      </c>
      <c r="C62" s="145">
        <v>456.4</v>
      </c>
      <c r="D62" s="145">
        <v>4.0999999999999996</v>
      </c>
      <c r="E62" s="145">
        <v>90</v>
      </c>
      <c r="F62" s="145">
        <v>0.4</v>
      </c>
      <c r="H62"/>
      <c r="I62"/>
      <c r="J62"/>
      <c r="K62"/>
      <c r="L62"/>
      <c r="M62"/>
    </row>
    <row r="63" spans="1:13" s="138" customFormat="1" x14ac:dyDescent="0.25">
      <c r="A63" s="485"/>
      <c r="B63" s="490">
        <v>43876.083333333328</v>
      </c>
      <c r="C63" s="145">
        <v>456.4</v>
      </c>
      <c r="D63" s="145">
        <v>3.9</v>
      </c>
      <c r="E63" s="145">
        <v>91</v>
      </c>
      <c r="F63" s="145">
        <v>0.4</v>
      </c>
      <c r="H63"/>
      <c r="I63"/>
      <c r="J63"/>
      <c r="K63"/>
      <c r="L63"/>
      <c r="M63"/>
    </row>
    <row r="64" spans="1:13" s="138" customFormat="1" x14ac:dyDescent="0.25">
      <c r="A64" s="485"/>
      <c r="B64" s="490">
        <v>43876.125</v>
      </c>
      <c r="C64" s="145">
        <v>456.79999999999995</v>
      </c>
      <c r="D64" s="145">
        <v>3.4</v>
      </c>
      <c r="E64" s="145">
        <v>92</v>
      </c>
      <c r="F64" s="145">
        <v>0.4</v>
      </c>
      <c r="H64"/>
      <c r="I64"/>
      <c r="J64"/>
      <c r="K64"/>
      <c r="L64"/>
      <c r="M64"/>
    </row>
    <row r="65" spans="1:13" s="138" customFormat="1" x14ac:dyDescent="0.25">
      <c r="A65" s="485"/>
      <c r="B65" s="490">
        <v>43876.166666666672</v>
      </c>
      <c r="C65" s="145">
        <v>456.9</v>
      </c>
      <c r="D65" s="145">
        <v>2.9</v>
      </c>
      <c r="E65" s="145">
        <v>94</v>
      </c>
      <c r="F65" s="145">
        <v>0</v>
      </c>
      <c r="H65"/>
      <c r="I65"/>
      <c r="J65"/>
      <c r="K65"/>
      <c r="L65"/>
      <c r="M65"/>
    </row>
    <row r="66" spans="1:13" s="138" customFormat="1" x14ac:dyDescent="0.25">
      <c r="A66" s="485"/>
      <c r="B66" s="490">
        <v>43876.208333333328</v>
      </c>
      <c r="C66" s="145">
        <v>457.4</v>
      </c>
      <c r="D66" s="145">
        <v>2.9</v>
      </c>
      <c r="E66" s="145">
        <v>94</v>
      </c>
      <c r="F66" s="145">
        <v>0</v>
      </c>
      <c r="H66"/>
      <c r="I66"/>
      <c r="J66"/>
      <c r="K66"/>
      <c r="L66"/>
      <c r="M66"/>
    </row>
    <row r="67" spans="1:13" s="138" customFormat="1" x14ac:dyDescent="0.25">
      <c r="A67" s="485"/>
      <c r="B67" s="490">
        <v>43876.25</v>
      </c>
      <c r="C67" s="145">
        <v>457.6</v>
      </c>
      <c r="D67" s="145">
        <v>3.1</v>
      </c>
      <c r="E67" s="145">
        <v>94</v>
      </c>
      <c r="F67" s="145">
        <v>0</v>
      </c>
      <c r="H67"/>
      <c r="I67"/>
      <c r="J67"/>
      <c r="K67"/>
      <c r="L67"/>
      <c r="M67"/>
    </row>
    <row r="68" spans="1:13" s="138" customFormat="1" x14ac:dyDescent="0.25">
      <c r="A68" s="485"/>
      <c r="B68" s="490">
        <v>43876.291666666672</v>
      </c>
      <c r="C68" s="145">
        <v>458.1</v>
      </c>
      <c r="D68" s="145">
        <v>3.4</v>
      </c>
      <c r="E68" s="145">
        <v>92</v>
      </c>
      <c r="F68" s="145">
        <v>0.4</v>
      </c>
      <c r="H68"/>
      <c r="I68"/>
      <c r="J68"/>
      <c r="K68"/>
      <c r="L68"/>
      <c r="M68"/>
    </row>
    <row r="69" spans="1:13" s="138" customFormat="1" x14ac:dyDescent="0.25">
      <c r="A69" s="485"/>
      <c r="B69" s="490">
        <v>43876.333333333328</v>
      </c>
      <c r="C69" s="145">
        <v>458.6</v>
      </c>
      <c r="D69" s="145">
        <v>3.7</v>
      </c>
      <c r="E69" s="145">
        <v>88</v>
      </c>
      <c r="F69" s="145">
        <v>0.4</v>
      </c>
      <c r="H69"/>
      <c r="I69"/>
      <c r="J69"/>
      <c r="K69"/>
      <c r="L69"/>
      <c r="M69"/>
    </row>
    <row r="70" spans="1:13" s="138" customFormat="1" x14ac:dyDescent="0.25">
      <c r="A70" s="485"/>
      <c r="B70" s="490">
        <v>43876.375</v>
      </c>
      <c r="C70" s="145">
        <v>459.4</v>
      </c>
      <c r="D70" s="146">
        <v>4.8</v>
      </c>
      <c r="E70" s="145">
        <v>74</v>
      </c>
      <c r="F70" s="146">
        <v>0.9</v>
      </c>
      <c r="H70"/>
      <c r="I70"/>
      <c r="J70"/>
      <c r="K70"/>
      <c r="L70"/>
      <c r="M70"/>
    </row>
    <row r="71" spans="1:13" s="138" customFormat="1" x14ac:dyDescent="0.25">
      <c r="A71" s="485"/>
      <c r="B71" s="539" t="s">
        <v>165</v>
      </c>
      <c r="C71" s="149">
        <f>AVERAGE(C47:C70)</f>
        <v>457.14583333333326</v>
      </c>
      <c r="D71" s="149">
        <f>AVERAGE(D47:D70)</f>
        <v>5.6791666666666671</v>
      </c>
      <c r="E71" s="149">
        <f>AVERAGE(E47:E70)</f>
        <v>83.541666666666671</v>
      </c>
      <c r="F71" s="149">
        <f>AVERAGE(F47:F70)</f>
        <v>0.9499999999999994</v>
      </c>
      <c r="H71"/>
      <c r="I71"/>
      <c r="J71"/>
      <c r="K71"/>
      <c r="L71"/>
      <c r="M71"/>
    </row>
    <row r="72" spans="1:13" s="138" customFormat="1" x14ac:dyDescent="0.25">
      <c r="A72" s="485"/>
      <c r="H72"/>
      <c r="I72"/>
      <c r="J72"/>
      <c r="K72"/>
      <c r="L72"/>
      <c r="M72"/>
    </row>
    <row r="73" spans="1:13" s="138" customFormat="1" ht="13.2" customHeight="1" x14ac:dyDescent="0.25">
      <c r="A73" s="485"/>
      <c r="B73" s="590" t="s">
        <v>167</v>
      </c>
      <c r="C73" s="590"/>
      <c r="D73" s="590"/>
      <c r="E73" s="590"/>
      <c r="F73" s="590"/>
      <c r="H73"/>
      <c r="I73"/>
      <c r="J73"/>
      <c r="K73"/>
      <c r="L73"/>
      <c r="M73"/>
    </row>
    <row r="74" spans="1:13" s="138" customFormat="1" ht="20.399999999999999" x14ac:dyDescent="0.25">
      <c r="A74" s="485"/>
      <c r="B74" s="141" t="s">
        <v>218</v>
      </c>
      <c r="C74" s="142" t="s">
        <v>181</v>
      </c>
      <c r="D74" s="142" t="s">
        <v>182</v>
      </c>
      <c r="E74" s="142" t="s">
        <v>153</v>
      </c>
      <c r="F74" s="142" t="s">
        <v>154</v>
      </c>
      <c r="H74"/>
      <c r="I74"/>
      <c r="J74"/>
      <c r="K74"/>
      <c r="L74"/>
      <c r="M74"/>
    </row>
    <row r="75" spans="1:13" s="138" customFormat="1" ht="13.95" customHeight="1" x14ac:dyDescent="0.25">
      <c r="A75" s="485"/>
      <c r="B75" s="490">
        <v>43881.458333333328</v>
      </c>
      <c r="C75" s="145">
        <v>455.9</v>
      </c>
      <c r="D75" s="145">
        <v>9.6</v>
      </c>
      <c r="E75" s="145">
        <v>55</v>
      </c>
      <c r="F75" s="145">
        <v>0.9</v>
      </c>
      <c r="H75"/>
      <c r="I75"/>
      <c r="J75"/>
      <c r="K75"/>
      <c r="L75"/>
      <c r="M75"/>
    </row>
    <row r="76" spans="1:13" s="138" customFormat="1" x14ac:dyDescent="0.25">
      <c r="A76" s="485"/>
      <c r="B76" s="490">
        <v>43881.5</v>
      </c>
      <c r="C76" s="145">
        <v>455.5</v>
      </c>
      <c r="D76" s="145">
        <v>11.4</v>
      </c>
      <c r="E76" s="145">
        <v>45</v>
      </c>
      <c r="F76" s="145">
        <v>0.9</v>
      </c>
      <c r="H76"/>
      <c r="I76"/>
      <c r="J76"/>
      <c r="K76"/>
      <c r="L76"/>
      <c r="M76"/>
    </row>
    <row r="77" spans="1:13" s="138" customFormat="1" x14ac:dyDescent="0.25">
      <c r="A77" s="485"/>
      <c r="B77" s="490">
        <v>43881.541666666672</v>
      </c>
      <c r="C77" s="145">
        <v>454.70000000000005</v>
      </c>
      <c r="D77" s="145">
        <v>13.2</v>
      </c>
      <c r="E77" s="145">
        <v>45</v>
      </c>
      <c r="F77" s="145">
        <v>1.3</v>
      </c>
      <c r="H77"/>
      <c r="I77"/>
      <c r="J77"/>
      <c r="K77"/>
      <c r="L77"/>
      <c r="M77"/>
    </row>
    <row r="78" spans="1:13" s="138" customFormat="1" x14ac:dyDescent="0.25">
      <c r="A78" s="485"/>
      <c r="B78" s="490">
        <v>43881.583333333328</v>
      </c>
      <c r="C78" s="145">
        <v>453.4</v>
      </c>
      <c r="D78" s="145">
        <v>14.1</v>
      </c>
      <c r="E78" s="145">
        <v>41</v>
      </c>
      <c r="F78" s="145">
        <v>1.3</v>
      </c>
      <c r="H78"/>
      <c r="I78"/>
      <c r="J78"/>
      <c r="K78"/>
      <c r="L78"/>
      <c r="M78"/>
    </row>
    <row r="79" spans="1:13" s="138" customFormat="1" x14ac:dyDescent="0.25">
      <c r="A79" s="485"/>
      <c r="B79" s="490">
        <v>43881.625</v>
      </c>
      <c r="C79" s="145">
        <v>452.20000000000005</v>
      </c>
      <c r="D79" s="145">
        <v>13.2</v>
      </c>
      <c r="E79" s="145">
        <v>64</v>
      </c>
      <c r="F79" s="145">
        <v>2.7</v>
      </c>
      <c r="H79"/>
      <c r="I79"/>
      <c r="J79"/>
      <c r="K79"/>
      <c r="L79"/>
      <c r="M79"/>
    </row>
    <row r="80" spans="1:13" s="138" customFormat="1" x14ac:dyDescent="0.25">
      <c r="A80" s="485"/>
      <c r="B80" s="490">
        <v>43881.666666666672</v>
      </c>
      <c r="C80" s="145">
        <v>451.4</v>
      </c>
      <c r="D80" s="145">
        <v>13.1</v>
      </c>
      <c r="E80" s="145">
        <v>59</v>
      </c>
      <c r="F80" s="145">
        <v>2.2000000000000002</v>
      </c>
      <c r="H80"/>
      <c r="I80"/>
      <c r="J80"/>
      <c r="K80"/>
      <c r="L80"/>
      <c r="M80"/>
    </row>
    <row r="81" spans="1:13" s="138" customFormat="1" x14ac:dyDescent="0.25">
      <c r="A81" s="485"/>
      <c r="B81" s="490">
        <v>43881.708333333328</v>
      </c>
      <c r="C81" s="145">
        <v>453</v>
      </c>
      <c r="D81" s="145">
        <v>7.3</v>
      </c>
      <c r="E81" s="145">
        <v>70</v>
      </c>
      <c r="F81" s="145">
        <v>2.7</v>
      </c>
      <c r="H81"/>
      <c r="I81"/>
      <c r="J81"/>
      <c r="K81"/>
      <c r="L81"/>
      <c r="M81"/>
    </row>
    <row r="82" spans="1:13" s="138" customFormat="1" x14ac:dyDescent="0.25">
      <c r="A82" s="485"/>
      <c r="B82" s="490">
        <v>43881.75</v>
      </c>
      <c r="C82" s="145">
        <v>454.4</v>
      </c>
      <c r="D82" s="145">
        <v>7.7</v>
      </c>
      <c r="E82" s="145">
        <v>62</v>
      </c>
      <c r="F82" s="145">
        <v>1.8</v>
      </c>
      <c r="H82"/>
      <c r="I82"/>
      <c r="J82"/>
      <c r="K82"/>
      <c r="L82"/>
      <c r="M82"/>
    </row>
    <row r="83" spans="1:13" s="138" customFormat="1" x14ac:dyDescent="0.25">
      <c r="A83" s="485"/>
      <c r="B83" s="490">
        <v>43881.791666666672</v>
      </c>
      <c r="C83" s="145">
        <v>455.4</v>
      </c>
      <c r="D83" s="145">
        <v>7.9</v>
      </c>
      <c r="E83" s="145">
        <v>44</v>
      </c>
      <c r="F83" s="145">
        <v>2.7</v>
      </c>
      <c r="H83"/>
      <c r="I83"/>
      <c r="J83"/>
      <c r="K83"/>
      <c r="L83"/>
      <c r="M83"/>
    </row>
    <row r="84" spans="1:13" s="138" customFormat="1" x14ac:dyDescent="0.25">
      <c r="A84" s="485"/>
      <c r="B84" s="490">
        <v>43881.833333333328</v>
      </c>
      <c r="C84" s="145">
        <v>455.6</v>
      </c>
      <c r="D84" s="145">
        <v>8.4</v>
      </c>
      <c r="E84" s="145">
        <v>69</v>
      </c>
      <c r="F84" s="145">
        <v>2.7</v>
      </c>
      <c r="H84"/>
      <c r="I84"/>
      <c r="J84"/>
      <c r="K84"/>
      <c r="L84"/>
      <c r="M84"/>
    </row>
    <row r="85" spans="1:13" s="138" customFormat="1" x14ac:dyDescent="0.25">
      <c r="A85" s="485"/>
      <c r="B85" s="490">
        <v>43881.875</v>
      </c>
      <c r="C85" s="145">
        <v>456.29999999999995</v>
      </c>
      <c r="D85" s="145">
        <v>7.4</v>
      </c>
      <c r="E85" s="145">
        <v>75</v>
      </c>
      <c r="F85" s="145">
        <v>0.9</v>
      </c>
      <c r="H85"/>
      <c r="I85"/>
      <c r="J85"/>
      <c r="K85"/>
      <c r="L85"/>
      <c r="M85"/>
    </row>
    <row r="86" spans="1:13" s="138" customFormat="1" x14ac:dyDescent="0.25">
      <c r="A86" s="485"/>
      <c r="B86" s="490">
        <v>43881.916666666672</v>
      </c>
      <c r="C86" s="145">
        <v>456.4</v>
      </c>
      <c r="D86" s="145">
        <v>7.7</v>
      </c>
      <c r="E86" s="145">
        <v>64</v>
      </c>
      <c r="F86" s="145">
        <v>1.3</v>
      </c>
      <c r="H86"/>
      <c r="I86"/>
      <c r="J86"/>
      <c r="K86"/>
      <c r="L86"/>
      <c r="M86"/>
    </row>
    <row r="87" spans="1:13" s="138" customFormat="1" x14ac:dyDescent="0.25">
      <c r="A87" s="485"/>
      <c r="B87" s="490">
        <v>43881.958333333328</v>
      </c>
      <c r="C87" s="145">
        <v>456.4</v>
      </c>
      <c r="D87" s="145">
        <v>7.3</v>
      </c>
      <c r="E87" s="145">
        <v>66</v>
      </c>
      <c r="F87" s="145">
        <v>0.4</v>
      </c>
      <c r="H87"/>
      <c r="I87"/>
      <c r="J87"/>
      <c r="K87"/>
      <c r="L87"/>
      <c r="M87"/>
    </row>
    <row r="88" spans="1:13" s="138" customFormat="1" x14ac:dyDescent="0.25">
      <c r="A88" s="485"/>
      <c r="B88" s="490">
        <v>43882</v>
      </c>
      <c r="C88" s="145">
        <v>456.20000000000005</v>
      </c>
      <c r="D88" s="145">
        <v>7</v>
      </c>
      <c r="E88" s="145">
        <v>66</v>
      </c>
      <c r="F88" s="145">
        <v>0.4</v>
      </c>
      <c r="H88"/>
      <c r="I88"/>
      <c r="J88"/>
      <c r="K88"/>
      <c r="L88"/>
      <c r="M88"/>
    </row>
    <row r="89" spans="1:13" s="138" customFormat="1" x14ac:dyDescent="0.25">
      <c r="A89" s="485"/>
      <c r="B89" s="490">
        <v>43882.041666666672</v>
      </c>
      <c r="C89" s="145">
        <v>455.5</v>
      </c>
      <c r="D89" s="145">
        <v>6.7</v>
      </c>
      <c r="E89" s="145">
        <v>69</v>
      </c>
      <c r="F89" s="145">
        <v>0.4</v>
      </c>
      <c r="H89"/>
      <c r="I89"/>
      <c r="J89"/>
      <c r="K89"/>
      <c r="L89"/>
      <c r="M89"/>
    </row>
    <row r="90" spans="1:13" s="138" customFormat="1" x14ac:dyDescent="0.25">
      <c r="A90" s="485"/>
      <c r="B90" s="490">
        <v>43882.083333333328</v>
      </c>
      <c r="C90" s="145">
        <v>454.4</v>
      </c>
      <c r="D90" s="145">
        <v>6.3</v>
      </c>
      <c r="E90" s="145">
        <v>79</v>
      </c>
      <c r="F90" s="145">
        <v>0.4</v>
      </c>
      <c r="H90"/>
      <c r="I90"/>
      <c r="J90"/>
      <c r="K90"/>
      <c r="L90"/>
      <c r="M90"/>
    </row>
    <row r="91" spans="1:13" s="138" customFormat="1" x14ac:dyDescent="0.25">
      <c r="A91" s="485"/>
      <c r="B91" s="490">
        <v>43882.125</v>
      </c>
      <c r="C91" s="145">
        <v>453.29999999999995</v>
      </c>
      <c r="D91" s="145">
        <v>5.9</v>
      </c>
      <c r="E91" s="145">
        <v>82</v>
      </c>
      <c r="F91" s="145">
        <v>0</v>
      </c>
      <c r="H91"/>
      <c r="I91"/>
      <c r="J91"/>
      <c r="K91"/>
      <c r="L91"/>
      <c r="M91"/>
    </row>
    <row r="92" spans="1:13" s="138" customFormat="1" x14ac:dyDescent="0.25">
      <c r="A92" s="485"/>
      <c r="B92" s="490">
        <v>43882.166666666672</v>
      </c>
      <c r="C92" s="145">
        <v>453.4</v>
      </c>
      <c r="D92" s="145">
        <v>5.9</v>
      </c>
      <c r="E92" s="145">
        <v>74</v>
      </c>
      <c r="F92" s="145">
        <v>0</v>
      </c>
      <c r="H92"/>
      <c r="I92"/>
      <c r="J92"/>
      <c r="K92"/>
      <c r="L92"/>
      <c r="M92"/>
    </row>
    <row r="93" spans="1:13" s="138" customFormat="1" x14ac:dyDescent="0.25">
      <c r="A93" s="485"/>
      <c r="B93" s="490">
        <v>43882.208333333328</v>
      </c>
      <c r="C93" s="145">
        <v>453.79999999999995</v>
      </c>
      <c r="D93" s="145">
        <v>5</v>
      </c>
      <c r="E93" s="145">
        <v>75</v>
      </c>
      <c r="F93" s="145">
        <v>0.4</v>
      </c>
      <c r="H93"/>
      <c r="I93"/>
      <c r="J93"/>
      <c r="K93"/>
      <c r="L93"/>
      <c r="M93"/>
    </row>
    <row r="94" spans="1:13" s="138" customFormat="1" x14ac:dyDescent="0.25">
      <c r="A94" s="485"/>
      <c r="B94" s="490">
        <v>43882.25</v>
      </c>
      <c r="C94" s="145">
        <v>454.20000000000005</v>
      </c>
      <c r="D94" s="145">
        <v>4.4000000000000004</v>
      </c>
      <c r="E94" s="145">
        <v>77</v>
      </c>
      <c r="F94" s="145">
        <v>0.9</v>
      </c>
      <c r="H94"/>
      <c r="I94"/>
      <c r="J94"/>
      <c r="K94"/>
      <c r="L94"/>
      <c r="M94"/>
    </row>
    <row r="95" spans="1:13" s="138" customFormat="1" x14ac:dyDescent="0.25">
      <c r="A95" s="485"/>
      <c r="B95" s="490">
        <v>43882.291666666672</v>
      </c>
      <c r="C95" s="145">
        <v>454.9</v>
      </c>
      <c r="D95" s="145">
        <v>4.2</v>
      </c>
      <c r="E95" s="145">
        <v>76</v>
      </c>
      <c r="F95" s="145">
        <v>0.9</v>
      </c>
      <c r="H95"/>
      <c r="I95"/>
      <c r="J95"/>
      <c r="K95"/>
      <c r="L95"/>
      <c r="M95"/>
    </row>
    <row r="96" spans="1:13" s="138" customFormat="1" x14ac:dyDescent="0.25">
      <c r="A96" s="485"/>
      <c r="B96" s="490">
        <v>43882.333333333328</v>
      </c>
      <c r="C96" s="145">
        <v>455.29999999999995</v>
      </c>
      <c r="D96" s="145">
        <v>4.5</v>
      </c>
      <c r="E96" s="145">
        <v>70</v>
      </c>
      <c r="F96" s="145">
        <v>0.9</v>
      </c>
      <c r="H96"/>
      <c r="I96"/>
      <c r="J96"/>
      <c r="K96"/>
      <c r="L96"/>
      <c r="M96"/>
    </row>
    <row r="97" spans="1:13" s="138" customFormat="1" x14ac:dyDescent="0.25">
      <c r="A97" s="485"/>
      <c r="B97" s="490">
        <v>43882.375</v>
      </c>
      <c r="C97" s="145">
        <v>454.79999999999995</v>
      </c>
      <c r="D97" s="145">
        <v>6.7</v>
      </c>
      <c r="E97" s="145">
        <v>68</v>
      </c>
      <c r="F97" s="145">
        <v>1.3</v>
      </c>
      <c r="H97"/>
      <c r="I97"/>
      <c r="J97"/>
      <c r="K97"/>
      <c r="L97"/>
      <c r="M97"/>
    </row>
    <row r="98" spans="1:13" s="138" customFormat="1" x14ac:dyDescent="0.25">
      <c r="A98" s="485"/>
      <c r="B98" s="490">
        <v>43882.416666666672</v>
      </c>
      <c r="C98" s="145">
        <v>454.9</v>
      </c>
      <c r="D98" s="146">
        <v>7.8</v>
      </c>
      <c r="E98" s="145">
        <v>60</v>
      </c>
      <c r="F98" s="146">
        <v>0.9</v>
      </c>
      <c r="H98"/>
      <c r="I98"/>
      <c r="J98"/>
      <c r="K98"/>
      <c r="L98"/>
      <c r="M98"/>
    </row>
    <row r="99" spans="1:13" s="138" customFormat="1" x14ac:dyDescent="0.25">
      <c r="A99" s="485"/>
      <c r="B99" s="539" t="s">
        <v>166</v>
      </c>
      <c r="C99" s="149">
        <f>AVERAGE(C75:C98)</f>
        <v>454.63749999999987</v>
      </c>
      <c r="D99" s="149">
        <f>AVERAGE(D75:D98)</f>
        <v>8.0291666666666668</v>
      </c>
      <c r="E99" s="149">
        <f>AVERAGE(E75:E98)</f>
        <v>64.791666666666671</v>
      </c>
      <c r="F99" s="149">
        <f>AVERAGE(F75:F98)</f>
        <v>1.179166666666666</v>
      </c>
      <c r="H99"/>
      <c r="I99"/>
      <c r="J99"/>
      <c r="K99"/>
      <c r="L99"/>
      <c r="M99"/>
    </row>
    <row r="100" spans="1:13" s="138" customFormat="1" x14ac:dyDescent="0.25">
      <c r="A100" s="485"/>
      <c r="H100"/>
      <c r="I100"/>
      <c r="J100"/>
      <c r="K100"/>
      <c r="L100"/>
      <c r="M100"/>
    </row>
    <row r="101" spans="1:13" s="138" customFormat="1" ht="13.2" customHeight="1" x14ac:dyDescent="0.25">
      <c r="A101" s="485"/>
      <c r="B101" s="590" t="s">
        <v>168</v>
      </c>
      <c r="C101" s="590"/>
      <c r="D101" s="590"/>
      <c r="E101" s="590"/>
      <c r="F101" s="590"/>
      <c r="H101"/>
      <c r="I101"/>
      <c r="J101"/>
      <c r="K101"/>
      <c r="L101"/>
      <c r="M101"/>
    </row>
    <row r="102" spans="1:13" s="138" customFormat="1" ht="20.399999999999999" x14ac:dyDescent="0.25">
      <c r="A102" s="485"/>
      <c r="B102" s="141" t="s">
        <v>218</v>
      </c>
      <c r="C102" s="142" t="s">
        <v>181</v>
      </c>
      <c r="D102" s="142" t="s">
        <v>182</v>
      </c>
      <c r="E102" s="142" t="s">
        <v>153</v>
      </c>
      <c r="F102" s="142" t="s">
        <v>154</v>
      </c>
      <c r="H102"/>
      <c r="I102"/>
      <c r="J102"/>
      <c r="K102"/>
      <c r="L102"/>
      <c r="M102"/>
    </row>
    <row r="103" spans="1:13" s="138" customFormat="1" ht="13.95" customHeight="1" x14ac:dyDescent="0.25">
      <c r="A103" s="485"/>
      <c r="B103" s="490">
        <v>43885.375</v>
      </c>
      <c r="C103" s="145">
        <v>456.20000000000005</v>
      </c>
      <c r="D103" s="145">
        <v>6.2</v>
      </c>
      <c r="E103" s="145">
        <v>65</v>
      </c>
      <c r="F103" s="145">
        <v>1.3</v>
      </c>
      <c r="H103"/>
      <c r="I103"/>
      <c r="J103"/>
      <c r="K103"/>
      <c r="L103"/>
      <c r="M103"/>
    </row>
    <row r="104" spans="1:13" s="138" customFormat="1" x14ac:dyDescent="0.25">
      <c r="A104" s="485"/>
      <c r="B104" s="490">
        <v>43885.416666666672</v>
      </c>
      <c r="C104" s="145">
        <v>455.79999999999995</v>
      </c>
      <c r="D104" s="145">
        <v>7.7</v>
      </c>
      <c r="E104" s="145">
        <v>56</v>
      </c>
      <c r="F104" s="145">
        <v>1.3</v>
      </c>
      <c r="H104"/>
      <c r="I104"/>
      <c r="J104"/>
      <c r="K104"/>
      <c r="L104"/>
      <c r="M104"/>
    </row>
    <row r="105" spans="1:13" s="138" customFormat="1" x14ac:dyDescent="0.25">
      <c r="A105" s="485"/>
      <c r="B105" s="490">
        <v>43885.458333333328</v>
      </c>
      <c r="C105" s="145">
        <v>454.9</v>
      </c>
      <c r="D105" s="145">
        <v>11.1</v>
      </c>
      <c r="E105" s="145">
        <v>57</v>
      </c>
      <c r="F105" s="145">
        <v>1.3</v>
      </c>
      <c r="H105"/>
      <c r="I105"/>
      <c r="J105"/>
      <c r="K105"/>
      <c r="L105"/>
      <c r="M105"/>
    </row>
    <row r="106" spans="1:13" s="138" customFormat="1" x14ac:dyDescent="0.25">
      <c r="A106" s="485"/>
      <c r="B106" s="490">
        <v>43885.5</v>
      </c>
      <c r="C106" s="145">
        <v>454.20000000000005</v>
      </c>
      <c r="D106" s="145">
        <v>11.3</v>
      </c>
      <c r="E106" s="145">
        <v>47</v>
      </c>
      <c r="F106" s="145">
        <v>1.3</v>
      </c>
      <c r="H106"/>
      <c r="I106"/>
      <c r="J106"/>
      <c r="K106"/>
      <c r="L106"/>
      <c r="M106"/>
    </row>
    <row r="107" spans="1:13" s="138" customFormat="1" x14ac:dyDescent="0.25">
      <c r="A107" s="485"/>
      <c r="B107" s="490">
        <v>43885.541666666672</v>
      </c>
      <c r="C107" s="145">
        <v>453.29999999999995</v>
      </c>
      <c r="D107" s="145">
        <v>14</v>
      </c>
      <c r="E107" s="145">
        <v>47</v>
      </c>
      <c r="F107" s="145">
        <v>1.3</v>
      </c>
      <c r="H107"/>
      <c r="I107"/>
      <c r="J107"/>
      <c r="K107"/>
      <c r="L107"/>
      <c r="M107"/>
    </row>
    <row r="108" spans="1:13" s="138" customFormat="1" x14ac:dyDescent="0.25">
      <c r="A108" s="485"/>
      <c r="B108" s="490">
        <v>43885.583333333328</v>
      </c>
      <c r="C108" s="145">
        <v>452.5</v>
      </c>
      <c r="D108" s="145">
        <v>13.4</v>
      </c>
      <c r="E108" s="145">
        <v>45</v>
      </c>
      <c r="F108" s="145">
        <v>1.3</v>
      </c>
      <c r="H108"/>
      <c r="I108"/>
      <c r="J108"/>
      <c r="K108"/>
      <c r="L108"/>
      <c r="M108"/>
    </row>
    <row r="109" spans="1:13" s="138" customFormat="1" x14ac:dyDescent="0.25">
      <c r="A109" s="485"/>
      <c r="B109" s="490">
        <v>43885.625</v>
      </c>
      <c r="C109" s="145">
        <v>451.70000000000005</v>
      </c>
      <c r="D109" s="145">
        <v>15.1</v>
      </c>
      <c r="E109" s="145">
        <v>43</v>
      </c>
      <c r="F109" s="145">
        <v>1.8</v>
      </c>
      <c r="H109"/>
      <c r="I109"/>
      <c r="J109"/>
      <c r="K109"/>
      <c r="L109"/>
      <c r="M109"/>
    </row>
    <row r="110" spans="1:13" s="138" customFormat="1" x14ac:dyDescent="0.25">
      <c r="A110" s="485"/>
      <c r="B110" s="490">
        <v>43885.666666666672</v>
      </c>
      <c r="C110" s="145">
        <v>451.20000000000005</v>
      </c>
      <c r="D110" s="145">
        <v>15.8</v>
      </c>
      <c r="E110" s="145">
        <v>45</v>
      </c>
      <c r="F110" s="145">
        <v>1.8</v>
      </c>
      <c r="H110"/>
      <c r="I110"/>
      <c r="J110"/>
      <c r="K110"/>
      <c r="L110"/>
      <c r="M110"/>
    </row>
    <row r="111" spans="1:13" s="138" customFormat="1" x14ac:dyDescent="0.25">
      <c r="A111" s="485"/>
      <c r="B111" s="490">
        <v>43885.708333333328</v>
      </c>
      <c r="C111" s="145">
        <v>450.6</v>
      </c>
      <c r="D111" s="145">
        <v>14.2</v>
      </c>
      <c r="E111" s="145">
        <v>56</v>
      </c>
      <c r="F111" s="145">
        <v>2.2000000000000002</v>
      </c>
      <c r="H111"/>
      <c r="I111"/>
      <c r="J111"/>
      <c r="K111"/>
      <c r="L111"/>
      <c r="M111"/>
    </row>
    <row r="112" spans="1:13" s="138" customFormat="1" x14ac:dyDescent="0.25">
      <c r="A112" s="485"/>
      <c r="B112" s="490">
        <v>43885.75</v>
      </c>
      <c r="C112" s="145">
        <v>451</v>
      </c>
      <c r="D112" s="145">
        <v>11.7</v>
      </c>
      <c r="E112" s="145">
        <v>71</v>
      </c>
      <c r="F112" s="145">
        <v>2.2000000000000002</v>
      </c>
      <c r="H112"/>
      <c r="I112"/>
      <c r="J112"/>
      <c r="K112"/>
      <c r="L112"/>
      <c r="M112"/>
    </row>
    <row r="113" spans="1:13" s="138" customFormat="1" x14ac:dyDescent="0.25">
      <c r="A113" s="485"/>
      <c r="B113" s="490">
        <v>43885.791666666672</v>
      </c>
      <c r="C113" s="145">
        <v>451.70000000000005</v>
      </c>
      <c r="D113" s="145">
        <v>9.1999999999999993</v>
      </c>
      <c r="E113" s="145">
        <v>81</v>
      </c>
      <c r="F113" s="145">
        <v>1.8</v>
      </c>
      <c r="H113"/>
      <c r="I113"/>
      <c r="J113"/>
      <c r="K113"/>
      <c r="L113"/>
      <c r="M113"/>
    </row>
    <row r="114" spans="1:13" s="138" customFormat="1" x14ac:dyDescent="0.25">
      <c r="A114" s="485"/>
      <c r="B114" s="490">
        <v>43885.833333333328</v>
      </c>
      <c r="C114" s="145">
        <v>452.29999999999995</v>
      </c>
      <c r="D114" s="145">
        <v>7.9</v>
      </c>
      <c r="E114" s="145">
        <v>84</v>
      </c>
      <c r="F114" s="145">
        <v>1.3</v>
      </c>
      <c r="H114"/>
      <c r="I114"/>
      <c r="J114"/>
      <c r="K114"/>
      <c r="L114"/>
      <c r="M114"/>
    </row>
    <row r="115" spans="1:13" s="138" customFormat="1" x14ac:dyDescent="0.25">
      <c r="A115" s="485"/>
      <c r="B115" s="490">
        <v>43885.875</v>
      </c>
      <c r="C115" s="145">
        <v>453.1</v>
      </c>
      <c r="D115" s="145">
        <v>7.4</v>
      </c>
      <c r="E115" s="145">
        <v>86</v>
      </c>
      <c r="F115" s="145">
        <v>1.3</v>
      </c>
      <c r="H115"/>
      <c r="I115"/>
      <c r="J115"/>
      <c r="K115"/>
      <c r="L115"/>
      <c r="M115"/>
    </row>
    <row r="116" spans="1:13" s="138" customFormat="1" x14ac:dyDescent="0.25">
      <c r="A116" s="485"/>
      <c r="B116" s="490">
        <v>43885.916666666672</v>
      </c>
      <c r="C116" s="145">
        <v>453.70000000000005</v>
      </c>
      <c r="D116" s="145">
        <v>6.7</v>
      </c>
      <c r="E116" s="145">
        <v>86</v>
      </c>
      <c r="F116" s="145">
        <v>1.3</v>
      </c>
      <c r="H116"/>
      <c r="I116"/>
      <c r="J116"/>
      <c r="K116"/>
      <c r="L116"/>
      <c r="M116"/>
    </row>
    <row r="117" spans="1:13" s="138" customFormat="1" x14ac:dyDescent="0.25">
      <c r="A117" s="485"/>
      <c r="B117" s="490">
        <v>43885.958333333328</v>
      </c>
      <c r="C117" s="145">
        <v>453.9</v>
      </c>
      <c r="D117" s="145">
        <v>6.3</v>
      </c>
      <c r="E117" s="145">
        <v>85</v>
      </c>
      <c r="F117" s="145">
        <v>0.9</v>
      </c>
      <c r="H117"/>
      <c r="I117"/>
      <c r="J117"/>
      <c r="K117"/>
      <c r="L117"/>
      <c r="M117"/>
    </row>
    <row r="118" spans="1:13" s="138" customFormat="1" x14ac:dyDescent="0.25">
      <c r="A118" s="485"/>
      <c r="B118" s="490">
        <v>43886</v>
      </c>
      <c r="C118" s="145">
        <v>454.1</v>
      </c>
      <c r="D118" s="145">
        <v>5.9</v>
      </c>
      <c r="E118" s="145">
        <v>86</v>
      </c>
      <c r="F118" s="145">
        <v>0.4</v>
      </c>
      <c r="H118"/>
      <c r="I118"/>
      <c r="J118"/>
      <c r="K118"/>
      <c r="L118"/>
      <c r="M118"/>
    </row>
    <row r="119" spans="1:13" s="138" customFormat="1" x14ac:dyDescent="0.25">
      <c r="A119" s="485"/>
      <c r="B119" s="490">
        <v>43886.041666666672</v>
      </c>
      <c r="C119" s="145">
        <v>453.5</v>
      </c>
      <c r="D119" s="145">
        <v>6.1</v>
      </c>
      <c r="E119" s="145">
        <v>85</v>
      </c>
      <c r="F119" s="145">
        <v>0.4</v>
      </c>
      <c r="H119"/>
      <c r="I119"/>
      <c r="J119"/>
      <c r="K119"/>
      <c r="L119"/>
      <c r="M119"/>
    </row>
    <row r="120" spans="1:13" s="138" customFormat="1" x14ac:dyDescent="0.25">
      <c r="A120" s="485"/>
      <c r="B120" s="490">
        <v>43886.083333333328</v>
      </c>
      <c r="C120" s="145">
        <v>453.20000000000005</v>
      </c>
      <c r="D120" s="145">
        <v>5.9</v>
      </c>
      <c r="E120" s="145">
        <v>79</v>
      </c>
      <c r="F120" s="145">
        <v>0.4</v>
      </c>
      <c r="H120"/>
      <c r="I120"/>
      <c r="J120"/>
      <c r="K120"/>
      <c r="L120"/>
      <c r="M120"/>
    </row>
    <row r="121" spans="1:13" s="138" customFormat="1" x14ac:dyDescent="0.25">
      <c r="A121" s="485"/>
      <c r="B121" s="490">
        <v>43886.125</v>
      </c>
      <c r="C121" s="145">
        <v>452.70000000000005</v>
      </c>
      <c r="D121" s="145">
        <v>5.6</v>
      </c>
      <c r="E121" s="145">
        <v>85</v>
      </c>
      <c r="F121" s="145">
        <v>0.4</v>
      </c>
      <c r="H121"/>
      <c r="I121"/>
      <c r="J121"/>
      <c r="K121"/>
      <c r="L121"/>
      <c r="M121"/>
    </row>
    <row r="122" spans="1:13" s="138" customFormat="1" x14ac:dyDescent="0.25">
      <c r="A122" s="485"/>
      <c r="B122" s="490">
        <v>43886.166666666672</v>
      </c>
      <c r="C122" s="145">
        <v>452.70000000000005</v>
      </c>
      <c r="D122" s="145">
        <v>4.9000000000000004</v>
      </c>
      <c r="E122" s="145">
        <v>84</v>
      </c>
      <c r="F122" s="145">
        <v>0.4</v>
      </c>
      <c r="H122"/>
      <c r="I122"/>
      <c r="J122"/>
      <c r="K122"/>
      <c r="L122"/>
      <c r="M122"/>
    </row>
    <row r="123" spans="1:13" s="138" customFormat="1" x14ac:dyDescent="0.25">
      <c r="A123" s="485"/>
      <c r="B123" s="490">
        <v>43886.208333333328</v>
      </c>
      <c r="C123" s="145">
        <v>452.70000000000005</v>
      </c>
      <c r="D123" s="145">
        <v>4.8</v>
      </c>
      <c r="E123" s="145">
        <v>86</v>
      </c>
      <c r="F123" s="145">
        <v>0.4</v>
      </c>
      <c r="H123"/>
      <c r="I123"/>
      <c r="J123"/>
      <c r="K123"/>
      <c r="L123"/>
      <c r="M123"/>
    </row>
    <row r="124" spans="1:13" s="138" customFormat="1" x14ac:dyDescent="0.25">
      <c r="A124" s="485"/>
      <c r="B124" s="490">
        <v>43886.25</v>
      </c>
      <c r="C124" s="145">
        <v>453.20000000000005</v>
      </c>
      <c r="D124" s="145">
        <v>4.3</v>
      </c>
      <c r="E124" s="145">
        <v>82</v>
      </c>
      <c r="F124" s="145">
        <v>0.9</v>
      </c>
      <c r="H124"/>
      <c r="I124"/>
      <c r="J124"/>
      <c r="K124"/>
      <c r="L124"/>
      <c r="M124"/>
    </row>
    <row r="125" spans="1:13" s="138" customFormat="1" x14ac:dyDescent="0.25">
      <c r="A125" s="485"/>
      <c r="B125" s="490">
        <v>43886.291666666672</v>
      </c>
      <c r="C125" s="145">
        <v>454</v>
      </c>
      <c r="D125" s="145">
        <v>4.5</v>
      </c>
      <c r="E125" s="145">
        <v>80</v>
      </c>
      <c r="F125" s="145">
        <v>0.4</v>
      </c>
      <c r="H125"/>
      <c r="I125"/>
      <c r="J125"/>
      <c r="K125"/>
      <c r="L125"/>
      <c r="M125"/>
    </row>
    <row r="126" spans="1:13" s="138" customFormat="1" x14ac:dyDescent="0.25">
      <c r="A126" s="485"/>
      <c r="B126" s="490">
        <v>43886.333333333328</v>
      </c>
      <c r="C126" s="145">
        <v>454.70000000000005</v>
      </c>
      <c r="D126" s="146">
        <v>5.0999999999999996</v>
      </c>
      <c r="E126" s="145">
        <v>73</v>
      </c>
      <c r="F126" s="146">
        <v>0.9</v>
      </c>
      <c r="H126"/>
      <c r="I126"/>
      <c r="J126"/>
      <c r="K126"/>
      <c r="L126"/>
      <c r="M126"/>
    </row>
    <row r="127" spans="1:13" s="138" customFormat="1" x14ac:dyDescent="0.25">
      <c r="A127" s="485"/>
      <c r="B127" s="539" t="s">
        <v>169</v>
      </c>
      <c r="C127" s="149">
        <f>AVERAGE(C103:C126)</f>
        <v>453.20416666666682</v>
      </c>
      <c r="D127" s="149">
        <f>AVERAGE(D103:D126)</f>
        <v>8.5458333333333343</v>
      </c>
      <c r="E127" s="149">
        <f>AVERAGE(E103:E126)</f>
        <v>70.583333333333329</v>
      </c>
      <c r="F127" s="149">
        <f>AVERAGE(F103:F126)</f>
        <v>1.1249999999999996</v>
      </c>
      <c r="H127"/>
      <c r="I127"/>
      <c r="J127"/>
      <c r="K127"/>
      <c r="L127"/>
      <c r="M127"/>
    </row>
    <row r="128" spans="1:13" s="138" customFormat="1" x14ac:dyDescent="0.25">
      <c r="A128" s="485"/>
      <c r="H128"/>
      <c r="I128"/>
      <c r="J128"/>
      <c r="K128"/>
      <c r="L128"/>
      <c r="M128"/>
    </row>
    <row r="129" spans="1:13" s="138" customFormat="1" ht="13.2" customHeight="1" x14ac:dyDescent="0.25">
      <c r="A129" s="485"/>
      <c r="B129" s="590" t="s">
        <v>170</v>
      </c>
      <c r="C129" s="590"/>
      <c r="D129" s="590"/>
      <c r="E129" s="590"/>
      <c r="F129" s="590"/>
      <c r="H129"/>
      <c r="I129"/>
      <c r="J129"/>
      <c r="K129"/>
      <c r="L129"/>
      <c r="M129"/>
    </row>
    <row r="130" spans="1:13" s="138" customFormat="1" ht="20.399999999999999" x14ac:dyDescent="0.25">
      <c r="A130" s="485"/>
      <c r="B130" s="141" t="s">
        <v>218</v>
      </c>
      <c r="C130" s="142" t="s">
        <v>181</v>
      </c>
      <c r="D130" s="142" t="s">
        <v>182</v>
      </c>
      <c r="E130" s="142" t="s">
        <v>153</v>
      </c>
      <c r="F130" s="142" t="s">
        <v>154</v>
      </c>
      <c r="H130"/>
      <c r="I130"/>
      <c r="J130"/>
      <c r="K130"/>
      <c r="L130"/>
      <c r="M130"/>
    </row>
    <row r="131" spans="1:13" s="138" customFormat="1" ht="13.95" customHeight="1" x14ac:dyDescent="0.25">
      <c r="A131" s="485"/>
      <c r="B131" s="490">
        <v>43886.416666666672</v>
      </c>
      <c r="C131" s="145">
        <v>454.29999999999995</v>
      </c>
      <c r="D131" s="145">
        <v>10.1</v>
      </c>
      <c r="E131" s="145">
        <v>57</v>
      </c>
      <c r="F131" s="145">
        <v>0.9</v>
      </c>
      <c r="H131"/>
      <c r="I131"/>
      <c r="J131"/>
      <c r="K131"/>
      <c r="L131"/>
      <c r="M131"/>
    </row>
    <row r="132" spans="1:13" s="138" customFormat="1" x14ac:dyDescent="0.25">
      <c r="A132" s="485"/>
      <c r="B132" s="490">
        <v>43886.458333333328</v>
      </c>
      <c r="C132" s="145">
        <v>454</v>
      </c>
      <c r="D132" s="145">
        <v>10.4</v>
      </c>
      <c r="E132" s="145">
        <v>50</v>
      </c>
      <c r="F132" s="145">
        <v>1.3</v>
      </c>
      <c r="H132"/>
      <c r="I132"/>
      <c r="J132"/>
      <c r="K132"/>
      <c r="L132"/>
      <c r="M132"/>
    </row>
    <row r="133" spans="1:13" s="138" customFormat="1" x14ac:dyDescent="0.25">
      <c r="A133" s="485"/>
      <c r="B133" s="490">
        <v>43886.5</v>
      </c>
      <c r="C133" s="145">
        <v>454</v>
      </c>
      <c r="D133" s="145">
        <v>12.7</v>
      </c>
      <c r="E133" s="145">
        <v>46</v>
      </c>
      <c r="F133" s="145">
        <v>1.3</v>
      </c>
      <c r="H133"/>
      <c r="I133"/>
      <c r="J133"/>
      <c r="K133"/>
      <c r="L133"/>
      <c r="M133"/>
    </row>
    <row r="134" spans="1:13" s="138" customFormat="1" x14ac:dyDescent="0.25">
      <c r="A134" s="485"/>
      <c r="B134" s="490">
        <v>43886.541666666672</v>
      </c>
      <c r="C134" s="145">
        <v>453.20000000000005</v>
      </c>
      <c r="D134" s="145">
        <v>13.6</v>
      </c>
      <c r="E134" s="145">
        <v>45</v>
      </c>
      <c r="F134" s="145">
        <v>1.8</v>
      </c>
      <c r="H134"/>
      <c r="I134"/>
      <c r="J134"/>
      <c r="K134"/>
      <c r="L134"/>
      <c r="M134"/>
    </row>
    <row r="135" spans="1:13" s="138" customFormat="1" x14ac:dyDescent="0.25">
      <c r="A135" s="485"/>
      <c r="B135" s="490">
        <v>43886.583333333328</v>
      </c>
      <c r="C135" s="145">
        <v>452.1</v>
      </c>
      <c r="D135" s="145">
        <v>14.7</v>
      </c>
      <c r="E135" s="145">
        <v>42</v>
      </c>
      <c r="F135" s="145">
        <v>1.8</v>
      </c>
      <c r="H135"/>
      <c r="I135"/>
      <c r="J135"/>
      <c r="K135"/>
      <c r="L135"/>
      <c r="M135"/>
    </row>
    <row r="136" spans="1:13" s="138" customFormat="1" x14ac:dyDescent="0.25">
      <c r="A136" s="485"/>
      <c r="B136" s="490">
        <v>43886.625</v>
      </c>
      <c r="C136" s="145">
        <v>451.29999999999995</v>
      </c>
      <c r="D136" s="145">
        <v>14.8</v>
      </c>
      <c r="E136" s="145">
        <v>41</v>
      </c>
      <c r="F136" s="145">
        <v>2.2000000000000002</v>
      </c>
      <c r="H136"/>
      <c r="I136"/>
      <c r="J136"/>
      <c r="K136"/>
      <c r="L136"/>
      <c r="M136"/>
    </row>
    <row r="137" spans="1:13" s="138" customFormat="1" x14ac:dyDescent="0.25">
      <c r="A137" s="485"/>
      <c r="B137" s="490">
        <v>43886.666666666672</v>
      </c>
      <c r="C137" s="145">
        <v>450.6</v>
      </c>
      <c r="D137" s="145">
        <v>14.1</v>
      </c>
      <c r="E137" s="145">
        <v>49</v>
      </c>
      <c r="F137" s="145">
        <v>1.8</v>
      </c>
      <c r="H137"/>
      <c r="I137"/>
      <c r="J137"/>
      <c r="K137"/>
      <c r="L137"/>
      <c r="M137"/>
    </row>
    <row r="138" spans="1:13" s="138" customFormat="1" x14ac:dyDescent="0.25">
      <c r="A138" s="485"/>
      <c r="B138" s="490">
        <v>43886.708333333328</v>
      </c>
      <c r="C138" s="145">
        <v>451.5</v>
      </c>
      <c r="D138" s="145">
        <v>8.8000000000000007</v>
      </c>
      <c r="E138" s="145">
        <v>61</v>
      </c>
      <c r="F138" s="145">
        <v>1.3</v>
      </c>
      <c r="H138"/>
      <c r="I138"/>
      <c r="J138"/>
      <c r="K138"/>
      <c r="L138"/>
      <c r="M138"/>
    </row>
    <row r="139" spans="1:13" s="138" customFormat="1" x14ac:dyDescent="0.25">
      <c r="A139" s="485"/>
      <c r="B139" s="490">
        <v>43886.75</v>
      </c>
      <c r="C139" s="145">
        <v>452.4</v>
      </c>
      <c r="D139" s="145">
        <v>7.9</v>
      </c>
      <c r="E139" s="145">
        <v>66</v>
      </c>
      <c r="F139" s="145">
        <v>0.4</v>
      </c>
      <c r="H139"/>
      <c r="I139"/>
      <c r="J139"/>
      <c r="K139"/>
      <c r="L139"/>
      <c r="M139"/>
    </row>
    <row r="140" spans="1:13" s="138" customFormat="1" x14ac:dyDescent="0.25">
      <c r="A140" s="485"/>
      <c r="B140" s="490">
        <v>43886.791666666672</v>
      </c>
      <c r="C140" s="145">
        <v>452.5</v>
      </c>
      <c r="D140" s="145">
        <v>7.8</v>
      </c>
      <c r="E140" s="145">
        <v>73</v>
      </c>
      <c r="F140" s="145">
        <v>1.3</v>
      </c>
      <c r="H140"/>
      <c r="I140"/>
      <c r="J140"/>
      <c r="K140"/>
      <c r="L140"/>
      <c r="M140"/>
    </row>
    <row r="141" spans="1:13" s="138" customFormat="1" x14ac:dyDescent="0.25">
      <c r="A141" s="485"/>
      <c r="B141" s="490">
        <v>43886.833333333328</v>
      </c>
      <c r="C141" s="145">
        <v>452.79999999999995</v>
      </c>
      <c r="D141" s="145">
        <v>6.7</v>
      </c>
      <c r="E141" s="145">
        <v>74</v>
      </c>
      <c r="F141" s="145">
        <v>0.4</v>
      </c>
      <c r="H141"/>
      <c r="I141"/>
      <c r="J141"/>
      <c r="K141"/>
      <c r="L141"/>
      <c r="M141"/>
    </row>
    <row r="142" spans="1:13" s="138" customFormat="1" x14ac:dyDescent="0.25">
      <c r="A142" s="485"/>
      <c r="B142" s="490">
        <v>43886.875</v>
      </c>
      <c r="C142" s="145">
        <v>453.4</v>
      </c>
      <c r="D142" s="145">
        <v>6.6</v>
      </c>
      <c r="E142" s="145">
        <v>79</v>
      </c>
      <c r="F142" s="145">
        <v>0.9</v>
      </c>
      <c r="H142"/>
      <c r="I142"/>
      <c r="J142"/>
      <c r="K142"/>
      <c r="L142"/>
      <c r="M142"/>
    </row>
    <row r="143" spans="1:13" s="138" customFormat="1" x14ac:dyDescent="0.25">
      <c r="A143" s="485"/>
      <c r="B143" s="490">
        <v>43886.916666666672</v>
      </c>
      <c r="C143" s="145">
        <v>454.1</v>
      </c>
      <c r="D143" s="145">
        <v>6.2</v>
      </c>
      <c r="E143" s="145">
        <v>79</v>
      </c>
      <c r="F143" s="145">
        <v>0.4</v>
      </c>
      <c r="H143"/>
      <c r="I143"/>
      <c r="J143"/>
      <c r="K143"/>
      <c r="L143"/>
      <c r="M143"/>
    </row>
    <row r="144" spans="1:13" s="138" customFormat="1" x14ac:dyDescent="0.25">
      <c r="A144" s="485"/>
      <c r="B144" s="490">
        <v>43886.958333333328</v>
      </c>
      <c r="C144" s="145">
        <v>454.79999999999995</v>
      </c>
      <c r="D144" s="145">
        <v>6</v>
      </c>
      <c r="E144" s="145">
        <v>81</v>
      </c>
      <c r="F144" s="145">
        <v>0.4</v>
      </c>
      <c r="H144"/>
      <c r="I144"/>
      <c r="J144"/>
      <c r="K144"/>
      <c r="L144"/>
      <c r="M144"/>
    </row>
    <row r="145" spans="1:13" s="138" customFormat="1" x14ac:dyDescent="0.25">
      <c r="A145" s="485"/>
      <c r="B145" s="490">
        <v>43887</v>
      </c>
      <c r="C145" s="145">
        <v>454.79999999999995</v>
      </c>
      <c r="D145" s="145">
        <v>5.5</v>
      </c>
      <c r="E145" s="145">
        <v>78</v>
      </c>
      <c r="F145" s="145">
        <v>0.9</v>
      </c>
      <c r="H145"/>
      <c r="I145"/>
      <c r="J145"/>
      <c r="K145"/>
      <c r="L145"/>
      <c r="M145"/>
    </row>
    <row r="146" spans="1:13" s="138" customFormat="1" x14ac:dyDescent="0.25">
      <c r="A146" s="485"/>
      <c r="B146" s="490">
        <v>43887.041666666672</v>
      </c>
      <c r="C146" s="145">
        <v>454.79999999999995</v>
      </c>
      <c r="D146" s="145">
        <v>5.5</v>
      </c>
      <c r="E146" s="145">
        <v>77</v>
      </c>
      <c r="F146" s="145">
        <v>0.9</v>
      </c>
      <c r="H146"/>
      <c r="I146"/>
      <c r="J146"/>
      <c r="K146"/>
      <c r="L146"/>
      <c r="M146"/>
    </row>
    <row r="147" spans="1:13" s="138" customFormat="1" x14ac:dyDescent="0.25">
      <c r="A147" s="485"/>
      <c r="B147" s="490">
        <v>43887.083333333328</v>
      </c>
      <c r="C147" s="145">
        <v>454.29999999999995</v>
      </c>
      <c r="D147" s="145">
        <v>5.6</v>
      </c>
      <c r="E147" s="145">
        <v>77</v>
      </c>
      <c r="F147" s="145">
        <v>0.4</v>
      </c>
      <c r="H147"/>
      <c r="I147"/>
      <c r="J147"/>
      <c r="K147"/>
      <c r="L147"/>
      <c r="M147"/>
    </row>
    <row r="148" spans="1:13" s="138" customFormat="1" x14ac:dyDescent="0.25">
      <c r="A148" s="485"/>
      <c r="B148" s="490">
        <v>43887.125</v>
      </c>
      <c r="C148" s="145">
        <v>453.70000000000005</v>
      </c>
      <c r="D148" s="145">
        <v>5.2</v>
      </c>
      <c r="E148" s="145">
        <v>82</v>
      </c>
      <c r="F148" s="145">
        <v>0.4</v>
      </c>
      <c r="H148"/>
      <c r="I148"/>
      <c r="J148"/>
      <c r="K148"/>
      <c r="L148"/>
      <c r="M148"/>
    </row>
    <row r="149" spans="1:13" s="138" customFormat="1" x14ac:dyDescent="0.25">
      <c r="A149" s="485"/>
      <c r="B149" s="490">
        <v>43887.166666666672</v>
      </c>
      <c r="C149" s="145">
        <v>453.20000000000005</v>
      </c>
      <c r="D149" s="145">
        <v>4.9000000000000004</v>
      </c>
      <c r="E149" s="145">
        <v>81</v>
      </c>
      <c r="F149" s="145">
        <v>0</v>
      </c>
      <c r="H149"/>
      <c r="I149"/>
      <c r="J149"/>
      <c r="K149"/>
      <c r="L149"/>
      <c r="M149"/>
    </row>
    <row r="150" spans="1:13" s="138" customFormat="1" x14ac:dyDescent="0.25">
      <c r="A150" s="485"/>
      <c r="B150" s="490">
        <v>43887.208333333328</v>
      </c>
      <c r="C150" s="145">
        <v>453.6</v>
      </c>
      <c r="D150" s="145">
        <v>4.2</v>
      </c>
      <c r="E150" s="145">
        <v>85</v>
      </c>
      <c r="F150" s="145">
        <v>0.4</v>
      </c>
      <c r="H150"/>
      <c r="I150"/>
      <c r="J150"/>
      <c r="K150"/>
      <c r="L150"/>
      <c r="M150"/>
    </row>
    <row r="151" spans="1:13" x14ac:dyDescent="0.25">
      <c r="A151" s="485"/>
      <c r="B151" s="490">
        <v>43887.25</v>
      </c>
      <c r="C151" s="145">
        <v>454.1</v>
      </c>
      <c r="D151" s="145">
        <v>4.2</v>
      </c>
      <c r="E151" s="145">
        <v>80</v>
      </c>
      <c r="F151" s="145">
        <v>0.4</v>
      </c>
    </row>
    <row r="152" spans="1:13" x14ac:dyDescent="0.25">
      <c r="A152" s="485"/>
      <c r="B152" s="490">
        <v>43887.291666666672</v>
      </c>
      <c r="C152" s="145">
        <v>454.4</v>
      </c>
      <c r="D152" s="145">
        <v>4.5</v>
      </c>
      <c r="E152" s="145">
        <v>72</v>
      </c>
      <c r="F152" s="145">
        <v>1.3</v>
      </c>
    </row>
    <row r="153" spans="1:13" x14ac:dyDescent="0.25">
      <c r="A153" s="485"/>
      <c r="B153" s="490">
        <v>43887.333333333328</v>
      </c>
      <c r="C153" s="145">
        <v>455.79999999999995</v>
      </c>
      <c r="D153" s="145">
        <v>4.4000000000000004</v>
      </c>
      <c r="E153" s="145">
        <v>71</v>
      </c>
      <c r="F153" s="145">
        <v>0.9</v>
      </c>
    </row>
    <row r="154" spans="1:13" x14ac:dyDescent="0.25">
      <c r="A154" s="485"/>
      <c r="B154" s="490">
        <v>43887.375</v>
      </c>
      <c r="C154" s="145">
        <v>456.5</v>
      </c>
      <c r="D154" s="146">
        <v>4.9000000000000004</v>
      </c>
      <c r="E154" s="145">
        <v>67</v>
      </c>
      <c r="F154" s="146">
        <v>0.4</v>
      </c>
    </row>
    <row r="155" spans="1:13" x14ac:dyDescent="0.25">
      <c r="A155" s="485"/>
      <c r="B155" s="539" t="s">
        <v>171</v>
      </c>
      <c r="C155" s="149">
        <f>AVERAGE(C131:C154)</f>
        <v>453.5916666666667</v>
      </c>
      <c r="D155" s="149">
        <f>AVERAGE(D131:D154)</f>
        <v>7.8874999999999984</v>
      </c>
      <c r="E155" s="149">
        <f>AVERAGE(E131:E154)</f>
        <v>67.208333333333329</v>
      </c>
      <c r="F155" s="149">
        <f>AVERAGE(F131:F154)</f>
        <v>0.92499999999999971</v>
      </c>
    </row>
    <row r="156" spans="1:13" x14ac:dyDescent="0.25">
      <c r="A156" s="485"/>
      <c r="B156" s="138"/>
      <c r="C156" s="138"/>
      <c r="D156" s="138"/>
      <c r="E156" s="138"/>
      <c r="F156" s="138"/>
    </row>
    <row r="157" spans="1:13" x14ac:dyDescent="0.25">
      <c r="G157"/>
    </row>
    <row r="158" spans="1:13" x14ac:dyDescent="0.25">
      <c r="G158"/>
    </row>
    <row r="159" spans="1:13" x14ac:dyDescent="0.25">
      <c r="G159"/>
    </row>
    <row r="160" spans="1:13" x14ac:dyDescent="0.25">
      <c r="G160"/>
    </row>
    <row r="161" spans="7:7" x14ac:dyDescent="0.25">
      <c r="G161"/>
    </row>
    <row r="162" spans="7:7" x14ac:dyDescent="0.25">
      <c r="G162"/>
    </row>
    <row r="163" spans="7:7" x14ac:dyDescent="0.25">
      <c r="G163"/>
    </row>
    <row r="164" spans="7:7" x14ac:dyDescent="0.25">
      <c r="G164"/>
    </row>
    <row r="165" spans="7:7" x14ac:dyDescent="0.25">
      <c r="G165"/>
    </row>
    <row r="166" spans="7:7" x14ac:dyDescent="0.25">
      <c r="G166"/>
    </row>
    <row r="167" spans="7:7" x14ac:dyDescent="0.25">
      <c r="G167"/>
    </row>
    <row r="168" spans="7:7" x14ac:dyDescent="0.25">
      <c r="G168"/>
    </row>
    <row r="169" spans="7:7" x14ac:dyDescent="0.25">
      <c r="G169"/>
    </row>
    <row r="170" spans="7:7" x14ac:dyDescent="0.25">
      <c r="G170"/>
    </row>
    <row r="171" spans="7:7" x14ac:dyDescent="0.25">
      <c r="G171"/>
    </row>
    <row r="172" spans="7:7" x14ac:dyDescent="0.25">
      <c r="G172"/>
    </row>
  </sheetData>
  <mergeCells count="8">
    <mergeCell ref="B45:F45"/>
    <mergeCell ref="B73:F73"/>
    <mergeCell ref="B101:F101"/>
    <mergeCell ref="B129:F129"/>
    <mergeCell ref="C2:F5"/>
    <mergeCell ref="C7:F7"/>
    <mergeCell ref="B11:F11"/>
    <mergeCell ref="B17:F17"/>
  </mergeCells>
  <printOptions horizontalCentered="1"/>
  <pageMargins left="0.39370078740157483" right="0.39370078740157483" top="0.2" bottom="0.19685039370078741" header="0.27559055118110237" footer="0.11811023622047245"/>
  <pageSetup paperSize="9" scale="90" fitToWidth="0" fitToHeight="0" orientation="portrait" r:id="rId1"/>
  <rowBreaks count="1" manualBreakCount="1">
    <brk id="127" min="1" max="5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91"/>
  <sheetViews>
    <sheetView workbookViewId="0"/>
  </sheetViews>
  <sheetFormatPr baseColWidth="10" defaultColWidth="11.44140625" defaultRowHeight="11.4" x14ac:dyDescent="0.2"/>
  <cols>
    <col min="1" max="1" width="2.109375" style="12" customWidth="1"/>
    <col min="2" max="2" width="10.44140625" style="13" customWidth="1"/>
    <col min="3" max="3" width="6.44140625" style="13" customWidth="1"/>
    <col min="4" max="4" width="12.77734375" style="13" customWidth="1"/>
    <col min="5" max="7" width="15.5546875" style="12" customWidth="1"/>
    <col min="8" max="8" width="15.5546875" style="14" customWidth="1"/>
    <col min="9" max="9" width="15.5546875" style="12" customWidth="1"/>
    <col min="10" max="10" width="12.77734375" style="12" hidden="1" customWidth="1"/>
    <col min="11" max="19" width="11.109375" style="12" hidden="1" customWidth="1"/>
    <col min="20" max="20" width="2.21875" style="20" customWidth="1"/>
    <col min="21" max="24" width="11.44140625" style="12"/>
    <col min="25" max="29" width="6.77734375" style="12" customWidth="1"/>
    <col min="30" max="16384" width="11.44140625" style="12"/>
  </cols>
  <sheetData>
    <row r="1" spans="1:20" ht="12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682" t="s">
        <v>224</v>
      </c>
      <c r="F2" s="683"/>
      <c r="G2" s="683"/>
      <c r="H2" s="683"/>
      <c r="I2" s="683"/>
      <c r="J2" s="683"/>
      <c r="K2" s="683"/>
      <c r="L2" s="683"/>
      <c r="M2" s="683"/>
      <c r="N2" s="683"/>
      <c r="O2" s="683"/>
      <c r="P2" s="683"/>
      <c r="Q2" s="683"/>
      <c r="R2" s="683"/>
      <c r="S2" s="814"/>
      <c r="T2" s="23"/>
    </row>
    <row r="3" spans="1:20" s="15" customFormat="1" ht="12" customHeight="1" x14ac:dyDescent="0.2">
      <c r="A3" s="23"/>
      <c r="B3" s="26"/>
      <c r="C3" s="27"/>
      <c r="D3" s="27"/>
      <c r="E3" s="684"/>
      <c r="F3" s="708"/>
      <c r="G3" s="708"/>
      <c r="H3" s="708"/>
      <c r="I3" s="708"/>
      <c r="J3" s="708"/>
      <c r="K3" s="708"/>
      <c r="L3" s="708"/>
      <c r="M3" s="708"/>
      <c r="N3" s="708"/>
      <c r="O3" s="708"/>
      <c r="P3" s="708"/>
      <c r="Q3" s="708"/>
      <c r="R3" s="708"/>
      <c r="S3" s="815"/>
      <c r="T3" s="23"/>
    </row>
    <row r="4" spans="1:20" s="15" customFormat="1" ht="12" customHeight="1" x14ac:dyDescent="0.2">
      <c r="A4" s="23"/>
      <c r="B4" s="26"/>
      <c r="C4" s="27"/>
      <c r="D4" s="27"/>
      <c r="E4" s="684"/>
      <c r="F4" s="708"/>
      <c r="G4" s="708"/>
      <c r="H4" s="708"/>
      <c r="I4" s="708"/>
      <c r="J4" s="708"/>
      <c r="K4" s="708"/>
      <c r="L4" s="708"/>
      <c r="M4" s="708"/>
      <c r="N4" s="708"/>
      <c r="O4" s="708"/>
      <c r="P4" s="708"/>
      <c r="Q4" s="708"/>
      <c r="R4" s="708"/>
      <c r="S4" s="815"/>
      <c r="T4" s="23"/>
    </row>
    <row r="5" spans="1:20" s="15" customFormat="1" ht="12" customHeight="1" thickBot="1" x14ac:dyDescent="0.25">
      <c r="A5" s="23"/>
      <c r="B5" s="28"/>
      <c r="C5" s="29"/>
      <c r="D5" s="29"/>
      <c r="E5" s="685"/>
      <c r="F5" s="686"/>
      <c r="G5" s="686"/>
      <c r="H5" s="686"/>
      <c r="I5" s="686"/>
      <c r="J5" s="686"/>
      <c r="K5" s="686"/>
      <c r="L5" s="686"/>
      <c r="M5" s="686"/>
      <c r="N5" s="686"/>
      <c r="O5" s="686"/>
      <c r="P5" s="686"/>
      <c r="Q5" s="686"/>
      <c r="R5" s="686"/>
      <c r="S5" s="816"/>
      <c r="T5" s="23"/>
    </row>
    <row r="6" spans="1:20" s="18" customFormat="1" ht="13.2" customHeight="1" x14ac:dyDescent="0.25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822" t="s">
        <v>188</v>
      </c>
      <c r="C7" s="822"/>
      <c r="D7" s="822"/>
      <c r="E7" s="817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817"/>
      <c r="G7" s="817"/>
      <c r="H7" s="817"/>
      <c r="I7" s="817"/>
      <c r="J7" s="817"/>
      <c r="K7" s="817"/>
      <c r="L7" s="817"/>
      <c r="M7" s="817"/>
      <c r="N7" s="817"/>
      <c r="O7" s="817"/>
      <c r="P7" s="817"/>
      <c r="Q7" s="817"/>
      <c r="R7" s="817"/>
      <c r="S7" s="817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600" t="s">
        <v>236</v>
      </c>
      <c r="C9" s="600"/>
      <c r="D9" s="600"/>
      <c r="E9" s="105" t="str">
        <f>+'A.2.1. Promedio meteorologia'!E8</f>
        <v>CA-VMP-6</v>
      </c>
      <c r="F9" s="154"/>
      <c r="G9" s="600" t="s">
        <v>189</v>
      </c>
      <c r="H9" s="600"/>
      <c r="I9" s="188" t="str">
        <f>+'A.2.3. Flujo promedio'!H9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13.2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5">
      <c r="A11" s="20"/>
      <c r="B11" s="825" t="s">
        <v>105</v>
      </c>
      <c r="C11" s="826"/>
      <c r="D11" s="826"/>
      <c r="E11" s="826"/>
      <c r="F11" s="826"/>
      <c r="G11" s="826"/>
      <c r="H11" s="826"/>
      <c r="I11" s="826"/>
      <c r="J11" s="826"/>
      <c r="K11" s="826"/>
      <c r="L11" s="826"/>
      <c r="M11" s="826"/>
      <c r="N11" s="826"/>
      <c r="O11" s="826"/>
      <c r="P11" s="826"/>
      <c r="Q11" s="826"/>
      <c r="R11" s="826"/>
      <c r="S11" s="827"/>
      <c r="T11" s="203"/>
    </row>
    <row r="12" spans="1:20" s="16" customFormat="1" ht="13.2" customHeight="1" x14ac:dyDescent="0.25">
      <c r="A12" s="36"/>
      <c r="B12" s="823" t="s">
        <v>190</v>
      </c>
      <c r="C12" s="703"/>
      <c r="D12" s="689" t="s">
        <v>104</v>
      </c>
      <c r="E12" s="703" t="s">
        <v>151</v>
      </c>
      <c r="F12" s="703"/>
      <c r="G12" s="703"/>
      <c r="H12" s="703"/>
      <c r="I12" s="703"/>
      <c r="J12" s="703"/>
      <c r="K12" s="703"/>
      <c r="L12" s="703"/>
      <c r="M12" s="703"/>
      <c r="N12" s="703"/>
      <c r="O12" s="703"/>
      <c r="P12" s="703"/>
      <c r="Q12" s="703"/>
      <c r="R12" s="703"/>
      <c r="S12" s="821"/>
      <c r="T12" s="204"/>
    </row>
    <row r="13" spans="1:20" ht="12.75" customHeight="1" x14ac:dyDescent="0.2">
      <c r="A13" s="20"/>
      <c r="B13" s="823"/>
      <c r="C13" s="703"/>
      <c r="D13" s="689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2" x14ac:dyDescent="0.2">
      <c r="A48" s="20"/>
      <c r="B48" s="186" t="s">
        <v>256</v>
      </c>
      <c r="C48" s="20" t="s">
        <v>145</v>
      </c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30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30" ht="12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30" ht="12.6" customHeight="1" x14ac:dyDescent="0.2">
      <c r="A51" s="20"/>
      <c r="B51" s="818" t="s">
        <v>196</v>
      </c>
      <c r="C51" s="819"/>
      <c r="D51" s="819"/>
      <c r="E51" s="819"/>
      <c r="F51" s="819"/>
      <c r="G51" s="819"/>
      <c r="H51" s="819"/>
      <c r="I51" s="819"/>
      <c r="J51" s="819"/>
      <c r="K51" s="819"/>
      <c r="L51" s="819"/>
      <c r="M51" s="819"/>
      <c r="N51" s="819"/>
      <c r="O51" s="819"/>
      <c r="P51" s="819"/>
      <c r="Q51" s="819"/>
      <c r="R51" s="819"/>
      <c r="S51" s="820"/>
      <c r="T51" s="203"/>
    </row>
    <row r="52" spans="1:30" s="16" customFormat="1" ht="12.6" customHeight="1" x14ac:dyDescent="0.25">
      <c r="A52" s="36"/>
      <c r="B52" s="823" t="s">
        <v>190</v>
      </c>
      <c r="C52" s="703"/>
      <c r="D52" s="689" t="s">
        <v>104</v>
      </c>
      <c r="E52" s="703" t="str">
        <f>E12</f>
        <v>Fecha</v>
      </c>
      <c r="F52" s="703"/>
      <c r="G52" s="703"/>
      <c r="H52" s="703"/>
      <c r="I52" s="703"/>
      <c r="J52" s="703"/>
      <c r="K52" s="703"/>
      <c r="L52" s="703"/>
      <c r="M52" s="703"/>
      <c r="N52" s="703"/>
      <c r="O52" s="703"/>
      <c r="P52" s="703"/>
      <c r="Q52" s="703"/>
      <c r="R52" s="703"/>
      <c r="S52" s="821"/>
      <c r="T52" s="204"/>
    </row>
    <row r="53" spans="1:30" ht="12.75" customHeight="1" x14ac:dyDescent="0.2">
      <c r="A53" s="20"/>
      <c r="B53" s="823"/>
      <c r="C53" s="703"/>
      <c r="D53" s="689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30" s="16" customFormat="1" ht="13.8" x14ac:dyDescent="0.25">
      <c r="A54" s="36"/>
      <c r="B54" s="824" t="s">
        <v>187</v>
      </c>
      <c r="C54" s="689"/>
      <c r="D54" s="689"/>
      <c r="E54" s="47" t="e">
        <f>'A.2.7. Cálculo Vol E'!M12</f>
        <v>#DIV/0!</v>
      </c>
      <c r="F54" s="47" t="e">
        <f>'A.2.7. Cálculo Vol E'!M13</f>
        <v>#DIV/0!</v>
      </c>
      <c r="G54" s="47" t="e">
        <f>'A.2.7. Cálculo Vol E'!M14</f>
        <v>#DIV/0!</v>
      </c>
      <c r="H54" s="47" t="e">
        <f>'A.2.7. Cálculo Vol E'!M15</f>
        <v>#DIV/0!</v>
      </c>
      <c r="I54" s="47" t="e">
        <f>'A.2.7. Cálculo Vol E'!M16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U54" s="237"/>
      <c r="V54" s="216" t="s">
        <v>237</v>
      </c>
      <c r="W54" s="216" t="s">
        <v>232</v>
      </c>
      <c r="X54" s="216" t="s">
        <v>233</v>
      </c>
      <c r="Y54" s="237"/>
      <c r="Z54" s="237"/>
      <c r="AA54" s="237"/>
      <c r="AB54" s="237"/>
      <c r="AC54" s="237"/>
    </row>
    <row r="55" spans="1:30" ht="13.2" x14ac:dyDescent="0.2">
      <c r="A55" s="20"/>
      <c r="B55" s="171" t="s">
        <v>101</v>
      </c>
      <c r="C55" s="38" t="s">
        <v>100</v>
      </c>
      <c r="D55" s="39" t="s">
        <v>135</v>
      </c>
      <c r="E55" s="48" t="e">
        <f t="shared" ref="E55:E87" si="0">IF(ISNUMBER(FIND("&lt;",E14)),"N.D.",PRODUCT(E14,1/E$54))</f>
        <v>#DIV/0!</v>
      </c>
      <c r="F55" s="48" t="e">
        <f t="shared" ref="F55:S70" si="1">IF(ISNUMBER(FIND("&lt;",F14)),"N.D.",PRODUCT(F14,1/F$54))</f>
        <v>#DIV/0!</v>
      </c>
      <c r="G55" s="48" t="e">
        <f t="shared" si="1"/>
        <v>#DIV/0!</v>
      </c>
      <c r="H55" s="48" t="e">
        <f t="shared" si="1"/>
        <v>#DIV/0!</v>
      </c>
      <c r="I55" s="48" t="e">
        <f t="shared" si="1"/>
        <v>#DIV/0!</v>
      </c>
      <c r="J55" s="48" t="e">
        <f t="shared" si="1"/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U55" s="14" t="s">
        <v>131</v>
      </c>
      <c r="V55" s="238" t="e">
        <f>MAX(E55:I55)</f>
        <v>#DIV/0!</v>
      </c>
      <c r="W55" s="14" t="e">
        <f>IF(V55&gt;U55,"Supera","No Supera")</f>
        <v>#DIV/0!</v>
      </c>
      <c r="X55" s="233"/>
      <c r="Y55" s="233"/>
      <c r="Z55" s="233"/>
      <c r="AA55" s="233"/>
      <c r="AB55" s="233"/>
      <c r="AC55" s="233"/>
    </row>
    <row r="56" spans="1:30" ht="13.2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si="0"/>
        <v>#DIV/0!</v>
      </c>
      <c r="F56" s="48" t="e">
        <f t="shared" si="1"/>
        <v>#DIV/0!</v>
      </c>
      <c r="G56" s="48" t="e">
        <f t="shared" ref="G56:S56" si="2">IF(ISNUMBER(FIND("&lt;",G15)),"N.D.",PRODUCT(G15,1/G$54))</f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si="2"/>
        <v>#REF!</v>
      </c>
      <c r="K56" s="48" t="e">
        <f t="shared" si="2"/>
        <v>#REF!</v>
      </c>
      <c r="L56" s="48" t="e">
        <f t="shared" si="2"/>
        <v>#REF!</v>
      </c>
      <c r="M56" s="48" t="e">
        <f t="shared" si="2"/>
        <v>#REF!</v>
      </c>
      <c r="N56" s="48" t="e">
        <f t="shared" si="2"/>
        <v>#REF!</v>
      </c>
      <c r="O56" s="48" t="e">
        <f t="shared" si="2"/>
        <v>#REF!</v>
      </c>
      <c r="P56" s="48" t="e">
        <f t="shared" si="2"/>
        <v>#REF!</v>
      </c>
      <c r="Q56" s="48" t="e">
        <f t="shared" si="2"/>
        <v>#REF!</v>
      </c>
      <c r="R56" s="48" t="e">
        <f t="shared" si="2"/>
        <v>#REF!</v>
      </c>
      <c r="S56" s="179" t="e">
        <f t="shared" si="2"/>
        <v>#REF!</v>
      </c>
      <c r="T56" s="203"/>
      <c r="U56" s="14">
        <v>25</v>
      </c>
      <c r="V56" s="238" t="e">
        <f t="shared" ref="V56:V87" si="3">MAX(E56:I56)</f>
        <v>#DIV/0!</v>
      </c>
      <c r="W56" s="14" t="e">
        <f t="shared" ref="W56:W87" si="4">IF(V56&gt;U56,"Supera","No Supera")</f>
        <v>#DIV/0!</v>
      </c>
      <c r="X56" s="233"/>
      <c r="Y56" s="233"/>
      <c r="Z56" s="233"/>
      <c r="AA56" s="233"/>
      <c r="AB56" s="233"/>
      <c r="AC56" s="233"/>
    </row>
    <row r="57" spans="1:30" ht="13.2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si="0"/>
        <v>#DIV/0!</v>
      </c>
      <c r="F57" s="48" t="e">
        <f t="shared" si="1"/>
        <v>#DIV/0!</v>
      </c>
      <c r="G57" s="48" t="e">
        <f t="shared" si="1"/>
        <v>#DIV/0!</v>
      </c>
      <c r="H57" s="48" t="e">
        <f t="shared" si="1"/>
        <v>#DIV/0!</v>
      </c>
      <c r="I57" s="48" t="e">
        <f t="shared" si="1"/>
        <v>#DIV/0!</v>
      </c>
      <c r="J57" s="48" t="e">
        <f t="shared" si="1"/>
        <v>#REF!</v>
      </c>
      <c r="K57" s="48" t="e">
        <f t="shared" si="1"/>
        <v>#REF!</v>
      </c>
      <c r="L57" s="48" t="e">
        <f t="shared" si="1"/>
        <v>#REF!</v>
      </c>
      <c r="M57" s="48" t="e">
        <f t="shared" si="1"/>
        <v>#REF!</v>
      </c>
      <c r="N57" s="48" t="e">
        <f t="shared" si="1"/>
        <v>#REF!</v>
      </c>
      <c r="O57" s="48" t="e">
        <f t="shared" si="1"/>
        <v>#REF!</v>
      </c>
      <c r="P57" s="48" t="e">
        <f t="shared" si="1"/>
        <v>#REF!</v>
      </c>
      <c r="Q57" s="48" t="e">
        <f t="shared" si="1"/>
        <v>#REF!</v>
      </c>
      <c r="R57" s="48" t="e">
        <f t="shared" si="1"/>
        <v>#REF!</v>
      </c>
      <c r="S57" s="179" t="e">
        <f t="shared" si="1"/>
        <v>#REF!</v>
      </c>
      <c r="T57" s="203"/>
      <c r="U57" s="14">
        <v>0.3</v>
      </c>
      <c r="V57" s="238" t="e">
        <f t="shared" si="3"/>
        <v>#DIV/0!</v>
      </c>
      <c r="W57" s="14" t="e">
        <f t="shared" si="4"/>
        <v>#DIV/0!</v>
      </c>
      <c r="X57" s="233"/>
      <c r="Y57" s="233"/>
      <c r="Z57" s="233"/>
      <c r="AA57" s="233"/>
      <c r="AB57" s="233"/>
      <c r="AC57" s="233"/>
    </row>
    <row r="58" spans="1:30" ht="13.2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si="0"/>
        <v>#DIV/0!</v>
      </c>
      <c r="F58" s="48" t="e">
        <f t="shared" si="1"/>
        <v>#DIV/0!</v>
      </c>
      <c r="G58" s="48" t="e">
        <f t="shared" si="1"/>
        <v>#DIV/0!</v>
      </c>
      <c r="H58" s="48" t="e">
        <f t="shared" si="1"/>
        <v>#DIV/0!</v>
      </c>
      <c r="I58" s="48" t="e">
        <f t="shared" si="1"/>
        <v>#DIV/0!</v>
      </c>
      <c r="J58" s="48" t="e">
        <f t="shared" si="1"/>
        <v>#REF!</v>
      </c>
      <c r="K58" s="48" t="e">
        <f t="shared" si="1"/>
        <v>#REF!</v>
      </c>
      <c r="L58" s="48" t="e">
        <f t="shared" si="1"/>
        <v>#REF!</v>
      </c>
      <c r="M58" s="48" t="e">
        <f t="shared" si="1"/>
        <v>#REF!</v>
      </c>
      <c r="N58" s="48" t="e">
        <f t="shared" si="1"/>
        <v>#REF!</v>
      </c>
      <c r="O58" s="48" t="e">
        <f t="shared" si="1"/>
        <v>#REF!</v>
      </c>
      <c r="P58" s="48" t="e">
        <f t="shared" si="1"/>
        <v>#REF!</v>
      </c>
      <c r="Q58" s="48" t="e">
        <f t="shared" si="1"/>
        <v>#REF!</v>
      </c>
      <c r="R58" s="48" t="e">
        <f t="shared" si="1"/>
        <v>#REF!</v>
      </c>
      <c r="S58" s="179" t="e">
        <f t="shared" si="1"/>
        <v>#REF!</v>
      </c>
      <c r="T58" s="203"/>
      <c r="U58" s="14" t="s">
        <v>131</v>
      </c>
      <c r="V58" s="238" t="e">
        <f t="shared" si="3"/>
        <v>#DIV/0!</v>
      </c>
      <c r="W58" s="14" t="e">
        <f t="shared" si="4"/>
        <v>#DIV/0!</v>
      </c>
      <c r="X58" s="233"/>
      <c r="Y58" s="233"/>
      <c r="Z58" s="233"/>
      <c r="AA58" s="233"/>
      <c r="AB58" s="233"/>
      <c r="AC58" s="233"/>
    </row>
    <row r="59" spans="1:30" ht="13.2" x14ac:dyDescent="0.2">
      <c r="A59" s="20"/>
      <c r="B59" s="171" t="s">
        <v>96</v>
      </c>
      <c r="C59" s="38" t="s">
        <v>95</v>
      </c>
      <c r="D59" s="39" t="s">
        <v>135</v>
      </c>
      <c r="E59" s="223" t="str">
        <f t="shared" si="0"/>
        <v>N.D.</v>
      </c>
      <c r="F59" s="223" t="str">
        <f t="shared" si="1"/>
        <v>N.D.</v>
      </c>
      <c r="G59" s="223" t="str">
        <f t="shared" si="1"/>
        <v>N.D.</v>
      </c>
      <c r="H59" s="223" t="str">
        <f t="shared" si="1"/>
        <v>N.D.</v>
      </c>
      <c r="I59" s="48" t="str">
        <f t="shared" si="1"/>
        <v>N.D.</v>
      </c>
      <c r="J59" s="48" t="e">
        <f t="shared" si="1"/>
        <v>#REF!</v>
      </c>
      <c r="K59" s="48" t="e">
        <f t="shared" si="1"/>
        <v>#REF!</v>
      </c>
      <c r="L59" s="48" t="e">
        <f t="shared" si="1"/>
        <v>#REF!</v>
      </c>
      <c r="M59" s="48" t="e">
        <f t="shared" si="1"/>
        <v>#REF!</v>
      </c>
      <c r="N59" s="48" t="e">
        <f t="shared" si="1"/>
        <v>#REF!</v>
      </c>
      <c r="O59" s="48" t="e">
        <f t="shared" si="1"/>
        <v>#REF!</v>
      </c>
      <c r="P59" s="48" t="e">
        <f t="shared" si="1"/>
        <v>#REF!</v>
      </c>
      <c r="Q59" s="48" t="e">
        <f t="shared" si="1"/>
        <v>#REF!</v>
      </c>
      <c r="R59" s="48" t="e">
        <f t="shared" si="1"/>
        <v>#REF!</v>
      </c>
      <c r="S59" s="179" t="e">
        <f t="shared" si="1"/>
        <v>#REF!</v>
      </c>
      <c r="T59" s="203"/>
      <c r="U59" s="14">
        <v>0.01</v>
      </c>
      <c r="V59" s="238">
        <f t="shared" si="3"/>
        <v>0</v>
      </c>
      <c r="W59" s="14" t="str">
        <f t="shared" si="4"/>
        <v>No Supera</v>
      </c>
      <c r="X59" s="233"/>
      <c r="Y59" s="233"/>
      <c r="Z59" s="233"/>
      <c r="AA59" s="233"/>
      <c r="AB59" s="233"/>
      <c r="AC59" s="233"/>
    </row>
    <row r="60" spans="1:30" ht="13.2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si="0"/>
        <v>#DIV/0!</v>
      </c>
      <c r="F60" s="48" t="e">
        <f t="shared" si="1"/>
        <v>#DIV/0!</v>
      </c>
      <c r="G60" s="48" t="e">
        <f t="shared" si="1"/>
        <v>#DIV/0!</v>
      </c>
      <c r="H60" s="48" t="e">
        <f t="shared" si="1"/>
        <v>#DIV/0!</v>
      </c>
      <c r="I60" s="48" t="e">
        <f t="shared" si="1"/>
        <v>#DIV/0!</v>
      </c>
      <c r="J60" s="48" t="e">
        <f t="shared" si="1"/>
        <v>#REF!</v>
      </c>
      <c r="K60" s="48" t="e">
        <f t="shared" si="1"/>
        <v>#REF!</v>
      </c>
      <c r="L60" s="48" t="e">
        <f t="shared" si="1"/>
        <v>#REF!</v>
      </c>
      <c r="M60" s="48" t="e">
        <f t="shared" si="1"/>
        <v>#REF!</v>
      </c>
      <c r="N60" s="48" t="e">
        <f t="shared" si="1"/>
        <v>#REF!</v>
      </c>
      <c r="O60" s="48" t="e">
        <f t="shared" si="1"/>
        <v>#REF!</v>
      </c>
      <c r="P60" s="48" t="e">
        <f t="shared" si="1"/>
        <v>#REF!</v>
      </c>
      <c r="Q60" s="48" t="e">
        <f t="shared" si="1"/>
        <v>#REF!</v>
      </c>
      <c r="R60" s="48" t="e">
        <f t="shared" si="1"/>
        <v>#REF!</v>
      </c>
      <c r="S60" s="179" t="e">
        <f t="shared" si="1"/>
        <v>#REF!</v>
      </c>
      <c r="T60" s="203"/>
      <c r="U60" s="14" t="s">
        <v>131</v>
      </c>
      <c r="V60" s="238" t="e">
        <f t="shared" si="3"/>
        <v>#DIV/0!</v>
      </c>
      <c r="W60" s="14" t="e">
        <f t="shared" si="4"/>
        <v>#DIV/0!</v>
      </c>
      <c r="X60" s="233"/>
      <c r="Y60" s="233"/>
      <c r="Z60" s="233"/>
      <c r="AA60" s="233"/>
      <c r="AB60" s="233"/>
      <c r="AC60" s="233"/>
    </row>
    <row r="61" spans="1:30" ht="13.2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si="0"/>
        <v>#DIV/0!</v>
      </c>
      <c r="F61" s="48" t="e">
        <f t="shared" si="1"/>
        <v>#DIV/0!</v>
      </c>
      <c r="G61" s="48" t="e">
        <f t="shared" si="1"/>
        <v>#DIV/0!</v>
      </c>
      <c r="H61" s="48" t="e">
        <f t="shared" si="1"/>
        <v>#DIV/0!</v>
      </c>
      <c r="I61" s="48" t="e">
        <f t="shared" si="1"/>
        <v>#DIV/0!</v>
      </c>
      <c r="J61" s="48" t="e">
        <f t="shared" si="1"/>
        <v>#REF!</v>
      </c>
      <c r="K61" s="48" t="e">
        <f t="shared" si="1"/>
        <v>#REF!</v>
      </c>
      <c r="L61" s="48" t="e">
        <f t="shared" si="1"/>
        <v>#REF!</v>
      </c>
      <c r="M61" s="48" t="e">
        <f t="shared" si="1"/>
        <v>#REF!</v>
      </c>
      <c r="N61" s="48" t="e">
        <f t="shared" si="1"/>
        <v>#REF!</v>
      </c>
      <c r="O61" s="48" t="e">
        <f t="shared" si="1"/>
        <v>#REF!</v>
      </c>
      <c r="P61" s="48" t="e">
        <f t="shared" si="1"/>
        <v>#REF!</v>
      </c>
      <c r="Q61" s="48" t="e">
        <f t="shared" si="1"/>
        <v>#REF!</v>
      </c>
      <c r="R61" s="48" t="e">
        <f t="shared" si="1"/>
        <v>#REF!</v>
      </c>
      <c r="S61" s="179" t="e">
        <f t="shared" si="1"/>
        <v>#REF!</v>
      </c>
      <c r="T61" s="203"/>
      <c r="U61" s="14">
        <v>120</v>
      </c>
      <c r="V61" s="238" t="e">
        <f t="shared" si="3"/>
        <v>#DIV/0!</v>
      </c>
      <c r="W61" s="14" t="e">
        <f t="shared" si="4"/>
        <v>#DIV/0!</v>
      </c>
      <c r="X61" s="233"/>
      <c r="Y61" s="233"/>
      <c r="Z61" s="233"/>
      <c r="AA61" s="233"/>
      <c r="AB61" s="233"/>
      <c r="AC61" s="233"/>
    </row>
    <row r="62" spans="1:30" ht="13.2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si="0"/>
        <v>#DIV/0!</v>
      </c>
      <c r="F62" s="48" t="e">
        <f t="shared" si="1"/>
        <v>#DIV/0!</v>
      </c>
      <c r="G62" s="48" t="e">
        <f t="shared" si="1"/>
        <v>#DIV/0!</v>
      </c>
      <c r="H62" s="48" t="e">
        <f t="shared" si="1"/>
        <v>#DIV/0!</v>
      </c>
      <c r="I62" s="48" t="e">
        <f t="shared" si="1"/>
        <v>#DIV/0!</v>
      </c>
      <c r="J62" s="48" t="e">
        <f t="shared" si="1"/>
        <v>#REF!</v>
      </c>
      <c r="K62" s="48" t="e">
        <f t="shared" si="1"/>
        <v>#REF!</v>
      </c>
      <c r="L62" s="48" t="e">
        <f t="shared" si="1"/>
        <v>#REF!</v>
      </c>
      <c r="M62" s="48" t="e">
        <f t="shared" si="1"/>
        <v>#REF!</v>
      </c>
      <c r="N62" s="48" t="e">
        <f t="shared" si="1"/>
        <v>#REF!</v>
      </c>
      <c r="O62" s="48" t="e">
        <f t="shared" si="1"/>
        <v>#REF!</v>
      </c>
      <c r="P62" s="48" t="e">
        <f t="shared" si="1"/>
        <v>#REF!</v>
      </c>
      <c r="Q62" s="48" t="e">
        <f t="shared" si="1"/>
        <v>#REF!</v>
      </c>
      <c r="R62" s="48" t="e">
        <f t="shared" si="1"/>
        <v>#REF!</v>
      </c>
      <c r="S62" s="179" t="e">
        <f t="shared" si="1"/>
        <v>#REF!</v>
      </c>
      <c r="T62" s="203"/>
      <c r="U62" s="14">
        <v>2.5000000000000001E-2</v>
      </c>
      <c r="V62" s="238" t="e">
        <f t="shared" si="3"/>
        <v>#DIV/0!</v>
      </c>
      <c r="W62" s="14" t="e">
        <f t="shared" si="4"/>
        <v>#DIV/0!</v>
      </c>
      <c r="X62" s="14">
        <f>COUNTIF(E62:I62,"&gt;0,025")</f>
        <v>0</v>
      </c>
      <c r="Y62" s="239" t="e">
        <f>E62/$U$62</f>
        <v>#DIV/0!</v>
      </c>
      <c r="Z62" s="239" t="e">
        <f t="shared" ref="Z62:AC62" si="5">F62/$U$62</f>
        <v>#DIV/0!</v>
      </c>
      <c r="AA62" s="239" t="e">
        <f t="shared" si="5"/>
        <v>#DIV/0!</v>
      </c>
      <c r="AB62" s="239" t="e">
        <f t="shared" si="5"/>
        <v>#DIV/0!</v>
      </c>
      <c r="AC62" s="239" t="e">
        <f t="shared" si="5"/>
        <v>#DIV/0!</v>
      </c>
      <c r="AD62" s="240" t="e">
        <f>MAX(Y62:AC62)</f>
        <v>#DIV/0!</v>
      </c>
    </row>
    <row r="63" spans="1:30" ht="13.2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si="0"/>
        <v>#DIV/0!</v>
      </c>
      <c r="F63" s="48" t="e">
        <f t="shared" si="1"/>
        <v>#DIV/0!</v>
      </c>
      <c r="G63" s="48" t="e">
        <f t="shared" si="1"/>
        <v>#DIV/0!</v>
      </c>
      <c r="H63" s="48" t="e">
        <f t="shared" si="1"/>
        <v>#DIV/0!</v>
      </c>
      <c r="I63" s="48" t="e">
        <f t="shared" si="1"/>
        <v>#DIV/0!</v>
      </c>
      <c r="J63" s="48" t="e">
        <f t="shared" si="1"/>
        <v>#REF!</v>
      </c>
      <c r="K63" s="48" t="e">
        <f t="shared" si="1"/>
        <v>#REF!</v>
      </c>
      <c r="L63" s="48" t="e">
        <f t="shared" si="1"/>
        <v>#REF!</v>
      </c>
      <c r="M63" s="48" t="e">
        <f t="shared" si="1"/>
        <v>#REF!</v>
      </c>
      <c r="N63" s="48" t="e">
        <f t="shared" si="1"/>
        <v>#REF!</v>
      </c>
      <c r="O63" s="48" t="e">
        <f t="shared" si="1"/>
        <v>#REF!</v>
      </c>
      <c r="P63" s="48" t="e">
        <f t="shared" si="1"/>
        <v>#REF!</v>
      </c>
      <c r="Q63" s="48" t="e">
        <f t="shared" si="1"/>
        <v>#REF!</v>
      </c>
      <c r="R63" s="48" t="e">
        <f t="shared" si="1"/>
        <v>#REF!</v>
      </c>
      <c r="S63" s="179" t="e">
        <f t="shared" si="1"/>
        <v>#REF!</v>
      </c>
      <c r="T63" s="203"/>
      <c r="U63" s="14" t="s">
        <v>131</v>
      </c>
      <c r="V63" s="238" t="e">
        <f t="shared" si="3"/>
        <v>#DIV/0!</v>
      </c>
      <c r="W63" s="14" t="e">
        <f t="shared" si="4"/>
        <v>#DIV/0!</v>
      </c>
      <c r="X63" s="14"/>
      <c r="Y63" s="239"/>
      <c r="Z63" s="239"/>
      <c r="AA63" s="239"/>
      <c r="AB63" s="239"/>
      <c r="AC63" s="239"/>
      <c r="AD63" s="241"/>
    </row>
    <row r="64" spans="1:30" ht="13.2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si="0"/>
        <v>#DIV/0!</v>
      </c>
      <c r="F64" s="48" t="e">
        <f t="shared" si="1"/>
        <v>#DIV/0!</v>
      </c>
      <c r="G64" s="48" t="e">
        <f t="shared" si="1"/>
        <v>#DIV/0!</v>
      </c>
      <c r="H64" s="48" t="e">
        <f t="shared" si="1"/>
        <v>#DIV/0!</v>
      </c>
      <c r="I64" s="48" t="e">
        <f t="shared" si="1"/>
        <v>#DIV/0!</v>
      </c>
      <c r="J64" s="48" t="e">
        <f t="shared" si="1"/>
        <v>#REF!</v>
      </c>
      <c r="K64" s="48" t="e">
        <f t="shared" si="1"/>
        <v>#REF!</v>
      </c>
      <c r="L64" s="48" t="e">
        <f t="shared" si="1"/>
        <v>#REF!</v>
      </c>
      <c r="M64" s="48" t="e">
        <f t="shared" si="1"/>
        <v>#REF!</v>
      </c>
      <c r="N64" s="48" t="e">
        <f t="shared" si="1"/>
        <v>#REF!</v>
      </c>
      <c r="O64" s="48" t="e">
        <f t="shared" si="1"/>
        <v>#REF!</v>
      </c>
      <c r="P64" s="48" t="e">
        <f t="shared" si="1"/>
        <v>#REF!</v>
      </c>
      <c r="Q64" s="48" t="e">
        <f t="shared" si="1"/>
        <v>#REF!</v>
      </c>
      <c r="R64" s="48" t="e">
        <f t="shared" si="1"/>
        <v>#REF!</v>
      </c>
      <c r="S64" s="179" t="e">
        <f t="shared" si="1"/>
        <v>#REF!</v>
      </c>
      <c r="T64" s="203"/>
      <c r="U64" s="14">
        <v>0.1</v>
      </c>
      <c r="V64" s="238" t="e">
        <f t="shared" si="3"/>
        <v>#DIV/0!</v>
      </c>
      <c r="W64" s="14" t="e">
        <f t="shared" si="4"/>
        <v>#DIV/0!</v>
      </c>
      <c r="X64" s="233"/>
      <c r="Y64" s="233"/>
      <c r="Z64" s="233"/>
      <c r="AA64" s="233"/>
      <c r="AB64" s="233"/>
      <c r="AC64" s="233"/>
      <c r="AD64" s="241"/>
    </row>
    <row r="65" spans="1:30" ht="13.2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si="0"/>
        <v>#DIV/0!</v>
      </c>
      <c r="F65" s="48" t="e">
        <f t="shared" si="1"/>
        <v>#DIV/0!</v>
      </c>
      <c r="G65" s="48" t="e">
        <f t="shared" si="1"/>
        <v>#DIV/0!</v>
      </c>
      <c r="H65" s="48" t="e">
        <f t="shared" si="1"/>
        <v>#DIV/0!</v>
      </c>
      <c r="I65" s="48" t="e">
        <f t="shared" si="1"/>
        <v>#DIV/0!</v>
      </c>
      <c r="J65" s="48" t="e">
        <f t="shared" si="1"/>
        <v>#REF!</v>
      </c>
      <c r="K65" s="48" t="e">
        <f t="shared" si="1"/>
        <v>#REF!</v>
      </c>
      <c r="L65" s="48" t="e">
        <f t="shared" si="1"/>
        <v>#REF!</v>
      </c>
      <c r="M65" s="48" t="e">
        <f t="shared" si="1"/>
        <v>#REF!</v>
      </c>
      <c r="N65" s="48" t="e">
        <f t="shared" si="1"/>
        <v>#REF!</v>
      </c>
      <c r="O65" s="48" t="e">
        <f t="shared" si="1"/>
        <v>#REF!</v>
      </c>
      <c r="P65" s="48" t="e">
        <f t="shared" si="1"/>
        <v>#REF!</v>
      </c>
      <c r="Q65" s="48" t="e">
        <f t="shared" si="1"/>
        <v>#REF!</v>
      </c>
      <c r="R65" s="48" t="e">
        <f t="shared" si="1"/>
        <v>#REF!</v>
      </c>
      <c r="S65" s="179" t="e">
        <f t="shared" si="1"/>
        <v>#REF!</v>
      </c>
      <c r="T65" s="203"/>
      <c r="U65" s="14">
        <v>50</v>
      </c>
      <c r="V65" s="238" t="e">
        <f t="shared" si="3"/>
        <v>#DIV/0!</v>
      </c>
      <c r="W65" s="14" t="e">
        <f t="shared" si="4"/>
        <v>#DIV/0!</v>
      </c>
      <c r="X65" s="233"/>
      <c r="Y65" s="233"/>
      <c r="Z65" s="233"/>
      <c r="AA65" s="233"/>
      <c r="AB65" s="233"/>
      <c r="AC65" s="233"/>
      <c r="AD65" s="241"/>
    </row>
    <row r="66" spans="1:30" ht="13.2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si="0"/>
        <v>N.D.</v>
      </c>
      <c r="F66" s="48" t="str">
        <f t="shared" si="1"/>
        <v>N.D.</v>
      </c>
      <c r="G66" s="48" t="str">
        <f t="shared" si="1"/>
        <v>N.D.</v>
      </c>
      <c r="H66" s="48" t="str">
        <f t="shared" si="1"/>
        <v>N.D.</v>
      </c>
      <c r="I66" s="48" t="str">
        <f t="shared" si="1"/>
        <v>N.D.</v>
      </c>
      <c r="J66" s="48" t="e">
        <f t="shared" si="1"/>
        <v>#REF!</v>
      </c>
      <c r="K66" s="48" t="e">
        <f t="shared" si="1"/>
        <v>#REF!</v>
      </c>
      <c r="L66" s="48" t="e">
        <f t="shared" si="1"/>
        <v>#REF!</v>
      </c>
      <c r="M66" s="48" t="e">
        <f t="shared" si="1"/>
        <v>#REF!</v>
      </c>
      <c r="N66" s="48" t="e">
        <f t="shared" si="1"/>
        <v>#REF!</v>
      </c>
      <c r="O66" s="48" t="e">
        <f t="shared" si="1"/>
        <v>#REF!</v>
      </c>
      <c r="P66" s="48" t="e">
        <f t="shared" si="1"/>
        <v>#REF!</v>
      </c>
      <c r="Q66" s="48" t="e">
        <f t="shared" si="1"/>
        <v>#REF!</v>
      </c>
      <c r="R66" s="48" t="e">
        <f t="shared" si="1"/>
        <v>#REF!</v>
      </c>
      <c r="S66" s="179" t="e">
        <f t="shared" si="1"/>
        <v>#REF!</v>
      </c>
      <c r="T66" s="203"/>
      <c r="U66" s="14">
        <v>0.5</v>
      </c>
      <c r="V66" s="238">
        <f t="shared" si="3"/>
        <v>0</v>
      </c>
      <c r="W66" s="14" t="str">
        <f t="shared" si="4"/>
        <v>No Supera</v>
      </c>
      <c r="X66" s="233"/>
      <c r="Y66" s="233"/>
      <c r="Z66" s="233"/>
      <c r="AA66" s="233"/>
      <c r="AB66" s="233"/>
      <c r="AC66" s="233"/>
      <c r="AD66" s="241"/>
    </row>
    <row r="67" spans="1:30" s="17" customFormat="1" ht="13.2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si="0"/>
        <v>#DIV/0!</v>
      </c>
      <c r="F67" s="48" t="e">
        <f t="shared" si="1"/>
        <v>#DIV/0!</v>
      </c>
      <c r="G67" s="48" t="e">
        <f t="shared" si="1"/>
        <v>#DIV/0!</v>
      </c>
      <c r="H67" s="48" t="e">
        <f t="shared" si="1"/>
        <v>#DIV/0!</v>
      </c>
      <c r="I67" s="48" t="e">
        <f t="shared" si="1"/>
        <v>#DIV/0!</v>
      </c>
      <c r="J67" s="48" t="e">
        <f t="shared" si="1"/>
        <v>#REF!</v>
      </c>
      <c r="K67" s="48" t="e">
        <f t="shared" si="1"/>
        <v>#REF!</v>
      </c>
      <c r="L67" s="48" t="e">
        <f t="shared" si="1"/>
        <v>#REF!</v>
      </c>
      <c r="M67" s="48" t="e">
        <f t="shared" si="1"/>
        <v>#REF!</v>
      </c>
      <c r="N67" s="48" t="e">
        <f t="shared" si="1"/>
        <v>#REF!</v>
      </c>
      <c r="O67" s="48" t="e">
        <f t="shared" si="1"/>
        <v>#REF!</v>
      </c>
      <c r="P67" s="48" t="e">
        <f t="shared" si="1"/>
        <v>#REF!</v>
      </c>
      <c r="Q67" s="48" t="e">
        <f t="shared" si="1"/>
        <v>#REF!</v>
      </c>
      <c r="R67" s="48" t="e">
        <f t="shared" si="1"/>
        <v>#REF!</v>
      </c>
      <c r="S67" s="179" t="e">
        <f t="shared" si="1"/>
        <v>#REF!</v>
      </c>
      <c r="T67" s="203"/>
      <c r="U67" s="14">
        <v>10</v>
      </c>
      <c r="V67" s="238" t="e">
        <f t="shared" si="3"/>
        <v>#DIV/0!</v>
      </c>
      <c r="W67" s="14" t="e">
        <f t="shared" si="4"/>
        <v>#DIV/0!</v>
      </c>
      <c r="X67" s="14"/>
      <c r="Y67" s="235"/>
      <c r="Z67" s="235"/>
      <c r="AA67" s="235"/>
      <c r="AB67" s="235"/>
      <c r="AC67" s="235"/>
      <c r="AD67" s="242"/>
    </row>
    <row r="68" spans="1:30" ht="13.2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si="0"/>
        <v>#DIV/0!</v>
      </c>
      <c r="F68" s="48" t="e">
        <f t="shared" si="1"/>
        <v>#DIV/0!</v>
      </c>
      <c r="G68" s="48" t="e">
        <f t="shared" si="1"/>
        <v>#DIV/0!</v>
      </c>
      <c r="H68" s="48" t="e">
        <f t="shared" si="1"/>
        <v>#DIV/0!</v>
      </c>
      <c r="I68" s="48" t="e">
        <f t="shared" si="1"/>
        <v>#DIV/0!</v>
      </c>
      <c r="J68" s="48" t="e">
        <f t="shared" si="1"/>
        <v>#REF!</v>
      </c>
      <c r="K68" s="48" t="e">
        <f t="shared" si="1"/>
        <v>#REF!</v>
      </c>
      <c r="L68" s="48" t="e">
        <f t="shared" si="1"/>
        <v>#REF!</v>
      </c>
      <c r="M68" s="48" t="e">
        <f t="shared" si="1"/>
        <v>#REF!</v>
      </c>
      <c r="N68" s="48" t="e">
        <f t="shared" si="1"/>
        <v>#REF!</v>
      </c>
      <c r="O68" s="48" t="e">
        <f t="shared" si="1"/>
        <v>#REF!</v>
      </c>
      <c r="P68" s="48" t="e">
        <f t="shared" si="1"/>
        <v>#REF!</v>
      </c>
      <c r="Q68" s="48" t="e">
        <f t="shared" si="1"/>
        <v>#REF!</v>
      </c>
      <c r="R68" s="48" t="e">
        <f t="shared" si="1"/>
        <v>#REF!</v>
      </c>
      <c r="S68" s="179" t="e">
        <f t="shared" si="1"/>
        <v>#REF!</v>
      </c>
      <c r="T68" s="203"/>
      <c r="U68" s="14">
        <v>120</v>
      </c>
      <c r="V68" s="238" t="e">
        <f t="shared" si="3"/>
        <v>#DIV/0!</v>
      </c>
      <c r="W68" s="14" t="e">
        <f t="shared" si="4"/>
        <v>#DIV/0!</v>
      </c>
      <c r="X68" s="14"/>
      <c r="Y68" s="233"/>
      <c r="Z68" s="233"/>
      <c r="AA68" s="233"/>
      <c r="AB68" s="233"/>
      <c r="AC68" s="233"/>
      <c r="AD68" s="241"/>
    </row>
    <row r="69" spans="1:30" ht="13.2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si="0"/>
        <v>#DIV/0!</v>
      </c>
      <c r="F69" s="48" t="e">
        <f t="shared" si="1"/>
        <v>#DIV/0!</v>
      </c>
      <c r="G69" s="48" t="e">
        <f t="shared" si="1"/>
        <v>#DIV/0!</v>
      </c>
      <c r="H69" s="48" t="e">
        <f t="shared" si="1"/>
        <v>#DIV/0!</v>
      </c>
      <c r="I69" s="223" t="e">
        <f t="shared" si="1"/>
        <v>#DIV/0!</v>
      </c>
      <c r="J69" s="48" t="e">
        <f t="shared" si="1"/>
        <v>#REF!</v>
      </c>
      <c r="K69" s="48" t="e">
        <f t="shared" si="1"/>
        <v>#REF!</v>
      </c>
      <c r="L69" s="48" t="e">
        <f t="shared" si="1"/>
        <v>#REF!</v>
      </c>
      <c r="M69" s="48" t="e">
        <f t="shared" si="1"/>
        <v>#REF!</v>
      </c>
      <c r="N69" s="48" t="e">
        <f t="shared" si="1"/>
        <v>#REF!</v>
      </c>
      <c r="O69" s="48" t="e">
        <f t="shared" si="1"/>
        <v>#REF!</v>
      </c>
      <c r="P69" s="48" t="e">
        <f t="shared" si="1"/>
        <v>#REF!</v>
      </c>
      <c r="Q69" s="48" t="e">
        <f t="shared" si="1"/>
        <v>#REF!</v>
      </c>
      <c r="R69" s="48" t="e">
        <f t="shared" si="1"/>
        <v>#REF!</v>
      </c>
      <c r="S69" s="179" t="e">
        <f t="shared" si="1"/>
        <v>#REF!</v>
      </c>
      <c r="T69" s="203"/>
      <c r="U69" s="14" t="s">
        <v>131</v>
      </c>
      <c r="V69" s="238" t="e">
        <f t="shared" si="3"/>
        <v>#DIV/0!</v>
      </c>
      <c r="W69" s="14" t="e">
        <f t="shared" si="4"/>
        <v>#DIV/0!</v>
      </c>
      <c r="X69" s="14"/>
      <c r="Y69" s="233"/>
      <c r="Z69" s="233"/>
      <c r="AA69" s="233"/>
      <c r="AB69" s="233"/>
      <c r="AC69" s="233"/>
      <c r="AD69" s="241"/>
    </row>
    <row r="70" spans="1:30" ht="13.2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si="0"/>
        <v>#DIV/0!</v>
      </c>
      <c r="F70" s="48" t="e">
        <f t="shared" si="1"/>
        <v>#DIV/0!</v>
      </c>
      <c r="G70" s="48" t="e">
        <f t="shared" si="1"/>
        <v>#DIV/0!</v>
      </c>
      <c r="H70" s="48" t="e">
        <f t="shared" si="1"/>
        <v>#DIV/0!</v>
      </c>
      <c r="I70" s="48" t="e">
        <f t="shared" si="1"/>
        <v>#DIV/0!</v>
      </c>
      <c r="J70" s="48" t="e">
        <f t="shared" si="1"/>
        <v>#REF!</v>
      </c>
      <c r="K70" s="48" t="e">
        <f t="shared" si="1"/>
        <v>#REF!</v>
      </c>
      <c r="L70" s="48" t="e">
        <f t="shared" si="1"/>
        <v>#REF!</v>
      </c>
      <c r="M70" s="48" t="e">
        <f t="shared" si="1"/>
        <v>#REF!</v>
      </c>
      <c r="N70" s="48" t="e">
        <f t="shared" si="1"/>
        <v>#REF!</v>
      </c>
      <c r="O70" s="48" t="e">
        <f t="shared" si="1"/>
        <v>#REF!</v>
      </c>
      <c r="P70" s="48" t="e">
        <f t="shared" si="1"/>
        <v>#REF!</v>
      </c>
      <c r="Q70" s="48" t="e">
        <f t="shared" si="1"/>
        <v>#REF!</v>
      </c>
      <c r="R70" s="48" t="e">
        <f t="shared" si="1"/>
        <v>#REF!</v>
      </c>
      <c r="S70" s="179" t="e">
        <f t="shared" si="1"/>
        <v>#REF!</v>
      </c>
      <c r="T70" s="203"/>
      <c r="U70" s="14">
        <v>4</v>
      </c>
      <c r="V70" s="238" t="e">
        <f t="shared" si="3"/>
        <v>#DIV/0!</v>
      </c>
      <c r="W70" s="14" t="e">
        <f t="shared" si="4"/>
        <v>#DIV/0!</v>
      </c>
      <c r="X70" s="14">
        <f>COUNTIF(E70:I70,"&gt;4")</f>
        <v>0</v>
      </c>
      <c r="Y70" s="239" t="e">
        <f>E70/$U$70</f>
        <v>#DIV/0!</v>
      </c>
      <c r="Z70" s="239" t="e">
        <f t="shared" ref="Z70:AC70" si="6">F70/$U$70</f>
        <v>#DIV/0!</v>
      </c>
      <c r="AA70" s="239" t="e">
        <f t="shared" si="6"/>
        <v>#DIV/0!</v>
      </c>
      <c r="AB70" s="239" t="e">
        <f t="shared" si="6"/>
        <v>#DIV/0!</v>
      </c>
      <c r="AC70" s="239" t="e">
        <f t="shared" si="6"/>
        <v>#DIV/0!</v>
      </c>
      <c r="AD70" s="240" t="e">
        <f>MAX(Y70:AC70)</f>
        <v>#DIV/0!</v>
      </c>
    </row>
    <row r="71" spans="1:30" ht="13.2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si="0"/>
        <v>#DIV/0!</v>
      </c>
      <c r="F71" s="48" t="e">
        <f t="shared" ref="F71:F87" si="7">IF(ISNUMBER(FIND("&lt;",F30)),"N.D.",PRODUCT(F30,1/F$54))</f>
        <v>#DIV/0!</v>
      </c>
      <c r="G71" s="48" t="e">
        <f t="shared" ref="G71:S71" si="8">IF(ISNUMBER(FIND("&lt;",G30)),"N.D.",PRODUCT(G30,1/G$54))</f>
        <v>#DIV/0!</v>
      </c>
      <c r="H71" s="48" t="e">
        <f t="shared" si="8"/>
        <v>#DIV/0!</v>
      </c>
      <c r="I71" s="48" t="e">
        <f t="shared" si="8"/>
        <v>#DIV/0!</v>
      </c>
      <c r="J71" s="48" t="e">
        <f t="shared" si="8"/>
        <v>#REF!</v>
      </c>
      <c r="K71" s="48" t="e">
        <f t="shared" si="8"/>
        <v>#REF!</v>
      </c>
      <c r="L71" s="48" t="e">
        <f t="shared" si="8"/>
        <v>#REF!</v>
      </c>
      <c r="M71" s="48" t="e">
        <f t="shared" si="8"/>
        <v>#REF!</v>
      </c>
      <c r="N71" s="48" t="e">
        <f t="shared" si="8"/>
        <v>#REF!</v>
      </c>
      <c r="O71" s="48" t="e">
        <f t="shared" si="8"/>
        <v>#REF!</v>
      </c>
      <c r="P71" s="48" t="e">
        <f t="shared" si="8"/>
        <v>#REF!</v>
      </c>
      <c r="Q71" s="48" t="e">
        <f t="shared" si="8"/>
        <v>#REF!</v>
      </c>
      <c r="R71" s="48" t="e">
        <f t="shared" si="8"/>
        <v>#REF!</v>
      </c>
      <c r="S71" s="179" t="e">
        <f t="shared" si="8"/>
        <v>#REF!</v>
      </c>
      <c r="T71" s="203"/>
      <c r="U71" s="14" t="s">
        <v>131</v>
      </c>
      <c r="V71" s="238" t="e">
        <f t="shared" si="3"/>
        <v>#DIV/0!</v>
      </c>
      <c r="W71" s="14" t="e">
        <f t="shared" si="4"/>
        <v>#DIV/0!</v>
      </c>
      <c r="X71" s="233"/>
      <c r="Y71" s="233"/>
      <c r="Z71" s="233"/>
      <c r="AA71" s="233"/>
      <c r="AB71" s="233"/>
      <c r="AC71" s="233"/>
      <c r="AD71" s="241"/>
    </row>
    <row r="72" spans="1:30" ht="13.2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si="0"/>
        <v>#DIV/0!</v>
      </c>
      <c r="F72" s="48" t="e">
        <f t="shared" si="7"/>
        <v>#DIV/0!</v>
      </c>
      <c r="G72" s="48" t="e">
        <f t="shared" ref="G72:S72" si="9">IF(ISNUMBER(FIND("&lt;",G31)),"N.D.",PRODUCT(G31,1/G$54))</f>
        <v>#DIV/0!</v>
      </c>
      <c r="H72" s="48" t="e">
        <f t="shared" si="9"/>
        <v>#DIV/0!</v>
      </c>
      <c r="I72" s="48" t="e">
        <f t="shared" si="9"/>
        <v>#DIV/0!</v>
      </c>
      <c r="J72" s="48" t="e">
        <f t="shared" si="9"/>
        <v>#REF!</v>
      </c>
      <c r="K72" s="48" t="e">
        <f t="shared" si="9"/>
        <v>#REF!</v>
      </c>
      <c r="L72" s="48" t="e">
        <f t="shared" si="9"/>
        <v>#REF!</v>
      </c>
      <c r="M72" s="48" t="e">
        <f t="shared" si="9"/>
        <v>#REF!</v>
      </c>
      <c r="N72" s="48" t="e">
        <f t="shared" si="9"/>
        <v>#REF!</v>
      </c>
      <c r="O72" s="48" t="e">
        <f t="shared" si="9"/>
        <v>#REF!</v>
      </c>
      <c r="P72" s="48" t="e">
        <f t="shared" si="9"/>
        <v>#REF!</v>
      </c>
      <c r="Q72" s="48" t="e">
        <f t="shared" si="9"/>
        <v>#REF!</v>
      </c>
      <c r="R72" s="48" t="e">
        <f t="shared" si="9"/>
        <v>#REF!</v>
      </c>
      <c r="S72" s="179" t="e">
        <f t="shared" si="9"/>
        <v>#REF!</v>
      </c>
      <c r="T72" s="203"/>
      <c r="U72" s="14" t="s">
        <v>131</v>
      </c>
      <c r="V72" s="238" t="e">
        <f t="shared" si="3"/>
        <v>#DIV/0!</v>
      </c>
      <c r="W72" s="14" t="e">
        <f t="shared" si="4"/>
        <v>#DIV/0!</v>
      </c>
      <c r="X72" s="233"/>
      <c r="Y72" s="233"/>
      <c r="Z72" s="233"/>
      <c r="AA72" s="233"/>
      <c r="AB72" s="233"/>
      <c r="AC72" s="233"/>
      <c r="AD72" s="241"/>
    </row>
    <row r="73" spans="1:30" ht="13.2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si="0"/>
        <v>#DIV/0!</v>
      </c>
      <c r="F73" s="48" t="e">
        <f t="shared" si="7"/>
        <v>#DIV/0!</v>
      </c>
      <c r="G73" s="48" t="e">
        <f t="shared" ref="G73:S73" si="10">IF(ISNUMBER(FIND("&lt;",G32)),"N.D.",PRODUCT(G32,1/G$54))</f>
        <v>#DIV/0!</v>
      </c>
      <c r="H73" s="48" t="e">
        <f t="shared" si="10"/>
        <v>#DIV/0!</v>
      </c>
      <c r="I73" s="48" t="e">
        <f t="shared" si="10"/>
        <v>#DIV/0!</v>
      </c>
      <c r="J73" s="48" t="e">
        <f t="shared" si="10"/>
        <v>#REF!</v>
      </c>
      <c r="K73" s="48" t="e">
        <f t="shared" si="10"/>
        <v>#REF!</v>
      </c>
      <c r="L73" s="48" t="e">
        <f t="shared" si="10"/>
        <v>#REF!</v>
      </c>
      <c r="M73" s="48" t="e">
        <f t="shared" si="10"/>
        <v>#REF!</v>
      </c>
      <c r="N73" s="48" t="e">
        <f t="shared" si="10"/>
        <v>#REF!</v>
      </c>
      <c r="O73" s="48" t="e">
        <f t="shared" si="10"/>
        <v>#REF!</v>
      </c>
      <c r="P73" s="48" t="e">
        <f t="shared" si="10"/>
        <v>#REF!</v>
      </c>
      <c r="Q73" s="48" t="e">
        <f t="shared" si="10"/>
        <v>#REF!</v>
      </c>
      <c r="R73" s="48" t="e">
        <f t="shared" si="10"/>
        <v>#REF!</v>
      </c>
      <c r="S73" s="179" t="e">
        <f t="shared" si="10"/>
        <v>#REF!</v>
      </c>
      <c r="T73" s="203"/>
      <c r="U73" s="14">
        <v>0.2</v>
      </c>
      <c r="V73" s="238" t="e">
        <f t="shared" si="3"/>
        <v>#DIV/0!</v>
      </c>
      <c r="W73" s="14" t="e">
        <f t="shared" si="4"/>
        <v>#DIV/0!</v>
      </c>
      <c r="X73" s="233"/>
      <c r="Y73" s="233"/>
      <c r="Z73" s="233"/>
      <c r="AA73" s="233"/>
      <c r="AB73" s="233"/>
      <c r="AC73" s="233"/>
      <c r="AD73" s="241"/>
    </row>
    <row r="74" spans="1:30" ht="13.2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si="0"/>
        <v>N.D.</v>
      </c>
      <c r="F74" s="48" t="str">
        <f t="shared" si="7"/>
        <v>N.D.</v>
      </c>
      <c r="G74" s="48" t="e">
        <f t="shared" ref="G74:S74" si="11">IF(ISNUMBER(FIND("&lt;",G33)),"N.D.",PRODUCT(G33,1/G$54))</f>
        <v>#DIV/0!</v>
      </c>
      <c r="H74" s="48" t="str">
        <f t="shared" si="11"/>
        <v>N.D.</v>
      </c>
      <c r="I74" s="48" t="e">
        <f t="shared" si="11"/>
        <v>#DIV/0!</v>
      </c>
      <c r="J74" s="48" t="e">
        <f t="shared" si="11"/>
        <v>#REF!</v>
      </c>
      <c r="K74" s="48" t="e">
        <f t="shared" si="11"/>
        <v>#REF!</v>
      </c>
      <c r="L74" s="48" t="e">
        <f t="shared" si="11"/>
        <v>#REF!</v>
      </c>
      <c r="M74" s="48" t="e">
        <f t="shared" si="11"/>
        <v>#REF!</v>
      </c>
      <c r="N74" s="48" t="e">
        <f t="shared" si="11"/>
        <v>#REF!</v>
      </c>
      <c r="O74" s="48" t="e">
        <f t="shared" si="11"/>
        <v>#REF!</v>
      </c>
      <c r="P74" s="48" t="e">
        <f t="shared" si="11"/>
        <v>#REF!</v>
      </c>
      <c r="Q74" s="48" t="e">
        <f t="shared" si="11"/>
        <v>#REF!</v>
      </c>
      <c r="R74" s="48" t="e">
        <f t="shared" si="11"/>
        <v>#REF!</v>
      </c>
      <c r="S74" s="179" t="e">
        <f t="shared" si="11"/>
        <v>#REF!</v>
      </c>
      <c r="T74" s="203"/>
      <c r="U74" s="14">
        <v>2</v>
      </c>
      <c r="V74" s="238" t="e">
        <f t="shared" si="3"/>
        <v>#DIV/0!</v>
      </c>
      <c r="W74" s="14" t="e">
        <f t="shared" si="4"/>
        <v>#DIV/0!</v>
      </c>
      <c r="X74" s="233"/>
      <c r="Y74" s="233"/>
      <c r="Z74" s="233"/>
      <c r="AA74" s="233"/>
      <c r="AB74" s="233"/>
      <c r="AC74" s="233"/>
      <c r="AD74" s="241"/>
    </row>
    <row r="75" spans="1:30" ht="13.2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si="0"/>
        <v>#DIV/0!</v>
      </c>
      <c r="F75" s="48" t="e">
        <f t="shared" si="7"/>
        <v>#DIV/0!</v>
      </c>
      <c r="G75" s="48" t="e">
        <f t="shared" ref="G75:S75" si="12">IF(ISNUMBER(FIND("&lt;",G34)),"N.D.",PRODUCT(G34,1/G$54))</f>
        <v>#DIV/0!</v>
      </c>
      <c r="H75" s="48" t="e">
        <f t="shared" si="12"/>
        <v>#DIV/0!</v>
      </c>
      <c r="I75" s="48" t="e">
        <f t="shared" si="12"/>
        <v>#DIV/0!</v>
      </c>
      <c r="J75" s="48" t="e">
        <f t="shared" si="12"/>
        <v>#REF!</v>
      </c>
      <c r="K75" s="48" t="e">
        <f t="shared" si="12"/>
        <v>#REF!</v>
      </c>
      <c r="L75" s="48" t="e">
        <f t="shared" si="12"/>
        <v>#REF!</v>
      </c>
      <c r="M75" s="48" t="e">
        <f t="shared" si="12"/>
        <v>#REF!</v>
      </c>
      <c r="N75" s="48" t="e">
        <f t="shared" si="12"/>
        <v>#REF!</v>
      </c>
      <c r="O75" s="48" t="e">
        <f t="shared" si="12"/>
        <v>#REF!</v>
      </c>
      <c r="P75" s="48" t="e">
        <f t="shared" si="12"/>
        <v>#REF!</v>
      </c>
      <c r="Q75" s="48" t="e">
        <f t="shared" si="12"/>
        <v>#REF!</v>
      </c>
      <c r="R75" s="48" t="e">
        <f t="shared" si="12"/>
        <v>#REF!</v>
      </c>
      <c r="S75" s="179" t="e">
        <f t="shared" si="12"/>
        <v>#REF!</v>
      </c>
      <c r="T75" s="203"/>
      <c r="U75" s="14">
        <v>120</v>
      </c>
      <c r="V75" s="238" t="e">
        <f t="shared" si="3"/>
        <v>#DIV/0!</v>
      </c>
      <c r="W75" s="14" t="e">
        <f t="shared" si="4"/>
        <v>#DIV/0!</v>
      </c>
      <c r="X75" s="233"/>
      <c r="Y75" s="233"/>
      <c r="Z75" s="233"/>
      <c r="AA75" s="233"/>
      <c r="AB75" s="233"/>
      <c r="AC75" s="233"/>
      <c r="AD75" s="241"/>
    </row>
    <row r="76" spans="1:30" ht="13.2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si="0"/>
        <v>#DIV/0!</v>
      </c>
      <c r="F76" s="48" t="e">
        <f t="shared" si="7"/>
        <v>#DIV/0!</v>
      </c>
      <c r="G76" s="48" t="e">
        <f t="shared" ref="G76:S76" si="13">IF(ISNUMBER(FIND("&lt;",G35)),"N.D.",PRODUCT(G35,1/G$54))</f>
        <v>#DIV/0!</v>
      </c>
      <c r="H76" s="48" t="e">
        <f t="shared" si="13"/>
        <v>#DIV/0!</v>
      </c>
      <c r="I76" s="179" t="e">
        <f t="shared" si="13"/>
        <v>#DIV/0!</v>
      </c>
      <c r="J76" s="205" t="e">
        <f t="shared" si="13"/>
        <v>#REF!</v>
      </c>
      <c r="K76" s="48" t="e">
        <f t="shared" si="13"/>
        <v>#REF!</v>
      </c>
      <c r="L76" s="48" t="e">
        <f t="shared" si="13"/>
        <v>#REF!</v>
      </c>
      <c r="M76" s="48" t="e">
        <f t="shared" si="13"/>
        <v>#REF!</v>
      </c>
      <c r="N76" s="48" t="e">
        <f t="shared" si="13"/>
        <v>#REF!</v>
      </c>
      <c r="O76" s="48" t="e">
        <f t="shared" si="13"/>
        <v>#REF!</v>
      </c>
      <c r="P76" s="48" t="e">
        <f t="shared" si="13"/>
        <v>#REF!</v>
      </c>
      <c r="Q76" s="48" t="e">
        <f t="shared" si="13"/>
        <v>#REF!</v>
      </c>
      <c r="R76" s="48" t="e">
        <f t="shared" si="13"/>
        <v>#REF!</v>
      </c>
      <c r="S76" s="179" t="e">
        <f t="shared" si="13"/>
        <v>#REF!</v>
      </c>
      <c r="U76" s="14">
        <v>0.1</v>
      </c>
      <c r="V76" s="238" t="e">
        <f t="shared" si="3"/>
        <v>#DIV/0!</v>
      </c>
      <c r="W76" s="14" t="e">
        <f t="shared" si="4"/>
        <v>#DIV/0!</v>
      </c>
      <c r="X76" s="233"/>
      <c r="Y76" s="233"/>
      <c r="Z76" s="233"/>
      <c r="AA76" s="233"/>
      <c r="AB76" s="233"/>
      <c r="AC76" s="233"/>
      <c r="AD76" s="241"/>
    </row>
    <row r="77" spans="1:30" ht="13.2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si="0"/>
        <v>#DIV/0!</v>
      </c>
      <c r="F77" s="48" t="e">
        <f t="shared" si="7"/>
        <v>#DIV/0!</v>
      </c>
      <c r="G77" s="48" t="e">
        <f t="shared" ref="G77:S77" si="14">IF(ISNUMBER(FIND("&lt;",G36)),"N.D.",PRODUCT(G36,1/G$54))</f>
        <v>#DIV/0!</v>
      </c>
      <c r="H77" s="48" t="e">
        <f t="shared" si="14"/>
        <v>#DIV/0!</v>
      </c>
      <c r="I77" s="179" t="e">
        <f t="shared" si="14"/>
        <v>#DIV/0!</v>
      </c>
      <c r="J77" s="205" t="e">
        <f t="shared" si="14"/>
        <v>#REF!</v>
      </c>
      <c r="K77" s="48" t="e">
        <f t="shared" si="14"/>
        <v>#REF!</v>
      </c>
      <c r="L77" s="48" t="e">
        <f t="shared" si="14"/>
        <v>#REF!</v>
      </c>
      <c r="M77" s="48" t="e">
        <f t="shared" si="14"/>
        <v>#REF!</v>
      </c>
      <c r="N77" s="48" t="e">
        <f t="shared" si="14"/>
        <v>#REF!</v>
      </c>
      <c r="O77" s="48" t="e">
        <f t="shared" si="14"/>
        <v>#REF!</v>
      </c>
      <c r="P77" s="48" t="e">
        <f t="shared" si="14"/>
        <v>#REF!</v>
      </c>
      <c r="Q77" s="48" t="e">
        <f t="shared" si="14"/>
        <v>#REF!</v>
      </c>
      <c r="R77" s="48" t="e">
        <f t="shared" si="14"/>
        <v>#REF!</v>
      </c>
      <c r="S77" s="179" t="e">
        <f t="shared" si="14"/>
        <v>#REF!</v>
      </c>
      <c r="U77" s="14">
        <v>1</v>
      </c>
      <c r="V77" s="238" t="e">
        <f>MAX(E77:I77)</f>
        <v>#DIV/0!</v>
      </c>
      <c r="W77" s="14" t="e">
        <f t="shared" si="4"/>
        <v>#DIV/0!</v>
      </c>
      <c r="X77" s="14"/>
      <c r="Y77" s="239"/>
      <c r="Z77" s="239"/>
      <c r="AA77" s="239"/>
      <c r="AB77" s="239"/>
      <c r="AC77" s="239"/>
      <c r="AD77" s="241"/>
    </row>
    <row r="78" spans="1:30" ht="13.2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si="0"/>
        <v>#DIV/0!</v>
      </c>
      <c r="F78" s="48" t="e">
        <f t="shared" si="7"/>
        <v>#DIV/0!</v>
      </c>
      <c r="G78" s="48" t="e">
        <f t="shared" ref="G78:S78" si="15">IF(ISNUMBER(FIND("&lt;",G37)),"N.D.",PRODUCT(G37,1/G$54))</f>
        <v>#DIV/0!</v>
      </c>
      <c r="H78" s="48" t="e">
        <f t="shared" si="15"/>
        <v>#DIV/0!</v>
      </c>
      <c r="I78" s="179" t="e">
        <f t="shared" si="15"/>
        <v>#DIV/0!</v>
      </c>
      <c r="J78" s="205" t="e">
        <f t="shared" si="15"/>
        <v>#REF!</v>
      </c>
      <c r="K78" s="48" t="e">
        <f t="shared" si="15"/>
        <v>#REF!</v>
      </c>
      <c r="L78" s="48" t="e">
        <f t="shared" si="15"/>
        <v>#REF!</v>
      </c>
      <c r="M78" s="48" t="e">
        <f t="shared" si="15"/>
        <v>#REF!</v>
      </c>
      <c r="N78" s="48" t="e">
        <f t="shared" si="15"/>
        <v>#REF!</v>
      </c>
      <c r="O78" s="48" t="e">
        <f t="shared" si="15"/>
        <v>#REF!</v>
      </c>
      <c r="P78" s="48" t="e">
        <f t="shared" si="15"/>
        <v>#REF!</v>
      </c>
      <c r="Q78" s="48" t="e">
        <f t="shared" si="15"/>
        <v>#REF!</v>
      </c>
      <c r="R78" s="48" t="e">
        <f t="shared" si="15"/>
        <v>#REF!</v>
      </c>
      <c r="S78" s="179" t="e">
        <f t="shared" si="15"/>
        <v>#REF!</v>
      </c>
      <c r="U78" s="14">
        <v>0.5</v>
      </c>
      <c r="V78" s="238" t="e">
        <f t="shared" si="3"/>
        <v>#DIV/0!</v>
      </c>
      <c r="W78" s="14" t="e">
        <f t="shared" si="4"/>
        <v>#DIV/0!</v>
      </c>
      <c r="X78" s="14">
        <f>COUNTIF(E78:I78,"&gt;0,5")</f>
        <v>0</v>
      </c>
      <c r="Y78" s="239" t="e">
        <f>E78/$U$78</f>
        <v>#DIV/0!</v>
      </c>
      <c r="Z78" s="239" t="e">
        <f t="shared" ref="Z78:AC78" si="16">F78/$U$78</f>
        <v>#DIV/0!</v>
      </c>
      <c r="AA78" s="239" t="e">
        <f t="shared" si="16"/>
        <v>#DIV/0!</v>
      </c>
      <c r="AB78" s="239" t="e">
        <f t="shared" si="16"/>
        <v>#DIV/0!</v>
      </c>
      <c r="AC78" s="239" t="e">
        <f t="shared" si="16"/>
        <v>#DIV/0!</v>
      </c>
      <c r="AD78" s="240" t="e">
        <f>MAX(Y78:AC78)</f>
        <v>#DIV/0!</v>
      </c>
    </row>
    <row r="79" spans="1:30" ht="13.2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si="0"/>
        <v>#DIV/0!</v>
      </c>
      <c r="F79" s="48" t="e">
        <f t="shared" si="7"/>
        <v>#DIV/0!</v>
      </c>
      <c r="G79" s="48" t="e">
        <f t="shared" ref="G79:S79" si="17">IF(ISNUMBER(FIND("&lt;",G38)),"N.D.",PRODUCT(G38,1/G$54))</f>
        <v>#DIV/0!</v>
      </c>
      <c r="H79" s="48" t="e">
        <f t="shared" si="17"/>
        <v>#DIV/0!</v>
      </c>
      <c r="I79" s="179" t="e">
        <f t="shared" si="17"/>
        <v>#DIV/0!</v>
      </c>
      <c r="J79" s="205" t="e">
        <f t="shared" si="17"/>
        <v>#REF!</v>
      </c>
      <c r="K79" s="48" t="e">
        <f t="shared" si="17"/>
        <v>#REF!</v>
      </c>
      <c r="L79" s="48" t="e">
        <f t="shared" si="17"/>
        <v>#REF!</v>
      </c>
      <c r="M79" s="48" t="e">
        <f t="shared" si="17"/>
        <v>#REF!</v>
      </c>
      <c r="N79" s="48" t="e">
        <f t="shared" si="17"/>
        <v>#REF!</v>
      </c>
      <c r="O79" s="48" t="e">
        <f t="shared" si="17"/>
        <v>#REF!</v>
      </c>
      <c r="P79" s="48" t="e">
        <f t="shared" si="17"/>
        <v>#REF!</v>
      </c>
      <c r="Q79" s="48" t="e">
        <f t="shared" si="17"/>
        <v>#REF!</v>
      </c>
      <c r="R79" s="48" t="e">
        <f t="shared" si="17"/>
        <v>#REF!</v>
      </c>
      <c r="S79" s="179" t="e">
        <f t="shared" si="17"/>
        <v>#REF!</v>
      </c>
      <c r="U79" s="14" t="s">
        <v>131</v>
      </c>
      <c r="V79" s="238" t="e">
        <f t="shared" si="3"/>
        <v>#DIV/0!</v>
      </c>
      <c r="W79" s="14" t="e">
        <f t="shared" si="4"/>
        <v>#DIV/0!</v>
      </c>
      <c r="X79" s="233"/>
      <c r="Y79" s="233"/>
      <c r="Z79" s="233"/>
      <c r="AA79" s="233"/>
      <c r="AB79" s="233"/>
      <c r="AC79" s="233"/>
    </row>
    <row r="80" spans="1:30" ht="13.2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si="0"/>
        <v>#DIV/0!</v>
      </c>
      <c r="F80" s="48" t="e">
        <f t="shared" si="7"/>
        <v>#DIV/0!</v>
      </c>
      <c r="G80" s="48" t="e">
        <f t="shared" ref="G80:S80" si="18">IF(ISNUMBER(FIND("&lt;",G39)),"N.D.",PRODUCT(G39,1/G$54))</f>
        <v>#DIV/0!</v>
      </c>
      <c r="H80" s="48" t="e">
        <f t="shared" si="18"/>
        <v>#DIV/0!</v>
      </c>
      <c r="I80" s="179" t="e">
        <f t="shared" si="18"/>
        <v>#DIV/0!</v>
      </c>
      <c r="J80" s="205" t="e">
        <f t="shared" si="18"/>
        <v>#REF!</v>
      </c>
      <c r="K80" s="48" t="e">
        <f t="shared" si="18"/>
        <v>#REF!</v>
      </c>
      <c r="L80" s="48" t="e">
        <f t="shared" si="18"/>
        <v>#REF!</v>
      </c>
      <c r="M80" s="48" t="e">
        <f t="shared" si="18"/>
        <v>#REF!</v>
      </c>
      <c r="N80" s="48" t="e">
        <f t="shared" si="18"/>
        <v>#REF!</v>
      </c>
      <c r="O80" s="48" t="e">
        <f t="shared" si="18"/>
        <v>#REF!</v>
      </c>
      <c r="P80" s="48" t="e">
        <f t="shared" si="18"/>
        <v>#REF!</v>
      </c>
      <c r="Q80" s="48" t="e">
        <f t="shared" si="18"/>
        <v>#REF!</v>
      </c>
      <c r="R80" s="48" t="e">
        <f t="shared" si="18"/>
        <v>#REF!</v>
      </c>
      <c r="S80" s="179" t="e">
        <f t="shared" si="18"/>
        <v>#REF!</v>
      </c>
      <c r="U80" s="14">
        <v>10</v>
      </c>
      <c r="V80" s="238" t="e">
        <f t="shared" si="3"/>
        <v>#DIV/0!</v>
      </c>
      <c r="W80" s="14" t="e">
        <f t="shared" si="4"/>
        <v>#DIV/0!</v>
      </c>
      <c r="X80" s="233"/>
      <c r="Y80" s="233"/>
      <c r="Z80" s="233"/>
      <c r="AA80" s="233"/>
      <c r="AB80" s="233"/>
      <c r="AC80" s="233"/>
    </row>
    <row r="81" spans="1:29" ht="13.2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si="0"/>
        <v>#DIV/0!</v>
      </c>
      <c r="F81" s="48" t="e">
        <f t="shared" si="7"/>
        <v>#DIV/0!</v>
      </c>
      <c r="G81" s="48" t="e">
        <f t="shared" ref="G81:S81" si="19">IF(ISNUMBER(FIND("&lt;",G40)),"N.D.",PRODUCT(G40,1/G$54))</f>
        <v>#DIV/0!</v>
      </c>
      <c r="H81" s="48" t="e">
        <f t="shared" si="19"/>
        <v>#DIV/0!</v>
      </c>
      <c r="I81" s="179" t="e">
        <f t="shared" si="19"/>
        <v>#DIV/0!</v>
      </c>
      <c r="J81" s="205" t="e">
        <f t="shared" si="19"/>
        <v>#REF!</v>
      </c>
      <c r="K81" s="48" t="e">
        <f t="shared" si="19"/>
        <v>#REF!</v>
      </c>
      <c r="L81" s="48" t="e">
        <f t="shared" si="19"/>
        <v>#REF!</v>
      </c>
      <c r="M81" s="48" t="e">
        <f t="shared" si="19"/>
        <v>#REF!</v>
      </c>
      <c r="N81" s="48" t="e">
        <f t="shared" si="19"/>
        <v>#REF!</v>
      </c>
      <c r="O81" s="48" t="e">
        <f t="shared" si="19"/>
        <v>#REF!</v>
      </c>
      <c r="P81" s="48" t="e">
        <f t="shared" si="19"/>
        <v>#REF!</v>
      </c>
      <c r="Q81" s="48" t="e">
        <f t="shared" si="19"/>
        <v>#REF!</v>
      </c>
      <c r="R81" s="48" t="e">
        <f t="shared" si="19"/>
        <v>#REF!</v>
      </c>
      <c r="S81" s="179" t="e">
        <f t="shared" si="19"/>
        <v>#REF!</v>
      </c>
      <c r="U81" s="14" t="s">
        <v>131</v>
      </c>
      <c r="V81" s="238" t="e">
        <f t="shared" si="3"/>
        <v>#DIV/0!</v>
      </c>
      <c r="W81" s="14" t="e">
        <f t="shared" si="4"/>
        <v>#DIV/0!</v>
      </c>
      <c r="X81" s="233"/>
      <c r="Y81" s="233"/>
      <c r="Z81" s="233"/>
      <c r="AA81" s="233"/>
      <c r="AB81" s="233"/>
      <c r="AC81" s="233"/>
    </row>
    <row r="82" spans="1:29" ht="13.2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si="0"/>
        <v>#DIV/0!</v>
      </c>
      <c r="F82" s="48" t="e">
        <f t="shared" si="7"/>
        <v>#DIV/0!</v>
      </c>
      <c r="G82" s="48" t="e">
        <f t="shared" ref="G82:S82" si="20">IF(ISNUMBER(FIND("&lt;",G41)),"N.D.",PRODUCT(G41,1/G$54))</f>
        <v>#DIV/0!</v>
      </c>
      <c r="H82" s="48" t="e">
        <f t="shared" si="20"/>
        <v>#DIV/0!</v>
      </c>
      <c r="I82" s="179" t="e">
        <f t="shared" si="20"/>
        <v>#DIV/0!</v>
      </c>
      <c r="J82" s="205" t="e">
        <f t="shared" si="20"/>
        <v>#REF!</v>
      </c>
      <c r="K82" s="48" t="e">
        <f t="shared" si="20"/>
        <v>#REF!</v>
      </c>
      <c r="L82" s="48" t="e">
        <f t="shared" si="20"/>
        <v>#REF!</v>
      </c>
      <c r="M82" s="48" t="e">
        <f t="shared" si="20"/>
        <v>#REF!</v>
      </c>
      <c r="N82" s="48" t="e">
        <f t="shared" si="20"/>
        <v>#REF!</v>
      </c>
      <c r="O82" s="48" t="e">
        <f t="shared" si="20"/>
        <v>#REF!</v>
      </c>
      <c r="P82" s="48" t="e">
        <f t="shared" si="20"/>
        <v>#REF!</v>
      </c>
      <c r="Q82" s="48" t="e">
        <f t="shared" si="20"/>
        <v>#REF!</v>
      </c>
      <c r="R82" s="48" t="e">
        <f t="shared" si="20"/>
        <v>#REF!</v>
      </c>
      <c r="S82" s="179" t="e">
        <f t="shared" si="20"/>
        <v>#REF!</v>
      </c>
      <c r="U82" s="14" t="s">
        <v>131</v>
      </c>
      <c r="V82" s="238" t="e">
        <f t="shared" si="3"/>
        <v>#DIV/0!</v>
      </c>
      <c r="W82" s="14" t="e">
        <f t="shared" si="4"/>
        <v>#DIV/0!</v>
      </c>
      <c r="X82" s="233"/>
      <c r="Y82" s="233"/>
      <c r="Z82" s="233"/>
      <c r="AA82" s="233"/>
      <c r="AB82" s="233"/>
      <c r="AC82" s="233"/>
    </row>
    <row r="83" spans="1:29" ht="13.2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si="0"/>
        <v>#DIV/0!</v>
      </c>
      <c r="F83" s="48" t="str">
        <f t="shared" si="7"/>
        <v>N.D.</v>
      </c>
      <c r="G83" s="48" t="str">
        <f t="shared" ref="G83:S83" si="21">IF(ISNUMBER(FIND("&lt;",G42)),"N.D.",PRODUCT(G42,1/G$54))</f>
        <v>N.D.</v>
      </c>
      <c r="H83" s="48" t="e">
        <f t="shared" si="21"/>
        <v>#DIV/0!</v>
      </c>
      <c r="I83" s="179" t="e">
        <f t="shared" si="21"/>
        <v>#DIV/0!</v>
      </c>
      <c r="J83" s="205" t="e">
        <f t="shared" si="21"/>
        <v>#REF!</v>
      </c>
      <c r="K83" s="48" t="e">
        <f t="shared" si="21"/>
        <v>#REF!</v>
      </c>
      <c r="L83" s="48" t="e">
        <f t="shared" si="21"/>
        <v>#REF!</v>
      </c>
      <c r="M83" s="48" t="e">
        <f t="shared" si="21"/>
        <v>#REF!</v>
      </c>
      <c r="N83" s="48" t="e">
        <f t="shared" si="21"/>
        <v>#REF!</v>
      </c>
      <c r="O83" s="48" t="e">
        <f t="shared" si="21"/>
        <v>#REF!</v>
      </c>
      <c r="P83" s="48" t="e">
        <f t="shared" si="21"/>
        <v>#REF!</v>
      </c>
      <c r="Q83" s="48" t="e">
        <f t="shared" si="21"/>
        <v>#REF!</v>
      </c>
      <c r="R83" s="48" t="e">
        <f t="shared" si="21"/>
        <v>#REF!</v>
      </c>
      <c r="S83" s="179" t="e">
        <f t="shared" si="21"/>
        <v>#REF!</v>
      </c>
      <c r="U83" s="14" t="s">
        <v>131</v>
      </c>
      <c r="V83" s="238" t="e">
        <f t="shared" si="3"/>
        <v>#DIV/0!</v>
      </c>
      <c r="W83" s="14" t="e">
        <f t="shared" si="4"/>
        <v>#DIV/0!</v>
      </c>
      <c r="X83" s="233"/>
      <c r="Y83" s="233"/>
      <c r="Z83" s="233"/>
      <c r="AA83" s="233"/>
      <c r="AB83" s="233"/>
      <c r="AC83" s="233"/>
    </row>
    <row r="84" spans="1:29" ht="13.2" x14ac:dyDescent="0.2">
      <c r="A84" s="20"/>
      <c r="B84" s="171" t="s">
        <v>117</v>
      </c>
      <c r="C84" s="38" t="s">
        <v>130</v>
      </c>
      <c r="D84" s="39" t="s">
        <v>135</v>
      </c>
      <c r="E84" s="223" t="e">
        <f t="shared" si="0"/>
        <v>#DIV/0!</v>
      </c>
      <c r="F84" s="223" t="e">
        <f t="shared" si="7"/>
        <v>#DIV/0!</v>
      </c>
      <c r="G84" s="48" t="e">
        <f t="shared" ref="G84:S84" si="22">IF(ISNUMBER(FIND("&lt;",G43)),"N.D.",PRODUCT(G43,1/G$54))</f>
        <v>#DIV/0!</v>
      </c>
      <c r="H84" s="48" t="e">
        <f t="shared" si="22"/>
        <v>#DIV/0!</v>
      </c>
      <c r="I84" s="179" t="e">
        <f t="shared" si="22"/>
        <v>#DIV/0!</v>
      </c>
      <c r="J84" s="205" t="e">
        <f t="shared" si="22"/>
        <v>#REF!</v>
      </c>
      <c r="K84" s="48" t="e">
        <f t="shared" si="22"/>
        <v>#REF!</v>
      </c>
      <c r="L84" s="48" t="e">
        <f t="shared" si="22"/>
        <v>#REF!</v>
      </c>
      <c r="M84" s="48" t="e">
        <f t="shared" si="22"/>
        <v>#REF!</v>
      </c>
      <c r="N84" s="48" t="e">
        <f t="shared" si="22"/>
        <v>#REF!</v>
      </c>
      <c r="O84" s="48" t="e">
        <f t="shared" si="22"/>
        <v>#REF!</v>
      </c>
      <c r="P84" s="48" t="e">
        <f t="shared" si="22"/>
        <v>#REF!</v>
      </c>
      <c r="Q84" s="48" t="e">
        <f t="shared" si="22"/>
        <v>#REF!</v>
      </c>
      <c r="R84" s="48" t="e">
        <f t="shared" si="22"/>
        <v>#REF!</v>
      </c>
      <c r="S84" s="179" t="e">
        <f t="shared" si="22"/>
        <v>#REF!</v>
      </c>
      <c r="U84" s="14">
        <v>120</v>
      </c>
      <c r="V84" s="238" t="e">
        <f t="shared" si="3"/>
        <v>#DIV/0!</v>
      </c>
      <c r="W84" s="14" t="e">
        <f t="shared" si="4"/>
        <v>#DIV/0!</v>
      </c>
      <c r="X84" s="233"/>
      <c r="Y84" s="233"/>
      <c r="Z84" s="233"/>
      <c r="AA84" s="233"/>
      <c r="AB84" s="233"/>
      <c r="AC84" s="233"/>
    </row>
    <row r="85" spans="1:29" ht="13.2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si="0"/>
        <v>N.D.</v>
      </c>
      <c r="F85" s="48" t="str">
        <f t="shared" si="7"/>
        <v>N.D.</v>
      </c>
      <c r="G85" s="48" t="str">
        <f t="shared" ref="G85:I87" si="23">IF(ISNUMBER(FIND("&lt;",G44)),"N.D.",PRODUCT(G44,1/G$54))</f>
        <v>N.D.</v>
      </c>
      <c r="H85" s="48" t="str">
        <f t="shared" si="23"/>
        <v>N.D.</v>
      </c>
      <c r="I85" s="179" t="e">
        <f t="shared" si="23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  <c r="U85" s="14">
        <v>0.15</v>
      </c>
      <c r="V85" s="238" t="e">
        <f t="shared" si="3"/>
        <v>#DIV/0!</v>
      </c>
      <c r="W85" s="14" t="e">
        <f t="shared" si="4"/>
        <v>#DIV/0!</v>
      </c>
      <c r="X85" s="233"/>
      <c r="Y85" s="233"/>
      <c r="Z85" s="233"/>
      <c r="AA85" s="233"/>
      <c r="AB85" s="233"/>
      <c r="AC85" s="233"/>
    </row>
    <row r="86" spans="1:29" ht="13.2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si="0"/>
        <v>#DIV/0!</v>
      </c>
      <c r="F86" s="48" t="e">
        <f t="shared" si="7"/>
        <v>#DIV/0!</v>
      </c>
      <c r="G86" s="48" t="e">
        <f t="shared" si="23"/>
        <v>#DIV/0!</v>
      </c>
      <c r="H86" s="48" t="e">
        <f t="shared" si="23"/>
        <v>#DIV/0!</v>
      </c>
      <c r="I86" s="179" t="e">
        <f t="shared" si="23"/>
        <v>#DIV/0!</v>
      </c>
      <c r="J86" s="205" t="e">
        <f t="shared" ref="J86:S86" si="24">IF(ISNUMBER(FIND("&lt;",J45)),"N.D.",PRODUCT(J45,1/J$54))</f>
        <v>#REF!</v>
      </c>
      <c r="K86" s="48" t="e">
        <f t="shared" si="24"/>
        <v>#REF!</v>
      </c>
      <c r="L86" s="48" t="e">
        <f t="shared" si="24"/>
        <v>#REF!</v>
      </c>
      <c r="M86" s="48" t="e">
        <f t="shared" si="24"/>
        <v>#REF!</v>
      </c>
      <c r="N86" s="48" t="e">
        <f t="shared" si="24"/>
        <v>#REF!</v>
      </c>
      <c r="O86" s="48" t="e">
        <f t="shared" si="24"/>
        <v>#REF!</v>
      </c>
      <c r="P86" s="48" t="e">
        <f t="shared" si="24"/>
        <v>#REF!</v>
      </c>
      <c r="Q86" s="48" t="e">
        <f t="shared" si="24"/>
        <v>#REF!</v>
      </c>
      <c r="R86" s="48" t="e">
        <f t="shared" si="24"/>
        <v>#REF!</v>
      </c>
      <c r="S86" s="179" t="e">
        <f t="shared" si="24"/>
        <v>#REF!</v>
      </c>
      <c r="U86" s="14">
        <v>2</v>
      </c>
      <c r="V86" s="238" t="e">
        <f t="shared" si="3"/>
        <v>#DIV/0!</v>
      </c>
      <c r="W86" s="14" t="e">
        <f t="shared" si="4"/>
        <v>#DIV/0!</v>
      </c>
      <c r="X86" s="233"/>
      <c r="Y86" s="233"/>
      <c r="Z86" s="233"/>
      <c r="AA86" s="233"/>
      <c r="AB86" s="233"/>
      <c r="AC86" s="233"/>
    </row>
    <row r="87" spans="1:29" ht="13.8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si="0"/>
        <v>#DIV/0!</v>
      </c>
      <c r="F87" s="180" t="e">
        <f t="shared" si="7"/>
        <v>#DIV/0!</v>
      </c>
      <c r="G87" s="180" t="e">
        <f t="shared" si="23"/>
        <v>#DIV/0!</v>
      </c>
      <c r="H87" s="180" t="e">
        <f t="shared" si="23"/>
        <v>#DIV/0!</v>
      </c>
      <c r="I87" s="181" t="e">
        <f t="shared" si="23"/>
        <v>#DIV/0!</v>
      </c>
      <c r="J87" s="206" t="e">
        <f t="shared" ref="J87:S87" si="25">IF(ISNUMBER(FIND("&lt;",J46)),"N.D.",PRODUCT(J46,1/J$54))</f>
        <v>#REF!</v>
      </c>
      <c r="K87" s="180" t="e">
        <f t="shared" si="25"/>
        <v>#REF!</v>
      </c>
      <c r="L87" s="180" t="e">
        <f t="shared" si="25"/>
        <v>#REF!</v>
      </c>
      <c r="M87" s="180" t="e">
        <f t="shared" si="25"/>
        <v>#REF!</v>
      </c>
      <c r="N87" s="180" t="e">
        <f t="shared" si="25"/>
        <v>#REF!</v>
      </c>
      <c r="O87" s="180" t="e">
        <f t="shared" si="25"/>
        <v>#REF!</v>
      </c>
      <c r="P87" s="180" t="e">
        <f t="shared" si="25"/>
        <v>#REF!</v>
      </c>
      <c r="Q87" s="180" t="e">
        <f t="shared" si="25"/>
        <v>#REF!</v>
      </c>
      <c r="R87" s="180" t="e">
        <f t="shared" si="25"/>
        <v>#REF!</v>
      </c>
      <c r="S87" s="181" t="e">
        <f t="shared" si="25"/>
        <v>#REF!</v>
      </c>
      <c r="U87" s="14">
        <v>120</v>
      </c>
      <c r="V87" s="238" t="e">
        <f t="shared" si="3"/>
        <v>#DIV/0!</v>
      </c>
      <c r="W87" s="14" t="e">
        <f t="shared" si="4"/>
        <v>#DIV/0!</v>
      </c>
      <c r="X87" s="233"/>
      <c r="Y87" s="233"/>
      <c r="Z87" s="233"/>
      <c r="AA87" s="233"/>
      <c r="AB87" s="233"/>
      <c r="AC87" s="233"/>
    </row>
    <row r="88" spans="1:29" ht="13.2" customHeight="1" thickBot="1" x14ac:dyDescent="0.25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29" ht="13.2" customHeight="1" x14ac:dyDescent="0.2">
      <c r="A89" s="20"/>
      <c r="B89" s="712" t="s">
        <v>13</v>
      </c>
      <c r="C89" s="713"/>
      <c r="D89" s="713"/>
      <c r="E89" s="713"/>
      <c r="F89" s="713"/>
      <c r="G89" s="713"/>
      <c r="H89" s="713"/>
      <c r="I89" s="714"/>
      <c r="J89" s="183"/>
      <c r="K89" s="183"/>
      <c r="L89" s="183"/>
      <c r="M89" s="184"/>
      <c r="N89" s="49"/>
      <c r="O89" s="49"/>
      <c r="P89" s="49"/>
      <c r="Q89" s="49"/>
      <c r="R89" s="49"/>
      <c r="S89" s="49"/>
    </row>
    <row r="90" spans="1:29" ht="48" customHeight="1" thickBot="1" x14ac:dyDescent="0.25">
      <c r="A90" s="20"/>
      <c r="B90" s="829" t="s">
        <v>226</v>
      </c>
      <c r="C90" s="830"/>
      <c r="D90" s="830"/>
      <c r="E90" s="830"/>
      <c r="F90" s="830"/>
      <c r="G90" s="830"/>
      <c r="H90" s="830"/>
      <c r="I90" s="831"/>
      <c r="J90" s="214"/>
      <c r="K90" s="214"/>
      <c r="L90" s="214"/>
      <c r="M90" s="215"/>
      <c r="N90" s="49"/>
      <c r="O90" s="49"/>
      <c r="P90" s="49"/>
      <c r="Q90" s="49"/>
      <c r="R90" s="49"/>
      <c r="S90" s="49"/>
    </row>
    <row r="91" spans="1:29" ht="10.8" customHeight="1" x14ac:dyDescent="0.2">
      <c r="A91" s="20"/>
      <c r="B91" s="41"/>
      <c r="C91" s="42"/>
      <c r="D91" s="43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</row>
  </sheetData>
  <mergeCells count="16">
    <mergeCell ref="B89:I89"/>
    <mergeCell ref="B90:I90"/>
    <mergeCell ref="B51:S51"/>
    <mergeCell ref="B52:C53"/>
    <mergeCell ref="D52:D53"/>
    <mergeCell ref="E52:S52"/>
    <mergeCell ref="B54:D54"/>
    <mergeCell ref="B12:C13"/>
    <mergeCell ref="D12:D13"/>
    <mergeCell ref="E12:S12"/>
    <mergeCell ref="E2:S5"/>
    <mergeCell ref="B7:D7"/>
    <mergeCell ref="E7:S7"/>
    <mergeCell ref="B9:D9"/>
    <mergeCell ref="B11:S11"/>
    <mergeCell ref="G9:H9"/>
  </mergeCells>
  <conditionalFormatting sqref="V63">
    <cfRule type="cellIs" dxfId="11" priority="9" operator="greaterThan">
      <formula>$U$63</formula>
    </cfRule>
  </conditionalFormatting>
  <conditionalFormatting sqref="V67">
    <cfRule type="cellIs" dxfId="10" priority="8" operator="greaterThan">
      <formula>$U$67</formula>
    </cfRule>
  </conditionalFormatting>
  <conditionalFormatting sqref="V77">
    <cfRule type="cellIs" dxfId="9" priority="7" operator="greaterThan">
      <formula>$U$77</formula>
    </cfRule>
  </conditionalFormatting>
  <conditionalFormatting sqref="V62">
    <cfRule type="cellIs" dxfId="8" priority="6" operator="greaterThan">
      <formula>$U$62</formula>
    </cfRule>
  </conditionalFormatting>
  <conditionalFormatting sqref="V78">
    <cfRule type="cellIs" dxfId="7" priority="5" operator="greaterThan">
      <formula>$U$78</formula>
    </cfRule>
  </conditionalFormatting>
  <conditionalFormatting sqref="V70">
    <cfRule type="cellIs" dxfId="6" priority="4" operator="greaterThan">
      <formula>$U$70</formula>
    </cfRule>
  </conditionalFormatting>
  <conditionalFormatting sqref="Y62:AC62">
    <cfRule type="cellIs" dxfId="5" priority="3" operator="equal">
      <formula>$AD$62</formula>
    </cfRule>
  </conditionalFormatting>
  <conditionalFormatting sqref="Y78:AC78">
    <cfRule type="cellIs" dxfId="4" priority="2" operator="equal">
      <formula>$AD$78</formula>
    </cfRule>
  </conditionalFormatting>
  <conditionalFormatting sqref="Y70:AC70">
    <cfRule type="cellIs" dxfId="3" priority="1" operator="equal">
      <formula>$AD$70</formula>
    </cfRule>
  </conditionalFormatting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20"/>
  <sheetViews>
    <sheetView workbookViewId="0"/>
  </sheetViews>
  <sheetFormatPr baseColWidth="10" defaultColWidth="8.88671875" defaultRowHeight="11.4" x14ac:dyDescent="0.25"/>
  <cols>
    <col min="1" max="1" width="2.33203125" style="18" customWidth="1"/>
    <col min="2" max="3" width="14.6640625" style="18" customWidth="1"/>
    <col min="4" max="4" width="8.88671875" style="18"/>
    <col min="5" max="5" width="4.44140625" style="18" customWidth="1"/>
    <col min="6" max="6" width="9.5546875" style="18" customWidth="1"/>
    <col min="7" max="7" width="4.44140625" style="18" customWidth="1"/>
    <col min="8" max="8" width="9.6640625" style="18" customWidth="1"/>
    <col min="9" max="9" width="13" style="18" customWidth="1"/>
    <col min="10" max="10" width="13.33203125" style="18" customWidth="1"/>
    <col min="11" max="16384" width="8.88671875" style="18"/>
  </cols>
  <sheetData>
    <row r="1" spans="2:10" ht="12" thickBot="1" x14ac:dyDescent="0.3"/>
    <row r="2" spans="2:10" ht="27.6" thickBot="1" x14ac:dyDescent="0.3">
      <c r="B2" s="243" t="s">
        <v>27</v>
      </c>
      <c r="C2" s="244" t="s">
        <v>28</v>
      </c>
      <c r="D2" s="245" t="s">
        <v>239</v>
      </c>
      <c r="F2" s="246" t="s">
        <v>240</v>
      </c>
      <c r="H2" s="246" t="s">
        <v>241</v>
      </c>
      <c r="I2" s="247" t="s">
        <v>242</v>
      </c>
      <c r="J2" s="248" t="e">
        <f>IF(F3&gt;F13,"CORRECTO Pb","ERROR")</f>
        <v>#DIV/0!</v>
      </c>
    </row>
    <row r="3" spans="2:10" ht="12" x14ac:dyDescent="0.25">
      <c r="B3" s="249">
        <f>'A.2.4. Cálculo PM10 y VM'!E12</f>
        <v>0</v>
      </c>
      <c r="C3" s="250">
        <f>'A.2.4. Cálculo PM10 y VM'!F12</f>
        <v>0</v>
      </c>
      <c r="D3" s="251" t="e">
        <f>'A.2.4. Cálculo PM10 y VM'!M12</f>
        <v>#DIV/0!</v>
      </c>
      <c r="F3" s="252" t="e">
        <f>'A.2.8. Conc. Metales 10°C'!E78</f>
        <v>#DIV/0!</v>
      </c>
      <c r="H3" s="252" t="e">
        <f>'A.2.8. Conc. Metales 10°C'!E62</f>
        <v>#DIV/0!</v>
      </c>
      <c r="J3" s="248" t="e">
        <f>IF(H3&gt;H13,"CORRECTO Cd","ERROR")</f>
        <v>#DIV/0!</v>
      </c>
    </row>
    <row r="4" spans="2:10" x14ac:dyDescent="0.25">
      <c r="B4" s="253">
        <f>'A.2.4. Cálculo PM10 y VM'!E13</f>
        <v>0</v>
      </c>
      <c r="C4" s="254">
        <f>'A.2.4. Cálculo PM10 y VM'!F13</f>
        <v>0</v>
      </c>
      <c r="D4" s="255" t="e">
        <f>'A.2.4. Cálculo PM10 y VM'!M13</f>
        <v>#DIV/0!</v>
      </c>
      <c r="F4" s="252" t="e">
        <f>'A.2.8. Conc. Metales 10°C'!F78</f>
        <v>#DIV/0!</v>
      </c>
      <c r="H4" s="252" t="e">
        <f>'A.2.8. Conc. Metales 10°C'!F62</f>
        <v>#DIV/0!</v>
      </c>
    </row>
    <row r="5" spans="2:10" x14ac:dyDescent="0.25">
      <c r="B5" s="253">
        <f>'A.2.4. Cálculo PM10 y VM'!E14</f>
        <v>0</v>
      </c>
      <c r="C5" s="254">
        <f>'A.2.4. Cálculo PM10 y VM'!F14</f>
        <v>0</v>
      </c>
      <c r="D5" s="255" t="e">
        <f>'A.2.4. Cálculo PM10 y VM'!M14</f>
        <v>#DIV/0!</v>
      </c>
      <c r="F5" s="252" t="e">
        <f>'A.2.8. Conc. Metales 10°C'!G78</f>
        <v>#DIV/0!</v>
      </c>
      <c r="H5" s="252" t="e">
        <f>'A.2.8. Conc. Metales 10°C'!G62</f>
        <v>#DIV/0!</v>
      </c>
    </row>
    <row r="6" spans="2:10" x14ac:dyDescent="0.25">
      <c r="B6" s="253">
        <f>'A.2.4. Cálculo PM10 y VM'!E15</f>
        <v>0</v>
      </c>
      <c r="C6" s="254">
        <f>'A.2.4. Cálculo PM10 y VM'!F15</f>
        <v>0</v>
      </c>
      <c r="D6" s="255" t="e">
        <f>'A.2.4. Cálculo PM10 y VM'!M15</f>
        <v>#DIV/0!</v>
      </c>
      <c r="F6" s="252" t="e">
        <f>'A.2.8. Conc. Metales 10°C'!H78</f>
        <v>#DIV/0!</v>
      </c>
      <c r="H6" s="252" t="e">
        <f>'A.2.8. Conc. Metales 10°C'!H62</f>
        <v>#DIV/0!</v>
      </c>
    </row>
    <row r="7" spans="2:10" ht="12" thickBot="1" x14ac:dyDescent="0.3">
      <c r="B7" s="259">
        <f>'A.2.4. Cálculo PM10 y VM'!E16</f>
        <v>0</v>
      </c>
      <c r="C7" s="260">
        <f>'A.2.4. Cálculo PM10 y VM'!F16</f>
        <v>0</v>
      </c>
      <c r="D7" s="261" t="e">
        <f>'A.2.4. Cálculo PM10 y VM'!M16</f>
        <v>#DIV/0!</v>
      </c>
      <c r="F7" s="252" t="e">
        <f>'A.2.8. Conc. Metales 10°C'!I78</f>
        <v>#DIV/0!</v>
      </c>
      <c r="H7" s="252" t="e">
        <f>'A.2.8. Conc. Metales 10°C'!I62</f>
        <v>#DIV/0!</v>
      </c>
    </row>
    <row r="8" spans="2:10" x14ac:dyDescent="0.25">
      <c r="B8" s="256"/>
    </row>
    <row r="9" spans="2:10" ht="12" x14ac:dyDescent="0.25">
      <c r="B9" s="262" t="s">
        <v>247</v>
      </c>
      <c r="C9" s="263"/>
      <c r="D9" s="264" t="e">
        <f>AVERAGE(D3:D7)</f>
        <v>#DIV/0!</v>
      </c>
      <c r="E9" s="263"/>
      <c r="F9" s="264" t="e">
        <f>AVERAGE(F3:F7)</f>
        <v>#DIV/0!</v>
      </c>
      <c r="G9" s="263"/>
      <c r="H9" s="265" t="e">
        <f>AVERAGE(H3:H7)</f>
        <v>#DIV/0!</v>
      </c>
    </row>
    <row r="10" spans="2:10" ht="13.2" x14ac:dyDescent="0.25">
      <c r="B10" s="266"/>
      <c r="C10" s="267"/>
      <c r="D10" s="268" t="s">
        <v>248</v>
      </c>
      <c r="E10" s="267"/>
      <c r="F10" s="269">
        <v>0.5</v>
      </c>
      <c r="G10" s="267"/>
      <c r="H10" s="270">
        <v>2.5000000000000001E-2</v>
      </c>
    </row>
    <row r="11" spans="2:10" ht="12" thickBot="1" x14ac:dyDescent="0.3"/>
    <row r="12" spans="2:10" ht="27.6" thickBot="1" x14ac:dyDescent="0.3">
      <c r="B12" s="243" t="s">
        <v>27</v>
      </c>
      <c r="C12" s="244" t="s">
        <v>28</v>
      </c>
      <c r="D12" s="245" t="s">
        <v>243</v>
      </c>
      <c r="F12" s="257" t="s">
        <v>244</v>
      </c>
      <c r="H12" s="257" t="s">
        <v>245</v>
      </c>
      <c r="I12" s="258" t="s">
        <v>246</v>
      </c>
    </row>
    <row r="13" spans="2:10" x14ac:dyDescent="0.25">
      <c r="B13" s="249" t="str">
        <f>'A.2.5. Cálculo PM 2.5'!E12</f>
        <v>-</v>
      </c>
      <c r="C13" s="250" t="str">
        <f>'A.2.5. Cálculo PM 2.5'!F12</f>
        <v>-</v>
      </c>
      <c r="D13" s="251" t="str">
        <f>'A.2.5. Cálculo PM 2.5'!M12</f>
        <v>-</v>
      </c>
      <c r="F13" s="252" t="e">
        <f>'A.2.6. Conc. de Metales PM 10'!E78</f>
        <v>#DIV/0!</v>
      </c>
      <c r="H13" s="252" t="e">
        <f>'A.2.6. Conc. de Metales PM 10'!E62</f>
        <v>#DIV/0!</v>
      </c>
    </row>
    <row r="14" spans="2:10" x14ac:dyDescent="0.25">
      <c r="B14" s="253" t="str">
        <f>'A.2.5. Cálculo PM 2.5'!E13</f>
        <v>-</v>
      </c>
      <c r="C14" s="254" t="str">
        <f>'A.2.5. Cálculo PM 2.5'!F13</f>
        <v>-</v>
      </c>
      <c r="D14" s="255" t="str">
        <f>'A.2.5. Cálculo PM 2.5'!M13</f>
        <v>-</v>
      </c>
      <c r="F14" s="252" t="e">
        <f>'A.2.6. Conc. de Metales PM 10'!F78</f>
        <v>#DIV/0!</v>
      </c>
      <c r="H14" s="252" t="e">
        <f>'A.2.6. Conc. de Metales PM 10'!F62</f>
        <v>#DIV/0!</v>
      </c>
    </row>
    <row r="15" spans="2:10" x14ac:dyDescent="0.25">
      <c r="B15" s="253" t="str">
        <f>'A.2.5. Cálculo PM 2.5'!E14</f>
        <v>-</v>
      </c>
      <c r="C15" s="254" t="str">
        <f>'A.2.5. Cálculo PM 2.5'!F14</f>
        <v>-</v>
      </c>
      <c r="D15" s="255" t="str">
        <f>'A.2.5. Cálculo PM 2.5'!M14</f>
        <v>-</v>
      </c>
      <c r="F15" s="252" t="e">
        <f>'A.2.6. Conc. de Metales PM 10'!G78</f>
        <v>#DIV/0!</v>
      </c>
      <c r="H15" s="252" t="e">
        <f>'A.2.6. Conc. de Metales PM 10'!G62</f>
        <v>#DIV/0!</v>
      </c>
    </row>
    <row r="16" spans="2:10" x14ac:dyDescent="0.25">
      <c r="B16" s="253" t="str">
        <f>'A.2.5. Cálculo PM 2.5'!E15</f>
        <v>-</v>
      </c>
      <c r="C16" s="254" t="str">
        <f>'A.2.5. Cálculo PM 2.5'!F15</f>
        <v>-</v>
      </c>
      <c r="D16" s="255" t="str">
        <f>'A.2.5. Cálculo PM 2.5'!M15</f>
        <v>-</v>
      </c>
      <c r="F16" s="252" t="e">
        <f>'A.2.6. Conc. de Metales PM 10'!H78</f>
        <v>#DIV/0!</v>
      </c>
      <c r="H16" s="252" t="e">
        <f>'A.2.6. Conc. de Metales PM 10'!H62</f>
        <v>#DIV/0!</v>
      </c>
    </row>
    <row r="17" spans="2:8" ht="12" thickBot="1" x14ac:dyDescent="0.3">
      <c r="B17" s="259" t="str">
        <f>'A.2.5. Cálculo PM 2.5'!E16</f>
        <v>-</v>
      </c>
      <c r="C17" s="260" t="str">
        <f>'A.2.5. Cálculo PM 2.5'!F16</f>
        <v>-</v>
      </c>
      <c r="D17" s="261" t="str">
        <f>'A.2.5. Cálculo PM 2.5'!M16</f>
        <v>-</v>
      </c>
      <c r="F17" s="252" t="e">
        <f>'A.2.6. Conc. de Metales PM 10'!I78</f>
        <v>#DIV/0!</v>
      </c>
      <c r="H17" s="252" t="e">
        <f>'A.2.6. Conc. de Metales PM 10'!I62</f>
        <v>#DIV/0!</v>
      </c>
    </row>
    <row r="18" spans="2:8" x14ac:dyDescent="0.25">
      <c r="B18" s="256"/>
      <c r="C18" s="256"/>
    </row>
    <row r="19" spans="2:8" ht="12" x14ac:dyDescent="0.25">
      <c r="B19" s="262" t="s">
        <v>247</v>
      </c>
      <c r="C19" s="263"/>
      <c r="D19" s="264" t="e">
        <f>AVERAGE(D13:D17)</f>
        <v>#DIV/0!</v>
      </c>
      <c r="E19" s="263"/>
      <c r="F19" s="271" t="e">
        <f>AVERAGE(F13:F17)</f>
        <v>#DIV/0!</v>
      </c>
      <c r="G19" s="263"/>
      <c r="H19" s="265" t="e">
        <f>AVERAGE(H13:H17)</f>
        <v>#DIV/0!</v>
      </c>
    </row>
    <row r="20" spans="2:8" ht="13.2" x14ac:dyDescent="0.25">
      <c r="B20" s="272"/>
      <c r="C20" s="272"/>
      <c r="D20" s="268" t="s">
        <v>231</v>
      </c>
      <c r="E20" s="272"/>
      <c r="F20" s="267">
        <v>1.5</v>
      </c>
      <c r="G20" s="272"/>
      <c r="H20" s="273" t="s">
        <v>249</v>
      </c>
    </row>
  </sheetData>
  <conditionalFormatting sqref="F19">
    <cfRule type="cellIs" dxfId="2" priority="3" operator="greaterThan">
      <formula>$F$20</formula>
    </cfRule>
  </conditionalFormatting>
  <conditionalFormatting sqref="F3:F7">
    <cfRule type="cellIs" dxfId="1" priority="2" operator="greaterThan">
      <formula>$F$10</formula>
    </cfRule>
  </conditionalFormatting>
  <conditionalFormatting sqref="H3:H7">
    <cfRule type="cellIs" dxfId="0" priority="1" operator="greaterThan">
      <formula>$H$10</formula>
    </cfRule>
  </conditionalFormatting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4"/>
  <sheetViews>
    <sheetView workbookViewId="0">
      <selection sqref="A1:G1"/>
    </sheetView>
  </sheetViews>
  <sheetFormatPr baseColWidth="10" defaultColWidth="11.5546875" defaultRowHeight="13.2" x14ac:dyDescent="0.25"/>
  <cols>
    <col min="1" max="1" width="17.109375" customWidth="1"/>
  </cols>
  <sheetData>
    <row r="1" spans="1:7" ht="36" customHeight="1" x14ac:dyDescent="0.25">
      <c r="A1" s="832" t="s">
        <v>35</v>
      </c>
      <c r="B1" s="832"/>
      <c r="C1" s="832"/>
      <c r="D1" s="832"/>
      <c r="E1" s="832"/>
      <c r="F1" s="832"/>
      <c r="G1" s="832"/>
    </row>
    <row r="2" spans="1:7" ht="18.75" customHeight="1" x14ac:dyDescent="0.25">
      <c r="A2" s="832" t="s">
        <v>49</v>
      </c>
      <c r="B2" s="832"/>
      <c r="C2" s="832"/>
      <c r="D2" s="832"/>
      <c r="E2" s="832"/>
      <c r="F2" s="832"/>
      <c r="G2" s="832"/>
    </row>
    <row r="7" spans="1:7" x14ac:dyDescent="0.25">
      <c r="A7" t="s">
        <v>36</v>
      </c>
    </row>
    <row r="8" spans="1:7" ht="13.8" x14ac:dyDescent="0.3">
      <c r="A8" s="9" t="s">
        <v>48</v>
      </c>
      <c r="B8" t="s">
        <v>38</v>
      </c>
    </row>
    <row r="9" spans="1:7" x14ac:dyDescent="0.25">
      <c r="A9" s="9" t="s">
        <v>39</v>
      </c>
      <c r="B9" s="7" t="s">
        <v>40</v>
      </c>
    </row>
    <row r="10" spans="1:7" x14ac:dyDescent="0.25">
      <c r="A10" s="9" t="s">
        <v>42</v>
      </c>
      <c r="B10" s="7" t="s">
        <v>41</v>
      </c>
    </row>
    <row r="11" spans="1:7" x14ac:dyDescent="0.25">
      <c r="A11" s="9" t="s">
        <v>44</v>
      </c>
      <c r="B11" s="7" t="s">
        <v>43</v>
      </c>
    </row>
    <row r="12" spans="1:7" x14ac:dyDescent="0.25">
      <c r="A12" s="9" t="s">
        <v>45</v>
      </c>
      <c r="B12" s="7" t="s">
        <v>46</v>
      </c>
    </row>
    <row r="13" spans="1:7" x14ac:dyDescent="0.25">
      <c r="A13" s="9" t="s">
        <v>37</v>
      </c>
      <c r="B13" s="7" t="s">
        <v>47</v>
      </c>
    </row>
    <row r="16" spans="1:7" ht="18.75" customHeight="1" x14ac:dyDescent="0.25">
      <c r="A16" s="832" t="s">
        <v>50</v>
      </c>
      <c r="B16" s="832"/>
      <c r="C16" s="832"/>
      <c r="D16" s="832"/>
      <c r="E16" s="832"/>
      <c r="F16" s="832"/>
      <c r="G16" s="832"/>
    </row>
    <row r="19" spans="1:7" x14ac:dyDescent="0.25">
      <c r="A19" t="s">
        <v>36</v>
      </c>
    </row>
    <row r="20" spans="1:7" ht="13.8" x14ac:dyDescent="0.3">
      <c r="A20" s="9" t="s">
        <v>51</v>
      </c>
      <c r="B20" s="7" t="s">
        <v>52</v>
      </c>
    </row>
    <row r="21" spans="1:7" x14ac:dyDescent="0.25">
      <c r="A21" s="9" t="s">
        <v>39</v>
      </c>
      <c r="B21" s="7" t="s">
        <v>40</v>
      </c>
    </row>
    <row r="22" spans="1:7" x14ac:dyDescent="0.25">
      <c r="A22" s="9" t="s">
        <v>53</v>
      </c>
      <c r="B22" s="7" t="s">
        <v>54</v>
      </c>
    </row>
    <row r="25" spans="1:7" ht="18.75" customHeight="1" x14ac:dyDescent="0.25">
      <c r="A25" s="832" t="s">
        <v>55</v>
      </c>
      <c r="B25" s="832"/>
      <c r="C25" s="832"/>
      <c r="D25" s="832"/>
      <c r="E25" s="832"/>
      <c r="F25" s="832"/>
      <c r="G25" s="832"/>
    </row>
    <row r="30" spans="1:7" x14ac:dyDescent="0.25">
      <c r="A30" t="s">
        <v>36</v>
      </c>
    </row>
    <row r="31" spans="1:7" x14ac:dyDescent="0.25">
      <c r="A31" s="9" t="s">
        <v>57</v>
      </c>
      <c r="B31" s="7" t="s">
        <v>56</v>
      </c>
    </row>
    <row r="32" spans="1:7" x14ac:dyDescent="0.25">
      <c r="A32" s="9" t="s">
        <v>58</v>
      </c>
      <c r="B32" s="7" t="s">
        <v>59</v>
      </c>
    </row>
    <row r="33" spans="1:2" x14ac:dyDescent="0.25">
      <c r="A33" s="9" t="s">
        <v>60</v>
      </c>
      <c r="B33" s="7" t="s">
        <v>61</v>
      </c>
    </row>
    <row r="34" spans="1:2" ht="13.8" x14ac:dyDescent="0.3">
      <c r="A34" s="9" t="s">
        <v>51</v>
      </c>
      <c r="B34" s="7" t="s">
        <v>52</v>
      </c>
    </row>
  </sheetData>
  <mergeCells count="4">
    <mergeCell ref="A1:G1"/>
    <mergeCell ref="A2:G2"/>
    <mergeCell ref="A16:G16"/>
    <mergeCell ref="A25:G25"/>
  </mergeCells>
  <pageMargins left="0.7" right="0.7" top="0.75" bottom="0.75" header="0.3" footer="0.3"/>
  <pageSetup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AEE22-52ED-4812-860E-371CF2CFB801}">
  <dimension ref="A1:M369"/>
  <sheetViews>
    <sheetView showGridLines="0" view="pageBreakPreview" zoomScaleNormal="70" zoomScaleSheetLayoutView="100" workbookViewId="0">
      <selection activeCell="L11" sqref="L9:L11"/>
    </sheetView>
  </sheetViews>
  <sheetFormatPr baseColWidth="10" defaultColWidth="11.5546875" defaultRowHeight="13.2" x14ac:dyDescent="0.25"/>
  <cols>
    <col min="1" max="1" width="2.33203125" customWidth="1"/>
    <col min="2" max="2" width="23.6640625" customWidth="1"/>
    <col min="3" max="3" width="22.109375" customWidth="1"/>
    <col min="4" max="4" width="19.33203125" customWidth="1"/>
    <col min="5" max="5" width="14.88671875" customWidth="1"/>
    <col min="6" max="6" width="17.109375" customWidth="1"/>
    <col min="7" max="7" width="2.21875" style="138" customWidth="1"/>
    <col min="8" max="8" width="5.109375" customWidth="1"/>
    <col min="9" max="13" width="9.6640625" customWidth="1"/>
  </cols>
  <sheetData>
    <row r="1" spans="1:7" ht="13.8" thickBot="1" x14ac:dyDescent="0.3">
      <c r="A1" s="485"/>
      <c r="B1" s="138"/>
      <c r="C1" s="138"/>
      <c r="D1" s="138"/>
      <c r="E1" s="138"/>
      <c r="F1" s="138"/>
    </row>
    <row r="2" spans="1:7" ht="13.2" customHeight="1" x14ac:dyDescent="0.25">
      <c r="B2" s="135"/>
      <c r="C2" s="583" t="s">
        <v>7779</v>
      </c>
      <c r="D2" s="583"/>
      <c r="E2" s="583"/>
      <c r="F2" s="584"/>
    </row>
    <row r="3" spans="1:7" ht="13.2" customHeight="1" x14ac:dyDescent="0.25">
      <c r="B3" s="136"/>
      <c r="C3" s="585"/>
      <c r="D3" s="585"/>
      <c r="E3" s="585"/>
      <c r="F3" s="586"/>
    </row>
    <row r="4" spans="1:7" ht="13.2" customHeight="1" x14ac:dyDescent="0.25">
      <c r="B4" s="136"/>
      <c r="C4" s="585"/>
      <c r="D4" s="585"/>
      <c r="E4" s="585"/>
      <c r="F4" s="586"/>
    </row>
    <row r="5" spans="1:7" ht="13.95" customHeight="1" thickBot="1" x14ac:dyDescent="0.3">
      <c r="B5" s="137"/>
      <c r="C5" s="587"/>
      <c r="D5" s="587"/>
      <c r="E5" s="587"/>
      <c r="F5" s="588"/>
    </row>
    <row r="6" spans="1:7" ht="13.2" customHeight="1" x14ac:dyDescent="0.25">
      <c r="B6" s="138"/>
      <c r="C6" s="138"/>
      <c r="D6" s="138"/>
      <c r="E6" s="138"/>
      <c r="F6" s="138"/>
    </row>
    <row r="7" spans="1:7" ht="36" customHeight="1" x14ac:dyDescent="0.25">
      <c r="B7" s="139" t="s">
        <v>188</v>
      </c>
      <c r="C7" s="594" t="s">
        <v>428</v>
      </c>
      <c r="D7" s="594"/>
      <c r="E7" s="594"/>
      <c r="F7" s="594"/>
    </row>
    <row r="8" spans="1:7" ht="9.6" customHeight="1" x14ac:dyDescent="0.25">
      <c r="B8" s="138"/>
      <c r="C8" s="138"/>
      <c r="D8" s="138"/>
      <c r="E8" s="138"/>
      <c r="F8" s="138"/>
    </row>
    <row r="9" spans="1:7" ht="21" customHeight="1" x14ac:dyDescent="0.25">
      <c r="B9" s="139" t="s">
        <v>236</v>
      </c>
      <c r="C9" s="311" t="s">
        <v>259</v>
      </c>
      <c r="D9" s="139" t="s">
        <v>189</v>
      </c>
      <c r="E9" s="592" t="s">
        <v>7780</v>
      </c>
      <c r="F9" s="592"/>
      <c r="G9" s="327"/>
    </row>
    <row r="10" spans="1:7" ht="9.6" customHeight="1" x14ac:dyDescent="0.25">
      <c r="B10" s="138"/>
      <c r="C10" s="138"/>
      <c r="D10" s="138"/>
      <c r="E10" s="138"/>
      <c r="F10" s="138"/>
    </row>
    <row r="11" spans="1:7" ht="15" customHeight="1" x14ac:dyDescent="0.25">
      <c r="B11" s="582" t="s">
        <v>217</v>
      </c>
      <c r="C11" s="582"/>
      <c r="D11" s="582"/>
      <c r="E11" s="582"/>
      <c r="F11" s="582"/>
    </row>
    <row r="12" spans="1:7" ht="9.6" customHeight="1" x14ac:dyDescent="0.25">
      <c r="B12" s="138"/>
      <c r="C12" s="138"/>
      <c r="D12" s="138"/>
      <c r="E12" s="138"/>
      <c r="F12" s="138"/>
    </row>
    <row r="13" spans="1:7" ht="15.6" customHeight="1" x14ac:dyDescent="0.25">
      <c r="B13" s="139" t="s">
        <v>33</v>
      </c>
      <c r="C13" s="544" t="s">
        <v>266</v>
      </c>
      <c r="D13" s="541" t="s">
        <v>8</v>
      </c>
      <c r="E13" s="593" t="s">
        <v>270</v>
      </c>
      <c r="F13" s="593"/>
    </row>
    <row r="14" spans="1:7" ht="9.6" customHeight="1" x14ac:dyDescent="0.25">
      <c r="B14" s="138"/>
      <c r="C14" s="138"/>
      <c r="D14" s="140"/>
      <c r="E14" s="138"/>
      <c r="F14" s="138"/>
    </row>
    <row r="15" spans="1:7" ht="15.6" customHeight="1" x14ac:dyDescent="0.25">
      <c r="B15" s="541" t="s">
        <v>9</v>
      </c>
      <c r="C15" s="540" t="s">
        <v>275</v>
      </c>
      <c r="D15" s="541" t="s">
        <v>10</v>
      </c>
      <c r="E15" s="593" t="s">
        <v>269</v>
      </c>
      <c r="F15" s="593"/>
    </row>
    <row r="16" spans="1:7" ht="13.2" customHeight="1" x14ac:dyDescent="0.25">
      <c r="B16" s="138"/>
      <c r="C16" s="138"/>
      <c r="D16" s="138"/>
      <c r="E16" s="138"/>
      <c r="F16" s="138"/>
    </row>
    <row r="17" spans="1:13" x14ac:dyDescent="0.25">
      <c r="B17" s="590" t="s">
        <v>7767</v>
      </c>
      <c r="C17" s="590"/>
      <c r="D17" s="590"/>
      <c r="E17" s="590"/>
      <c r="F17" s="590"/>
    </row>
    <row r="18" spans="1:13" ht="20.399999999999999" x14ac:dyDescent="0.25">
      <c r="B18" s="141" t="s">
        <v>151</v>
      </c>
      <c r="C18" s="142" t="s">
        <v>181</v>
      </c>
      <c r="D18" s="142" t="s">
        <v>182</v>
      </c>
      <c r="E18" s="141" t="s">
        <v>153</v>
      </c>
      <c r="F18" s="141" t="s">
        <v>154</v>
      </c>
      <c r="J18" s="218"/>
      <c r="K18" s="218"/>
      <c r="L18" s="218"/>
      <c r="M18" s="218"/>
    </row>
    <row r="19" spans="1:13" ht="13.95" customHeight="1" x14ac:dyDescent="0.25">
      <c r="B19" s="229">
        <v>43901.666666666672</v>
      </c>
      <c r="C19" s="145">
        <v>457.1</v>
      </c>
      <c r="D19" s="146">
        <v>11.6</v>
      </c>
      <c r="E19" s="147">
        <v>52</v>
      </c>
      <c r="F19" s="146">
        <v>1.8</v>
      </c>
      <c r="I19" s="218"/>
      <c r="J19" s="219"/>
      <c r="K19" s="219"/>
      <c r="L19" s="219"/>
      <c r="M19" s="219"/>
    </row>
    <row r="20" spans="1:13" x14ac:dyDescent="0.25">
      <c r="B20" s="229">
        <v>43901.708333333328</v>
      </c>
      <c r="C20" s="145">
        <v>456.8</v>
      </c>
      <c r="D20" s="146">
        <v>9.3000000000000007</v>
      </c>
      <c r="E20" s="147">
        <v>62</v>
      </c>
      <c r="F20" s="146">
        <v>1.3</v>
      </c>
      <c r="I20" s="218"/>
      <c r="J20" s="219"/>
      <c r="K20" s="219"/>
      <c r="L20" s="219"/>
      <c r="M20" s="219"/>
    </row>
    <row r="21" spans="1:13" x14ac:dyDescent="0.25">
      <c r="B21" s="229">
        <v>43901.75</v>
      </c>
      <c r="C21" s="145">
        <v>457.3</v>
      </c>
      <c r="D21" s="146">
        <v>4.5</v>
      </c>
      <c r="E21" s="147">
        <v>85</v>
      </c>
      <c r="F21" s="146">
        <v>1.8</v>
      </c>
      <c r="I21" s="218"/>
      <c r="J21" s="219"/>
      <c r="K21" s="1"/>
      <c r="L21" s="219"/>
      <c r="M21" s="219"/>
    </row>
    <row r="22" spans="1:13" x14ac:dyDescent="0.25">
      <c r="B22" s="229">
        <v>43901.791666666672</v>
      </c>
      <c r="C22" s="145">
        <v>457.5</v>
      </c>
      <c r="D22" s="146">
        <v>4.2</v>
      </c>
      <c r="E22" s="147">
        <v>83</v>
      </c>
      <c r="F22" s="146">
        <v>1.3</v>
      </c>
      <c r="I22" s="218"/>
      <c r="J22" s="220"/>
      <c r="K22" s="1"/>
      <c r="L22" s="220"/>
      <c r="M22" s="220"/>
    </row>
    <row r="23" spans="1:13" x14ac:dyDescent="0.25">
      <c r="B23" s="229">
        <v>43901.833333333328</v>
      </c>
      <c r="C23" s="145">
        <v>457.5</v>
      </c>
      <c r="D23" s="146">
        <v>4.8</v>
      </c>
      <c r="E23" s="147">
        <v>82</v>
      </c>
      <c r="F23" s="146">
        <v>0.4</v>
      </c>
      <c r="I23" s="218"/>
      <c r="J23" s="221"/>
      <c r="K23" s="1"/>
      <c r="L23" s="221"/>
      <c r="M23" s="221"/>
    </row>
    <row r="24" spans="1:13" x14ac:dyDescent="0.25">
      <c r="B24" s="229">
        <v>43901.875</v>
      </c>
      <c r="C24" s="145">
        <v>457.8</v>
      </c>
      <c r="D24" s="146">
        <v>3.8</v>
      </c>
      <c r="E24" s="147">
        <v>83</v>
      </c>
      <c r="F24" s="146">
        <v>1.3</v>
      </c>
      <c r="I24" s="218"/>
      <c r="J24" s="222"/>
      <c r="K24" s="222"/>
      <c r="L24" s="222"/>
      <c r="M24" s="222"/>
    </row>
    <row r="25" spans="1:13" x14ac:dyDescent="0.25">
      <c r="B25" s="229">
        <v>43901.916666666672</v>
      </c>
      <c r="C25" s="145">
        <v>458.3</v>
      </c>
      <c r="D25" s="146">
        <v>3.7</v>
      </c>
      <c r="E25" s="147">
        <v>83</v>
      </c>
      <c r="F25" s="146">
        <v>0.4</v>
      </c>
    </row>
    <row r="26" spans="1:13" x14ac:dyDescent="0.25">
      <c r="B26" s="229">
        <v>43901.958333333328</v>
      </c>
      <c r="C26" s="145">
        <v>458.4</v>
      </c>
      <c r="D26" s="146">
        <v>3.8</v>
      </c>
      <c r="E26" s="147">
        <v>83</v>
      </c>
      <c r="F26" s="146">
        <v>0.4</v>
      </c>
    </row>
    <row r="27" spans="1:13" x14ac:dyDescent="0.25">
      <c r="B27" s="229">
        <v>43902</v>
      </c>
      <c r="C27" s="145">
        <v>458.4</v>
      </c>
      <c r="D27" s="146">
        <v>3.3</v>
      </c>
      <c r="E27" s="147">
        <v>88</v>
      </c>
      <c r="F27" s="146">
        <v>0.4</v>
      </c>
    </row>
    <row r="28" spans="1:13" s="138" customFormat="1" x14ac:dyDescent="0.25">
      <c r="A28"/>
      <c r="B28" s="229">
        <v>43902.041666666672</v>
      </c>
      <c r="C28" s="145">
        <v>458.4</v>
      </c>
      <c r="D28" s="146">
        <v>3.5</v>
      </c>
      <c r="E28" s="147">
        <v>89</v>
      </c>
      <c r="F28" s="146">
        <v>0.4</v>
      </c>
      <c r="H28"/>
      <c r="I28"/>
      <c r="J28"/>
      <c r="K28"/>
      <c r="L28"/>
      <c r="M28"/>
    </row>
    <row r="29" spans="1:13" s="138" customFormat="1" x14ac:dyDescent="0.25">
      <c r="A29"/>
      <c r="B29" s="229">
        <v>43902.083333333328</v>
      </c>
      <c r="C29" s="145">
        <v>458</v>
      </c>
      <c r="D29" s="146">
        <v>3.5</v>
      </c>
      <c r="E29" s="147">
        <v>88</v>
      </c>
      <c r="F29" s="146">
        <v>0.4</v>
      </c>
      <c r="H29"/>
      <c r="I29"/>
      <c r="J29"/>
      <c r="K29"/>
      <c r="L29"/>
      <c r="M29"/>
    </row>
    <row r="30" spans="1:13" s="138" customFormat="1" x14ac:dyDescent="0.25">
      <c r="A30"/>
      <c r="B30" s="229">
        <v>43902.125</v>
      </c>
      <c r="C30" s="145">
        <v>457.9</v>
      </c>
      <c r="D30" s="146">
        <v>3.6</v>
      </c>
      <c r="E30" s="147">
        <v>88</v>
      </c>
      <c r="F30" s="146">
        <v>0</v>
      </c>
      <c r="H30"/>
      <c r="I30"/>
      <c r="J30"/>
      <c r="K30"/>
      <c r="L30"/>
      <c r="M30"/>
    </row>
    <row r="31" spans="1:13" s="138" customFormat="1" x14ac:dyDescent="0.25">
      <c r="A31"/>
      <c r="B31" s="229">
        <v>43902.166666666672</v>
      </c>
      <c r="C31" s="145">
        <v>457.3</v>
      </c>
      <c r="D31" s="146">
        <v>3.8</v>
      </c>
      <c r="E31" s="147">
        <v>87</v>
      </c>
      <c r="F31" s="146">
        <v>0</v>
      </c>
      <c r="H31"/>
      <c r="I31"/>
      <c r="J31"/>
      <c r="K31"/>
      <c r="L31"/>
      <c r="M31"/>
    </row>
    <row r="32" spans="1:13" s="138" customFormat="1" x14ac:dyDescent="0.25">
      <c r="A32"/>
      <c r="B32" s="229">
        <v>43902.208333333328</v>
      </c>
      <c r="C32" s="145">
        <v>457.1</v>
      </c>
      <c r="D32" s="146">
        <v>4.0999999999999996</v>
      </c>
      <c r="E32" s="147">
        <v>88</v>
      </c>
      <c r="F32" s="146">
        <v>0.4</v>
      </c>
      <c r="H32"/>
      <c r="I32"/>
      <c r="J32"/>
      <c r="K32"/>
      <c r="L32"/>
      <c r="M32"/>
    </row>
    <row r="33" spans="1:13" s="138" customFormat="1" x14ac:dyDescent="0.25">
      <c r="A33"/>
      <c r="B33" s="229">
        <v>43902.25</v>
      </c>
      <c r="C33" s="145">
        <v>457.1</v>
      </c>
      <c r="D33" s="146">
        <v>3.3</v>
      </c>
      <c r="E33" s="147">
        <v>88</v>
      </c>
      <c r="F33" s="146">
        <v>0</v>
      </c>
      <c r="H33"/>
      <c r="I33"/>
      <c r="J33"/>
      <c r="K33"/>
      <c r="L33"/>
      <c r="M33"/>
    </row>
    <row r="34" spans="1:13" s="138" customFormat="1" x14ac:dyDescent="0.25">
      <c r="A34"/>
      <c r="B34" s="229">
        <v>43902.291666666672</v>
      </c>
      <c r="C34" s="145">
        <v>457.4</v>
      </c>
      <c r="D34" s="146">
        <v>3.6</v>
      </c>
      <c r="E34" s="147">
        <v>88</v>
      </c>
      <c r="F34" s="146">
        <v>0.4</v>
      </c>
      <c r="H34"/>
      <c r="I34"/>
      <c r="J34"/>
      <c r="K34"/>
      <c r="L34"/>
      <c r="M34"/>
    </row>
    <row r="35" spans="1:13" s="138" customFormat="1" x14ac:dyDescent="0.25">
      <c r="A35"/>
      <c r="B35" s="229">
        <v>43902.333333333328</v>
      </c>
      <c r="C35" s="145">
        <v>457.7</v>
      </c>
      <c r="D35" s="146">
        <v>3.6</v>
      </c>
      <c r="E35" s="147">
        <v>87</v>
      </c>
      <c r="F35" s="146">
        <v>0.4</v>
      </c>
      <c r="H35"/>
      <c r="I35"/>
      <c r="J35"/>
      <c r="K35"/>
      <c r="L35"/>
      <c r="M35"/>
    </row>
    <row r="36" spans="1:13" s="138" customFormat="1" x14ac:dyDescent="0.25">
      <c r="A36"/>
      <c r="B36" s="229">
        <v>43902.375</v>
      </c>
      <c r="C36" s="145">
        <v>458.1</v>
      </c>
      <c r="D36" s="146">
        <v>5</v>
      </c>
      <c r="E36" s="147">
        <v>83</v>
      </c>
      <c r="F36" s="146">
        <v>0.4</v>
      </c>
      <c r="H36"/>
      <c r="I36"/>
      <c r="J36"/>
      <c r="K36"/>
      <c r="L36"/>
      <c r="M36"/>
    </row>
    <row r="37" spans="1:13" s="138" customFormat="1" x14ac:dyDescent="0.25">
      <c r="A37"/>
      <c r="B37" s="229">
        <v>43902.416666666672</v>
      </c>
      <c r="C37" s="145">
        <v>458.6</v>
      </c>
      <c r="D37" s="146">
        <v>7.5</v>
      </c>
      <c r="E37" s="147">
        <v>76</v>
      </c>
      <c r="F37" s="146">
        <v>0.9</v>
      </c>
      <c r="H37"/>
      <c r="I37"/>
      <c r="J37"/>
      <c r="K37"/>
      <c r="L37"/>
      <c r="M37"/>
    </row>
    <row r="38" spans="1:13" s="138" customFormat="1" x14ac:dyDescent="0.25">
      <c r="A38"/>
      <c r="B38" s="229">
        <v>43902.458333333328</v>
      </c>
      <c r="C38" s="145">
        <v>458.5</v>
      </c>
      <c r="D38" s="146">
        <v>9.6</v>
      </c>
      <c r="E38" s="147">
        <v>62</v>
      </c>
      <c r="F38" s="146">
        <v>0.9</v>
      </c>
      <c r="H38"/>
      <c r="I38"/>
      <c r="J38"/>
      <c r="K38"/>
      <c r="L38"/>
      <c r="M38"/>
    </row>
    <row r="39" spans="1:13" s="138" customFormat="1" x14ac:dyDescent="0.25">
      <c r="A39"/>
      <c r="B39" s="229">
        <v>43902.5</v>
      </c>
      <c r="C39" s="145">
        <v>458.3</v>
      </c>
      <c r="D39" s="146">
        <v>11.8</v>
      </c>
      <c r="E39" s="147">
        <v>54</v>
      </c>
      <c r="F39" s="146">
        <v>1.3</v>
      </c>
      <c r="H39"/>
      <c r="I39"/>
      <c r="J39"/>
      <c r="K39"/>
      <c r="L39"/>
      <c r="M39"/>
    </row>
    <row r="40" spans="1:13" s="138" customFormat="1" x14ac:dyDescent="0.25">
      <c r="A40"/>
      <c r="B40" s="229">
        <v>43902.541666666672</v>
      </c>
      <c r="C40" s="145">
        <v>458.4</v>
      </c>
      <c r="D40" s="146">
        <v>7.8</v>
      </c>
      <c r="E40" s="147">
        <v>68</v>
      </c>
      <c r="F40" s="146">
        <v>1.8</v>
      </c>
      <c r="H40"/>
      <c r="I40"/>
      <c r="J40"/>
      <c r="K40"/>
      <c r="L40"/>
      <c r="M40"/>
    </row>
    <row r="41" spans="1:13" s="138" customFormat="1" x14ac:dyDescent="0.25">
      <c r="A41"/>
      <c r="B41" s="229">
        <v>43902.583333333328</v>
      </c>
      <c r="C41" s="145">
        <v>457.8</v>
      </c>
      <c r="D41" s="146">
        <v>8.3000000000000007</v>
      </c>
      <c r="E41" s="147">
        <v>68</v>
      </c>
      <c r="F41" s="146">
        <v>1.3</v>
      </c>
      <c r="H41"/>
      <c r="I41"/>
      <c r="J41"/>
      <c r="K41"/>
      <c r="L41"/>
      <c r="M41"/>
    </row>
    <row r="42" spans="1:13" s="138" customFormat="1" x14ac:dyDescent="0.25">
      <c r="A42"/>
      <c r="B42" s="229">
        <v>43902.625</v>
      </c>
      <c r="C42" s="145">
        <v>457.6</v>
      </c>
      <c r="D42" s="146">
        <v>7.1</v>
      </c>
      <c r="E42" s="147">
        <v>74</v>
      </c>
      <c r="F42" s="146">
        <v>1.8</v>
      </c>
      <c r="H42"/>
      <c r="I42"/>
      <c r="J42"/>
      <c r="K42"/>
      <c r="L42"/>
      <c r="M42"/>
    </row>
    <row r="43" spans="1:13" s="138" customFormat="1" x14ac:dyDescent="0.25">
      <c r="A43"/>
      <c r="B43" s="539" t="s">
        <v>172</v>
      </c>
      <c r="C43" s="149">
        <f>AVERAGE(C19:C42)</f>
        <v>457.80416666666662</v>
      </c>
      <c r="D43" s="149">
        <f>AVERAGE(D19:D42)</f>
        <v>5.6291666666666655</v>
      </c>
      <c r="E43" s="149">
        <f>AVERAGE(E19:E42)</f>
        <v>78.708333333333329</v>
      </c>
      <c r="F43" s="149">
        <f>AVERAGE(F19:F42)</f>
        <v>0.81250000000000033</v>
      </c>
      <c r="H43"/>
      <c r="I43"/>
      <c r="J43"/>
      <c r="K43"/>
      <c r="L43"/>
      <c r="M43"/>
    </row>
    <row r="44" spans="1:13" s="138" customFormat="1" ht="13.95" customHeight="1" x14ac:dyDescent="0.25">
      <c r="A44"/>
      <c r="H44"/>
      <c r="I44"/>
      <c r="J44"/>
      <c r="K44"/>
      <c r="L44"/>
      <c r="M44"/>
    </row>
    <row r="45" spans="1:13" s="138" customFormat="1" ht="13.2" customHeight="1" x14ac:dyDescent="0.25">
      <c r="A45"/>
      <c r="B45" s="590" t="s">
        <v>7768</v>
      </c>
      <c r="C45" s="590"/>
      <c r="D45" s="590"/>
      <c r="E45" s="590"/>
      <c r="F45" s="590"/>
      <c r="H45"/>
      <c r="I45"/>
      <c r="J45"/>
      <c r="K45"/>
      <c r="L45"/>
      <c r="M45"/>
    </row>
    <row r="46" spans="1:13" s="138" customFormat="1" ht="20.399999999999999" x14ac:dyDescent="0.25">
      <c r="A46"/>
      <c r="B46" s="142" t="s">
        <v>151</v>
      </c>
      <c r="C46" s="142" t="s">
        <v>181</v>
      </c>
      <c r="D46" s="142" t="s">
        <v>182</v>
      </c>
      <c r="E46" s="142" t="s">
        <v>153</v>
      </c>
      <c r="F46" s="142" t="s">
        <v>154</v>
      </c>
      <c r="H46"/>
      <c r="I46"/>
      <c r="J46"/>
      <c r="K46"/>
      <c r="L46"/>
      <c r="M46"/>
    </row>
    <row r="47" spans="1:13" s="138" customFormat="1" ht="13.95" customHeight="1" x14ac:dyDescent="0.25">
      <c r="A47"/>
      <c r="B47" s="229">
        <v>43902.666666666672</v>
      </c>
      <c r="C47" s="145">
        <v>457.1</v>
      </c>
      <c r="D47" s="146">
        <v>11.2</v>
      </c>
      <c r="E47" s="147">
        <v>62</v>
      </c>
      <c r="F47" s="146">
        <v>1.8</v>
      </c>
      <c r="H47"/>
      <c r="I47"/>
      <c r="J47"/>
      <c r="K47"/>
      <c r="L47"/>
      <c r="M47"/>
    </row>
    <row r="48" spans="1:13" s="138" customFormat="1" x14ac:dyDescent="0.25">
      <c r="A48"/>
      <c r="B48" s="229">
        <v>43902.708333333328</v>
      </c>
      <c r="C48" s="145">
        <v>457</v>
      </c>
      <c r="D48" s="146">
        <v>5.9</v>
      </c>
      <c r="E48" s="147">
        <v>85</v>
      </c>
      <c r="F48" s="146">
        <v>1.3</v>
      </c>
      <c r="H48"/>
      <c r="I48"/>
      <c r="J48"/>
      <c r="K48"/>
      <c r="L48"/>
      <c r="M48"/>
    </row>
    <row r="49" spans="1:13" s="138" customFormat="1" x14ac:dyDescent="0.25">
      <c r="A49"/>
      <c r="B49" s="229">
        <v>43902.75</v>
      </c>
      <c r="C49" s="145">
        <v>456.9</v>
      </c>
      <c r="D49" s="146">
        <v>8.4</v>
      </c>
      <c r="E49" s="147">
        <v>78</v>
      </c>
      <c r="F49" s="146">
        <v>0.9</v>
      </c>
      <c r="H49"/>
      <c r="I49"/>
      <c r="J49"/>
      <c r="K49"/>
      <c r="L49"/>
      <c r="M49"/>
    </row>
    <row r="50" spans="1:13" s="138" customFormat="1" x14ac:dyDescent="0.25">
      <c r="A50"/>
      <c r="B50" s="229">
        <v>43902.791666666672</v>
      </c>
      <c r="C50" s="145">
        <v>457.4</v>
      </c>
      <c r="D50" s="146">
        <v>5.9</v>
      </c>
      <c r="E50" s="147">
        <v>82</v>
      </c>
      <c r="F50" s="146">
        <v>1.3</v>
      </c>
      <c r="H50"/>
      <c r="I50"/>
      <c r="J50"/>
      <c r="K50"/>
      <c r="L50"/>
      <c r="M50"/>
    </row>
    <row r="51" spans="1:13" s="138" customFormat="1" x14ac:dyDescent="0.25">
      <c r="A51"/>
      <c r="B51" s="229">
        <v>43902.833333333328</v>
      </c>
      <c r="C51" s="145">
        <v>457.7</v>
      </c>
      <c r="D51" s="146">
        <v>5</v>
      </c>
      <c r="E51" s="147">
        <v>84</v>
      </c>
      <c r="F51" s="146">
        <v>0.4</v>
      </c>
      <c r="H51"/>
      <c r="I51"/>
      <c r="J51"/>
      <c r="K51"/>
      <c r="L51"/>
      <c r="M51"/>
    </row>
    <row r="52" spans="1:13" s="138" customFormat="1" x14ac:dyDescent="0.25">
      <c r="A52"/>
      <c r="B52" s="229">
        <v>43902.875</v>
      </c>
      <c r="C52" s="145">
        <v>458.3</v>
      </c>
      <c r="D52" s="146">
        <v>4.9000000000000004</v>
      </c>
      <c r="E52" s="147">
        <v>83</v>
      </c>
      <c r="F52" s="146">
        <v>0.4</v>
      </c>
      <c r="H52"/>
      <c r="I52"/>
      <c r="J52"/>
      <c r="K52"/>
      <c r="L52"/>
      <c r="M52"/>
    </row>
    <row r="53" spans="1:13" s="138" customFormat="1" x14ac:dyDescent="0.25">
      <c r="A53"/>
      <c r="B53" s="229">
        <v>43902.916666666672</v>
      </c>
      <c r="C53" s="145">
        <v>458.5</v>
      </c>
      <c r="D53" s="146">
        <v>4.4000000000000004</v>
      </c>
      <c r="E53" s="147">
        <v>83</v>
      </c>
      <c r="F53" s="146">
        <v>0</v>
      </c>
      <c r="H53"/>
      <c r="I53"/>
      <c r="J53"/>
      <c r="K53"/>
      <c r="L53"/>
      <c r="M53"/>
    </row>
    <row r="54" spans="1:13" s="138" customFormat="1" x14ac:dyDescent="0.25">
      <c r="A54"/>
      <c r="B54" s="229">
        <v>43902.958333333328</v>
      </c>
      <c r="C54" s="145">
        <v>458.9</v>
      </c>
      <c r="D54" s="146">
        <v>3.7</v>
      </c>
      <c r="E54" s="147">
        <v>87</v>
      </c>
      <c r="F54" s="146">
        <v>0</v>
      </c>
      <c r="H54"/>
      <c r="I54"/>
      <c r="J54"/>
      <c r="K54"/>
      <c r="L54"/>
      <c r="M54"/>
    </row>
    <row r="55" spans="1:13" s="138" customFormat="1" x14ac:dyDescent="0.25">
      <c r="A55"/>
      <c r="B55" s="229">
        <v>43903</v>
      </c>
      <c r="C55" s="145">
        <v>458.9</v>
      </c>
      <c r="D55" s="146">
        <v>4.3</v>
      </c>
      <c r="E55" s="147">
        <v>85</v>
      </c>
      <c r="F55" s="146">
        <v>0</v>
      </c>
      <c r="H55"/>
      <c r="I55"/>
      <c r="J55"/>
      <c r="K55"/>
      <c r="L55"/>
      <c r="M55"/>
    </row>
    <row r="56" spans="1:13" s="138" customFormat="1" x14ac:dyDescent="0.25">
      <c r="A56"/>
      <c r="B56" s="229">
        <v>43903.041666666672</v>
      </c>
      <c r="C56" s="145">
        <v>458.9</v>
      </c>
      <c r="D56" s="146">
        <v>4.4000000000000004</v>
      </c>
      <c r="E56" s="147">
        <v>85</v>
      </c>
      <c r="F56" s="146">
        <v>0</v>
      </c>
      <c r="H56"/>
      <c r="I56"/>
      <c r="J56"/>
      <c r="K56"/>
      <c r="L56"/>
      <c r="M56"/>
    </row>
    <row r="57" spans="1:13" s="138" customFormat="1" x14ac:dyDescent="0.25">
      <c r="A57"/>
      <c r="B57" s="229">
        <v>43903.083333333328</v>
      </c>
      <c r="C57" s="145">
        <v>458.8</v>
      </c>
      <c r="D57" s="146">
        <v>4.4000000000000004</v>
      </c>
      <c r="E57" s="147">
        <v>85</v>
      </c>
      <c r="F57" s="146">
        <v>0.4</v>
      </c>
      <c r="H57"/>
      <c r="I57"/>
      <c r="J57"/>
      <c r="K57"/>
      <c r="L57"/>
      <c r="M57"/>
    </row>
    <row r="58" spans="1:13" s="138" customFormat="1" x14ac:dyDescent="0.25">
      <c r="A58"/>
      <c r="B58" s="229">
        <v>43903.125</v>
      </c>
      <c r="C58" s="145">
        <v>458.5</v>
      </c>
      <c r="D58" s="146">
        <v>4.3</v>
      </c>
      <c r="E58" s="147">
        <v>86</v>
      </c>
      <c r="F58" s="146">
        <v>0.4</v>
      </c>
      <c r="H58"/>
      <c r="I58"/>
      <c r="J58"/>
      <c r="K58"/>
      <c r="L58"/>
      <c r="M58"/>
    </row>
    <row r="59" spans="1:13" s="138" customFormat="1" x14ac:dyDescent="0.25">
      <c r="A59"/>
      <c r="B59" s="229">
        <v>43903.166666666672</v>
      </c>
      <c r="C59" s="145">
        <v>458.2</v>
      </c>
      <c r="D59" s="146">
        <v>4.0999999999999996</v>
      </c>
      <c r="E59" s="147">
        <v>86</v>
      </c>
      <c r="F59" s="146">
        <v>0.4</v>
      </c>
      <c r="H59"/>
      <c r="I59"/>
      <c r="J59"/>
      <c r="K59"/>
      <c r="L59"/>
      <c r="M59"/>
    </row>
    <row r="60" spans="1:13" x14ac:dyDescent="0.25">
      <c r="B60" s="229">
        <v>43903.208333333328</v>
      </c>
      <c r="C60" s="145">
        <v>458.1</v>
      </c>
      <c r="D60" s="146">
        <v>3.9</v>
      </c>
      <c r="E60" s="147">
        <v>86</v>
      </c>
      <c r="F60" s="146">
        <v>0.4</v>
      </c>
    </row>
    <row r="61" spans="1:13" x14ac:dyDescent="0.25">
      <c r="B61" s="229">
        <v>43903.25</v>
      </c>
      <c r="C61" s="145">
        <v>458.3</v>
      </c>
      <c r="D61" s="146">
        <v>4.2</v>
      </c>
      <c r="E61" s="147">
        <v>83</v>
      </c>
      <c r="F61" s="146">
        <v>0.4</v>
      </c>
    </row>
    <row r="62" spans="1:13" x14ac:dyDescent="0.25">
      <c r="B62" s="229">
        <v>43903.291666666672</v>
      </c>
      <c r="C62" s="145">
        <v>458.5</v>
      </c>
      <c r="D62" s="146">
        <v>4</v>
      </c>
      <c r="E62" s="147">
        <v>82</v>
      </c>
      <c r="F62" s="146">
        <v>0.4</v>
      </c>
    </row>
    <row r="63" spans="1:13" x14ac:dyDescent="0.25">
      <c r="B63" s="229">
        <v>43903.333333333328</v>
      </c>
      <c r="C63" s="145">
        <v>458.8</v>
      </c>
      <c r="D63" s="146">
        <v>4.3</v>
      </c>
      <c r="E63" s="147">
        <v>82</v>
      </c>
      <c r="F63" s="146">
        <v>0.4</v>
      </c>
    </row>
    <row r="64" spans="1:13" x14ac:dyDescent="0.25">
      <c r="B64" s="229">
        <v>43903.375</v>
      </c>
      <c r="C64" s="145">
        <v>459.1</v>
      </c>
      <c r="D64" s="146">
        <v>6.5</v>
      </c>
      <c r="E64" s="147">
        <v>74</v>
      </c>
      <c r="F64" s="146">
        <v>0.4</v>
      </c>
    </row>
    <row r="65" spans="2:13" x14ac:dyDescent="0.25">
      <c r="B65" s="229">
        <v>43903.416666666672</v>
      </c>
      <c r="C65" s="145">
        <v>459.3</v>
      </c>
      <c r="D65" s="146">
        <v>8</v>
      </c>
      <c r="E65" s="147">
        <v>71</v>
      </c>
      <c r="F65" s="146">
        <v>0.9</v>
      </c>
    </row>
    <row r="66" spans="2:13" x14ac:dyDescent="0.25">
      <c r="B66" s="229">
        <v>43903.458333333328</v>
      </c>
      <c r="C66" s="145">
        <v>459.5</v>
      </c>
      <c r="D66" s="146">
        <v>11.6</v>
      </c>
      <c r="E66" s="147">
        <v>55</v>
      </c>
      <c r="F66" s="146">
        <v>0.9</v>
      </c>
    </row>
    <row r="67" spans="2:13" x14ac:dyDescent="0.25">
      <c r="B67" s="229">
        <v>43903.5</v>
      </c>
      <c r="C67" s="145">
        <v>459.5</v>
      </c>
      <c r="D67" s="146">
        <v>13.7</v>
      </c>
      <c r="E67" s="147">
        <v>47</v>
      </c>
      <c r="F67" s="146">
        <v>1.3</v>
      </c>
    </row>
    <row r="68" spans="2:13" x14ac:dyDescent="0.25">
      <c r="B68" s="229">
        <v>43903.541666666672</v>
      </c>
      <c r="C68" s="145">
        <v>459.4</v>
      </c>
      <c r="D68" s="146">
        <v>11.3</v>
      </c>
      <c r="E68" s="147">
        <v>55</v>
      </c>
      <c r="F68" s="146">
        <v>1.3</v>
      </c>
    </row>
    <row r="69" spans="2:13" x14ac:dyDescent="0.25">
      <c r="B69" s="229">
        <v>43903.583333333328</v>
      </c>
      <c r="C69" s="145">
        <v>459.1</v>
      </c>
      <c r="D69" s="146">
        <v>9.9</v>
      </c>
      <c r="E69" s="147">
        <v>64</v>
      </c>
      <c r="F69" s="146">
        <v>1.3</v>
      </c>
    </row>
    <row r="70" spans="2:13" x14ac:dyDescent="0.25">
      <c r="B70" s="229">
        <v>43903.625</v>
      </c>
      <c r="C70" s="145">
        <v>458.3</v>
      </c>
      <c r="D70" s="146">
        <v>12.8</v>
      </c>
      <c r="E70" s="147">
        <v>58</v>
      </c>
      <c r="F70" s="146">
        <v>1.3</v>
      </c>
    </row>
    <row r="71" spans="2:13" x14ac:dyDescent="0.25">
      <c r="B71" s="539" t="s">
        <v>165</v>
      </c>
      <c r="C71" s="149">
        <f>AVERAGE(C47:C70)</f>
        <v>458.45833333333326</v>
      </c>
      <c r="D71" s="149">
        <f>AVERAGE(D47:D70)</f>
        <v>6.7125000000000012</v>
      </c>
      <c r="E71" s="149">
        <f>AVERAGE(E47:E70)</f>
        <v>76.166666666666671</v>
      </c>
      <c r="F71" s="149">
        <f>AVERAGE(F47:F70)</f>
        <v>0.67916666666666681</v>
      </c>
    </row>
    <row r="72" spans="2:13" ht="13.2" customHeight="1" x14ac:dyDescent="0.25">
      <c r="B72" s="138"/>
      <c r="C72" s="138"/>
      <c r="D72" s="138"/>
      <c r="E72" s="138"/>
      <c r="F72" s="138"/>
    </row>
    <row r="73" spans="2:13" x14ac:dyDescent="0.25">
      <c r="B73" s="590" t="s">
        <v>7769</v>
      </c>
      <c r="C73" s="590"/>
      <c r="D73" s="590"/>
      <c r="E73" s="590"/>
      <c r="F73" s="590"/>
    </row>
    <row r="74" spans="2:13" ht="20.399999999999999" x14ac:dyDescent="0.25">
      <c r="B74" s="141" t="s">
        <v>151</v>
      </c>
      <c r="C74" s="142" t="s">
        <v>181</v>
      </c>
      <c r="D74" s="142" t="s">
        <v>182</v>
      </c>
      <c r="E74" s="141" t="s">
        <v>153</v>
      </c>
      <c r="F74" s="141" t="s">
        <v>154</v>
      </c>
      <c r="J74" s="218"/>
      <c r="K74" s="218"/>
      <c r="L74" s="218"/>
      <c r="M74" s="218"/>
    </row>
    <row r="75" spans="2:13" ht="13.95" customHeight="1" x14ac:dyDescent="0.25">
      <c r="B75" s="229">
        <v>44049.541666666672</v>
      </c>
      <c r="C75" s="145">
        <v>459.2</v>
      </c>
      <c r="D75" s="146">
        <v>12.1</v>
      </c>
      <c r="E75" s="147">
        <v>11</v>
      </c>
      <c r="F75" s="146">
        <v>2.2000000000000002</v>
      </c>
      <c r="I75" s="218"/>
      <c r="J75" s="219"/>
      <c r="K75" s="219"/>
      <c r="L75" s="219"/>
      <c r="M75" s="219"/>
    </row>
    <row r="76" spans="2:13" x14ac:dyDescent="0.25">
      <c r="B76" s="229">
        <v>44049.583333333328</v>
      </c>
      <c r="C76" s="145">
        <v>458.7</v>
      </c>
      <c r="D76" s="146">
        <v>11.9</v>
      </c>
      <c r="E76" s="147">
        <v>14</v>
      </c>
      <c r="F76" s="146">
        <v>2.7</v>
      </c>
      <c r="I76" s="218"/>
      <c r="J76" s="219"/>
      <c r="K76" s="219"/>
      <c r="L76" s="219"/>
      <c r="M76" s="219"/>
    </row>
    <row r="77" spans="2:13" x14ac:dyDescent="0.25">
      <c r="B77" s="229">
        <v>44049.625</v>
      </c>
      <c r="C77" s="145">
        <v>458.4</v>
      </c>
      <c r="D77" s="146">
        <v>12.4</v>
      </c>
      <c r="E77" s="147">
        <v>13</v>
      </c>
      <c r="F77" s="146">
        <v>2.7</v>
      </c>
      <c r="I77" s="218"/>
      <c r="J77" s="219"/>
      <c r="K77" s="219"/>
      <c r="L77" s="219"/>
      <c r="M77" s="219"/>
    </row>
    <row r="78" spans="2:13" x14ac:dyDescent="0.25">
      <c r="B78" s="229">
        <v>44049.666666666672</v>
      </c>
      <c r="C78" s="145">
        <v>458.2</v>
      </c>
      <c r="D78" s="146">
        <v>12.8</v>
      </c>
      <c r="E78" s="147">
        <v>16</v>
      </c>
      <c r="F78" s="146">
        <v>2.2000000000000002</v>
      </c>
      <c r="I78" s="218"/>
      <c r="J78" s="220"/>
      <c r="K78" s="220"/>
      <c r="L78" s="220"/>
      <c r="M78" s="220"/>
    </row>
    <row r="79" spans="2:13" x14ac:dyDescent="0.25">
      <c r="B79" s="229">
        <v>44049.708333333328</v>
      </c>
      <c r="C79" s="145">
        <v>458.1</v>
      </c>
      <c r="D79" s="146">
        <v>11.9</v>
      </c>
      <c r="E79" s="147">
        <v>19</v>
      </c>
      <c r="F79" s="146">
        <v>2.2000000000000002</v>
      </c>
      <c r="I79" s="218"/>
      <c r="J79" s="221"/>
      <c r="K79" s="221"/>
      <c r="L79" s="221"/>
      <c r="M79" s="221"/>
    </row>
    <row r="80" spans="2:13" x14ac:dyDescent="0.25">
      <c r="B80" s="229">
        <v>44049.75</v>
      </c>
      <c r="C80" s="145">
        <v>458.2</v>
      </c>
      <c r="D80" s="146">
        <v>10.3</v>
      </c>
      <c r="E80" s="147">
        <v>21</v>
      </c>
      <c r="F80" s="146">
        <v>1.8</v>
      </c>
      <c r="I80" s="218"/>
      <c r="J80" s="222"/>
      <c r="K80" s="222"/>
      <c r="L80" s="222"/>
      <c r="M80" s="222"/>
    </row>
    <row r="81" spans="1:13" x14ac:dyDescent="0.25">
      <c r="B81" s="229">
        <v>44049.791666666672</v>
      </c>
      <c r="C81" s="145">
        <v>458.4</v>
      </c>
      <c r="D81" s="146">
        <v>8.1</v>
      </c>
      <c r="E81" s="147">
        <v>25</v>
      </c>
      <c r="F81" s="146">
        <v>1.8</v>
      </c>
    </row>
    <row r="82" spans="1:13" x14ac:dyDescent="0.25">
      <c r="B82" s="229">
        <v>44049.833333333328</v>
      </c>
      <c r="C82" s="145">
        <v>458.7</v>
      </c>
      <c r="D82" s="146">
        <v>5.7</v>
      </c>
      <c r="E82" s="147">
        <v>43</v>
      </c>
      <c r="F82" s="146">
        <v>0.4</v>
      </c>
    </row>
    <row r="83" spans="1:13" x14ac:dyDescent="0.25">
      <c r="B83" s="229">
        <v>44049.875</v>
      </c>
      <c r="C83" s="145">
        <v>459.1</v>
      </c>
      <c r="D83" s="146">
        <v>4.0999999999999996</v>
      </c>
      <c r="E83" s="147">
        <v>55</v>
      </c>
      <c r="F83" s="146">
        <v>0.4</v>
      </c>
    </row>
    <row r="84" spans="1:13" x14ac:dyDescent="0.25">
      <c r="B84" s="229">
        <v>44049.916666666672</v>
      </c>
      <c r="C84" s="145">
        <v>459.2</v>
      </c>
      <c r="D84" s="146">
        <v>2.9</v>
      </c>
      <c r="E84" s="147">
        <v>64</v>
      </c>
      <c r="F84" s="146">
        <v>0.4</v>
      </c>
    </row>
    <row r="85" spans="1:13" x14ac:dyDescent="0.25">
      <c r="B85" s="229">
        <v>44049.958333333328</v>
      </c>
      <c r="C85" s="145">
        <v>459.4</v>
      </c>
      <c r="D85" s="146">
        <v>1.9</v>
      </c>
      <c r="E85" s="147">
        <v>66</v>
      </c>
      <c r="F85" s="146">
        <v>0.4</v>
      </c>
    </row>
    <row r="86" spans="1:13" x14ac:dyDescent="0.25">
      <c r="B86" s="229">
        <v>44050</v>
      </c>
      <c r="C86" s="145">
        <v>459.2</v>
      </c>
      <c r="D86" s="146">
        <v>1.2</v>
      </c>
      <c r="E86" s="147">
        <v>55</v>
      </c>
      <c r="F86" s="146">
        <v>0</v>
      </c>
    </row>
    <row r="87" spans="1:13" x14ac:dyDescent="0.25">
      <c r="B87" s="229">
        <v>44050.041666666672</v>
      </c>
      <c r="C87" s="145">
        <v>459.3</v>
      </c>
      <c r="D87" s="146">
        <v>-0.3</v>
      </c>
      <c r="E87" s="147">
        <v>59</v>
      </c>
      <c r="F87" s="146">
        <v>0.4</v>
      </c>
    </row>
    <row r="88" spans="1:13" x14ac:dyDescent="0.25">
      <c r="B88" s="229">
        <v>44050.083333333328</v>
      </c>
      <c r="C88" s="145">
        <v>459</v>
      </c>
      <c r="D88" s="146">
        <v>-1.2</v>
      </c>
      <c r="E88" s="147">
        <v>72</v>
      </c>
      <c r="F88" s="146">
        <v>0</v>
      </c>
    </row>
    <row r="89" spans="1:13" x14ac:dyDescent="0.25">
      <c r="B89" s="229">
        <v>44050.125</v>
      </c>
      <c r="C89" s="145">
        <v>458.7</v>
      </c>
      <c r="D89" s="146">
        <v>-2.1</v>
      </c>
      <c r="E89" s="147">
        <v>67</v>
      </c>
      <c r="F89" s="146">
        <v>0</v>
      </c>
    </row>
    <row r="90" spans="1:13" x14ac:dyDescent="0.25">
      <c r="B90" s="229">
        <v>44050.166666666672</v>
      </c>
      <c r="C90" s="145">
        <v>458.6</v>
      </c>
      <c r="D90" s="146">
        <v>-3.2</v>
      </c>
      <c r="E90" s="147">
        <v>74</v>
      </c>
      <c r="F90" s="146">
        <v>0</v>
      </c>
    </row>
    <row r="91" spans="1:13" x14ac:dyDescent="0.25">
      <c r="B91" s="229">
        <v>44050.208333333328</v>
      </c>
      <c r="C91" s="145">
        <v>458.6</v>
      </c>
      <c r="D91" s="146">
        <v>-4.0999999999999996</v>
      </c>
      <c r="E91" s="147">
        <v>80</v>
      </c>
      <c r="F91" s="146">
        <v>0.4</v>
      </c>
    </row>
    <row r="92" spans="1:13" s="138" customFormat="1" x14ac:dyDescent="0.25">
      <c r="A92"/>
      <c r="B92" s="229">
        <v>44050.25</v>
      </c>
      <c r="C92" s="145">
        <v>458.7</v>
      </c>
      <c r="D92" s="146">
        <v>-5.0999999999999996</v>
      </c>
      <c r="E92" s="147">
        <v>81</v>
      </c>
      <c r="F92" s="146">
        <v>0</v>
      </c>
      <c r="H92"/>
      <c r="I92"/>
      <c r="J92"/>
      <c r="K92"/>
      <c r="L92"/>
      <c r="M92"/>
    </row>
    <row r="93" spans="1:13" s="138" customFormat="1" x14ac:dyDescent="0.25">
      <c r="A93"/>
      <c r="B93" s="229">
        <v>44050.291666666672</v>
      </c>
      <c r="C93" s="145">
        <v>458.9</v>
      </c>
      <c r="D93" s="146">
        <v>-5.6</v>
      </c>
      <c r="E93" s="147">
        <v>83</v>
      </c>
      <c r="F93" s="146">
        <v>0</v>
      </c>
      <c r="H93"/>
      <c r="I93"/>
      <c r="J93"/>
      <c r="K93"/>
      <c r="L93"/>
      <c r="M93"/>
    </row>
    <row r="94" spans="1:13" s="138" customFormat="1" x14ac:dyDescent="0.25">
      <c r="A94"/>
      <c r="B94" s="229">
        <v>44050.333333333328</v>
      </c>
      <c r="C94" s="145">
        <v>459.3</v>
      </c>
      <c r="D94" s="146">
        <v>-5.9</v>
      </c>
      <c r="E94" s="147">
        <v>83</v>
      </c>
      <c r="F94" s="146">
        <v>0</v>
      </c>
      <c r="H94"/>
      <c r="I94"/>
      <c r="J94"/>
      <c r="K94"/>
      <c r="L94"/>
      <c r="M94"/>
    </row>
    <row r="95" spans="1:13" s="138" customFormat="1" x14ac:dyDescent="0.25">
      <c r="A95"/>
      <c r="B95" s="229">
        <v>44050.375</v>
      </c>
      <c r="C95" s="145">
        <v>459.8</v>
      </c>
      <c r="D95" s="146">
        <v>-2.5</v>
      </c>
      <c r="E95" s="147">
        <v>81</v>
      </c>
      <c r="F95" s="146">
        <v>0.4</v>
      </c>
      <c r="H95"/>
      <c r="I95"/>
      <c r="J95"/>
      <c r="K95"/>
      <c r="L95"/>
      <c r="M95"/>
    </row>
    <row r="96" spans="1:13" s="138" customFormat="1" x14ac:dyDescent="0.25">
      <c r="A96"/>
      <c r="B96" s="229">
        <v>44050.416666666672</v>
      </c>
      <c r="C96" s="145">
        <v>460</v>
      </c>
      <c r="D96" s="146">
        <v>0.3</v>
      </c>
      <c r="E96" s="147">
        <v>72</v>
      </c>
      <c r="F96" s="146">
        <v>1.3</v>
      </c>
      <c r="H96"/>
      <c r="I96"/>
      <c r="J96"/>
      <c r="K96"/>
      <c r="L96"/>
      <c r="M96"/>
    </row>
    <row r="97" spans="1:13" s="138" customFormat="1" x14ac:dyDescent="0.25">
      <c r="A97"/>
      <c r="B97" s="229">
        <v>44050.458333333328</v>
      </c>
      <c r="C97" s="145">
        <v>460</v>
      </c>
      <c r="D97" s="146">
        <v>6.4</v>
      </c>
      <c r="E97" s="147">
        <v>27</v>
      </c>
      <c r="F97" s="146">
        <v>1.3</v>
      </c>
      <c r="H97"/>
      <c r="I97"/>
      <c r="J97"/>
      <c r="K97"/>
      <c r="L97"/>
      <c r="M97"/>
    </row>
    <row r="98" spans="1:13" s="138" customFormat="1" x14ac:dyDescent="0.25">
      <c r="A98"/>
      <c r="B98" s="229">
        <v>44050.5</v>
      </c>
      <c r="C98" s="145">
        <v>459.9</v>
      </c>
      <c r="D98" s="146">
        <v>8.6999999999999993</v>
      </c>
      <c r="E98" s="147">
        <v>24</v>
      </c>
      <c r="F98" s="146">
        <v>1.3</v>
      </c>
      <c r="H98"/>
      <c r="I98"/>
      <c r="J98"/>
      <c r="K98"/>
      <c r="L98"/>
      <c r="M98"/>
    </row>
    <row r="99" spans="1:13" s="138" customFormat="1" x14ac:dyDescent="0.25">
      <c r="A99"/>
      <c r="B99" s="539" t="s">
        <v>172</v>
      </c>
      <c r="C99" s="149">
        <f>AVERAGE(C75:C98)</f>
        <v>458.98333333333329</v>
      </c>
      <c r="D99" s="149">
        <f>AVERAGE(D75:D98)</f>
        <v>3.3625000000000012</v>
      </c>
      <c r="E99" s="149">
        <f>AVERAGE(E75:E98)</f>
        <v>50.208333333333336</v>
      </c>
      <c r="F99" s="149">
        <f>AVERAGE(F75:F98)</f>
        <v>0.92916666666666636</v>
      </c>
      <c r="H99"/>
      <c r="I99"/>
      <c r="J99"/>
      <c r="K99"/>
      <c r="L99"/>
      <c r="M99"/>
    </row>
    <row r="100" spans="1:13" s="138" customFormat="1" ht="13.95" customHeight="1" x14ac:dyDescent="0.25">
      <c r="A100"/>
      <c r="H100"/>
      <c r="I100"/>
      <c r="J100"/>
      <c r="K100"/>
      <c r="L100"/>
      <c r="M100"/>
    </row>
    <row r="101" spans="1:13" s="138" customFormat="1" ht="13.2" customHeight="1" x14ac:dyDescent="0.25">
      <c r="A101"/>
      <c r="B101" s="590" t="s">
        <v>7770</v>
      </c>
      <c r="C101" s="590"/>
      <c r="D101" s="590"/>
      <c r="E101" s="590"/>
      <c r="F101" s="590"/>
      <c r="H101"/>
      <c r="I101"/>
      <c r="J101"/>
      <c r="K101"/>
      <c r="L101"/>
      <c r="M101"/>
    </row>
    <row r="102" spans="1:13" s="138" customFormat="1" ht="20.399999999999999" x14ac:dyDescent="0.25">
      <c r="A102"/>
      <c r="B102" s="142" t="s">
        <v>151</v>
      </c>
      <c r="C102" s="142" t="s">
        <v>181</v>
      </c>
      <c r="D102" s="142" t="s">
        <v>182</v>
      </c>
      <c r="E102" s="142" t="s">
        <v>153</v>
      </c>
      <c r="F102" s="142" t="s">
        <v>154</v>
      </c>
      <c r="H102"/>
      <c r="I102"/>
      <c r="J102"/>
      <c r="K102"/>
      <c r="L102"/>
      <c r="M102"/>
    </row>
    <row r="103" spans="1:13" s="138" customFormat="1" ht="13.95" customHeight="1" x14ac:dyDescent="0.25">
      <c r="A103"/>
      <c r="B103" s="229">
        <v>44050.541666666672</v>
      </c>
      <c r="C103" s="145">
        <v>459.6</v>
      </c>
      <c r="D103" s="146">
        <v>9.9</v>
      </c>
      <c r="E103" s="147">
        <v>24</v>
      </c>
      <c r="F103" s="146">
        <v>1.3</v>
      </c>
      <c r="H103"/>
      <c r="I103"/>
      <c r="J103"/>
      <c r="K103"/>
      <c r="L103"/>
      <c r="M103"/>
    </row>
    <row r="104" spans="1:13" s="138" customFormat="1" x14ac:dyDescent="0.25">
      <c r="A104"/>
      <c r="B104" s="229">
        <v>44050.583333333328</v>
      </c>
      <c r="C104" s="145">
        <v>459.3</v>
      </c>
      <c r="D104" s="146">
        <v>10.6</v>
      </c>
      <c r="E104" s="147">
        <v>25</v>
      </c>
      <c r="F104" s="146">
        <v>1.3</v>
      </c>
      <c r="H104"/>
      <c r="I104"/>
      <c r="J104"/>
      <c r="K104"/>
      <c r="L104"/>
      <c r="M104"/>
    </row>
    <row r="105" spans="1:13" s="138" customFormat="1" x14ac:dyDescent="0.25">
      <c r="A105"/>
      <c r="B105" s="229">
        <v>44050.625</v>
      </c>
      <c r="C105" s="145">
        <v>459</v>
      </c>
      <c r="D105" s="146">
        <v>10.8</v>
      </c>
      <c r="E105" s="147">
        <v>26</v>
      </c>
      <c r="F105" s="146">
        <v>2.2000000000000002</v>
      </c>
      <c r="H105"/>
      <c r="I105"/>
      <c r="J105"/>
      <c r="K105"/>
      <c r="L105"/>
      <c r="M105"/>
    </row>
    <row r="106" spans="1:13" s="138" customFormat="1" x14ac:dyDescent="0.25">
      <c r="A106"/>
      <c r="B106" s="229">
        <v>44050.666666666672</v>
      </c>
      <c r="C106" s="145">
        <v>458.9</v>
      </c>
      <c r="D106" s="146">
        <v>10.5</v>
      </c>
      <c r="E106" s="147">
        <v>26</v>
      </c>
      <c r="F106" s="146">
        <v>2.7</v>
      </c>
      <c r="H106"/>
      <c r="I106"/>
      <c r="J106"/>
      <c r="K106"/>
      <c r="L106"/>
      <c r="M106"/>
    </row>
    <row r="107" spans="1:13" s="138" customFormat="1" x14ac:dyDescent="0.25">
      <c r="A107"/>
      <c r="B107" s="229">
        <v>44050.708333333328</v>
      </c>
      <c r="C107" s="145">
        <v>458.8</v>
      </c>
      <c r="D107" s="146">
        <v>9.9</v>
      </c>
      <c r="E107" s="147">
        <v>29</v>
      </c>
      <c r="F107" s="146">
        <v>2.2000000000000002</v>
      </c>
      <c r="H107"/>
      <c r="I107"/>
      <c r="J107"/>
      <c r="K107"/>
      <c r="L107"/>
      <c r="M107"/>
    </row>
    <row r="108" spans="1:13" s="138" customFormat="1" x14ac:dyDescent="0.25">
      <c r="A108"/>
      <c r="B108" s="229">
        <v>44050.75</v>
      </c>
      <c r="C108" s="145">
        <v>459.2</v>
      </c>
      <c r="D108" s="146">
        <v>8.1999999999999993</v>
      </c>
      <c r="E108" s="147">
        <v>36</v>
      </c>
      <c r="F108" s="146">
        <v>2.2000000000000002</v>
      </c>
      <c r="H108"/>
      <c r="I108"/>
      <c r="J108"/>
      <c r="K108"/>
      <c r="L108"/>
      <c r="M108"/>
    </row>
    <row r="109" spans="1:13" s="138" customFormat="1" x14ac:dyDescent="0.25">
      <c r="A109"/>
      <c r="B109" s="229">
        <v>44050.791666666672</v>
      </c>
      <c r="C109" s="145">
        <v>459.4</v>
      </c>
      <c r="D109" s="146">
        <v>6</v>
      </c>
      <c r="E109" s="147">
        <v>40</v>
      </c>
      <c r="F109" s="146">
        <v>1.8</v>
      </c>
      <c r="H109"/>
      <c r="I109"/>
      <c r="J109"/>
      <c r="K109"/>
      <c r="L109"/>
      <c r="M109"/>
    </row>
    <row r="110" spans="1:13" s="138" customFormat="1" x14ac:dyDescent="0.25">
      <c r="A110"/>
      <c r="B110" s="229">
        <v>44050.833333333328</v>
      </c>
      <c r="C110" s="145">
        <v>459.6</v>
      </c>
      <c r="D110" s="146">
        <v>4.4000000000000004</v>
      </c>
      <c r="E110" s="147">
        <v>43</v>
      </c>
      <c r="F110" s="146">
        <v>1.3</v>
      </c>
      <c r="H110"/>
      <c r="I110"/>
      <c r="J110"/>
      <c r="K110"/>
      <c r="L110"/>
      <c r="M110"/>
    </row>
    <row r="111" spans="1:13" s="138" customFormat="1" x14ac:dyDescent="0.25">
      <c r="A111"/>
      <c r="B111" s="229">
        <v>44050.875</v>
      </c>
      <c r="C111" s="145">
        <v>460</v>
      </c>
      <c r="D111" s="146">
        <v>3</v>
      </c>
      <c r="E111" s="147">
        <v>51</v>
      </c>
      <c r="F111" s="146">
        <v>0.9</v>
      </c>
      <c r="H111"/>
      <c r="I111"/>
      <c r="J111"/>
      <c r="K111"/>
      <c r="L111"/>
      <c r="M111"/>
    </row>
    <row r="112" spans="1:13" s="138" customFormat="1" x14ac:dyDescent="0.25">
      <c r="A112"/>
      <c r="B112" s="229">
        <v>44050.916666666672</v>
      </c>
      <c r="C112" s="145">
        <v>460</v>
      </c>
      <c r="D112" s="146">
        <v>2.1</v>
      </c>
      <c r="E112" s="147">
        <v>63</v>
      </c>
      <c r="F112" s="146">
        <v>0.4</v>
      </c>
      <c r="H112"/>
      <c r="I112"/>
      <c r="J112"/>
      <c r="K112"/>
      <c r="L112"/>
      <c r="M112"/>
    </row>
    <row r="113" spans="1:13" s="138" customFormat="1" x14ac:dyDescent="0.25">
      <c r="A113"/>
      <c r="B113" s="229">
        <v>44050.958333333328</v>
      </c>
      <c r="C113" s="145">
        <v>460.1</v>
      </c>
      <c r="D113" s="146">
        <v>1.4</v>
      </c>
      <c r="E113" s="147">
        <v>67</v>
      </c>
      <c r="F113" s="146">
        <v>0</v>
      </c>
      <c r="H113"/>
      <c r="I113"/>
      <c r="J113"/>
      <c r="K113"/>
      <c r="L113"/>
      <c r="M113"/>
    </row>
    <row r="114" spans="1:13" s="138" customFormat="1" x14ac:dyDescent="0.25">
      <c r="A114"/>
      <c r="B114" s="229">
        <v>44051</v>
      </c>
      <c r="C114" s="145">
        <v>460.2</v>
      </c>
      <c r="D114" s="146">
        <v>0.9</v>
      </c>
      <c r="E114" s="147">
        <v>68</v>
      </c>
      <c r="F114" s="146">
        <v>0</v>
      </c>
      <c r="H114"/>
      <c r="I114"/>
      <c r="J114"/>
      <c r="K114"/>
      <c r="L114"/>
      <c r="M114"/>
    </row>
    <row r="115" spans="1:13" s="138" customFormat="1" x14ac:dyDescent="0.25">
      <c r="A115"/>
      <c r="B115" s="229">
        <v>44051.041666666672</v>
      </c>
      <c r="C115" s="145">
        <v>460.2</v>
      </c>
      <c r="D115" s="146">
        <v>-0.7</v>
      </c>
      <c r="E115" s="147">
        <v>69</v>
      </c>
      <c r="F115" s="146">
        <v>0.4</v>
      </c>
      <c r="H115"/>
      <c r="I115"/>
      <c r="J115"/>
      <c r="K115"/>
      <c r="L115"/>
      <c r="M115"/>
    </row>
    <row r="116" spans="1:13" s="138" customFormat="1" x14ac:dyDescent="0.25">
      <c r="A116"/>
      <c r="B116" s="229">
        <v>44051.083333333328</v>
      </c>
      <c r="C116" s="145">
        <v>459.8</v>
      </c>
      <c r="D116" s="146">
        <v>-1.6</v>
      </c>
      <c r="E116" s="147">
        <v>71</v>
      </c>
      <c r="F116" s="146">
        <v>0.4</v>
      </c>
      <c r="H116"/>
      <c r="I116"/>
      <c r="J116"/>
      <c r="K116"/>
      <c r="L116"/>
      <c r="M116"/>
    </row>
    <row r="117" spans="1:13" s="138" customFormat="1" x14ac:dyDescent="0.25">
      <c r="A117"/>
      <c r="B117" s="229">
        <v>44051.125</v>
      </c>
      <c r="C117" s="145">
        <v>459.5</v>
      </c>
      <c r="D117" s="146">
        <v>-2.2000000000000002</v>
      </c>
      <c r="E117" s="147">
        <v>72</v>
      </c>
      <c r="F117" s="146">
        <v>0.4</v>
      </c>
      <c r="H117"/>
      <c r="I117"/>
      <c r="J117"/>
      <c r="K117"/>
      <c r="L117"/>
      <c r="M117"/>
    </row>
    <row r="118" spans="1:13" s="138" customFormat="1" x14ac:dyDescent="0.25">
      <c r="A118"/>
      <c r="B118" s="229">
        <v>44051.166666666672</v>
      </c>
      <c r="C118" s="145">
        <v>459.1</v>
      </c>
      <c r="D118" s="146">
        <v>-2.6</v>
      </c>
      <c r="E118" s="147">
        <v>73</v>
      </c>
      <c r="F118" s="146">
        <v>0</v>
      </c>
      <c r="H118"/>
      <c r="I118"/>
      <c r="J118"/>
      <c r="K118"/>
      <c r="L118"/>
      <c r="M118"/>
    </row>
    <row r="119" spans="1:13" s="138" customFormat="1" x14ac:dyDescent="0.25">
      <c r="A119"/>
      <c r="B119" s="229">
        <v>44051.208333333328</v>
      </c>
      <c r="C119" s="145">
        <v>459.3</v>
      </c>
      <c r="D119" s="146">
        <v>-2.2999999999999998</v>
      </c>
      <c r="E119" s="147">
        <v>74</v>
      </c>
      <c r="F119" s="146">
        <v>0.4</v>
      </c>
      <c r="H119"/>
      <c r="I119"/>
      <c r="J119"/>
      <c r="K119"/>
      <c r="L119"/>
      <c r="M119"/>
    </row>
    <row r="120" spans="1:13" s="138" customFormat="1" x14ac:dyDescent="0.25">
      <c r="A120"/>
      <c r="B120" s="229">
        <v>44051.25</v>
      </c>
      <c r="C120" s="145">
        <v>459.3</v>
      </c>
      <c r="D120" s="146">
        <v>-4.0999999999999996</v>
      </c>
      <c r="E120" s="147">
        <v>77</v>
      </c>
      <c r="F120" s="146">
        <v>0.4</v>
      </c>
      <c r="H120"/>
      <c r="I120"/>
      <c r="J120"/>
      <c r="K120"/>
      <c r="L120"/>
      <c r="M120"/>
    </row>
    <row r="121" spans="1:13" s="138" customFormat="1" x14ac:dyDescent="0.25">
      <c r="A121"/>
      <c r="B121" s="229">
        <v>44051.291666666672</v>
      </c>
      <c r="C121" s="145">
        <v>459.4</v>
      </c>
      <c r="D121" s="146">
        <v>-4.8</v>
      </c>
      <c r="E121" s="147">
        <v>77</v>
      </c>
      <c r="F121" s="146">
        <v>0.4</v>
      </c>
      <c r="H121"/>
      <c r="I121"/>
      <c r="J121"/>
      <c r="K121"/>
      <c r="L121"/>
      <c r="M121"/>
    </row>
    <row r="122" spans="1:13" s="138" customFormat="1" x14ac:dyDescent="0.25">
      <c r="A122"/>
      <c r="B122" s="229">
        <v>44051.333333333328</v>
      </c>
      <c r="C122" s="145">
        <v>459.7</v>
      </c>
      <c r="D122" s="146">
        <v>-4.3</v>
      </c>
      <c r="E122" s="147">
        <v>80</v>
      </c>
      <c r="F122" s="146">
        <v>0.4</v>
      </c>
      <c r="H122"/>
      <c r="I122"/>
      <c r="J122"/>
      <c r="K122"/>
      <c r="L122"/>
      <c r="M122"/>
    </row>
    <row r="123" spans="1:13" s="138" customFormat="1" x14ac:dyDescent="0.25">
      <c r="A123"/>
      <c r="B123" s="229">
        <v>44051.375</v>
      </c>
      <c r="C123" s="145">
        <v>460.1</v>
      </c>
      <c r="D123" s="146">
        <v>-2.4</v>
      </c>
      <c r="E123" s="147">
        <v>77</v>
      </c>
      <c r="F123" s="146">
        <v>0.9</v>
      </c>
      <c r="H123"/>
      <c r="I123"/>
      <c r="J123"/>
      <c r="K123"/>
      <c r="L123"/>
      <c r="M123"/>
    </row>
    <row r="124" spans="1:13" s="138" customFormat="1" x14ac:dyDescent="0.25">
      <c r="A124"/>
      <c r="B124" s="229">
        <v>44051.416666666672</v>
      </c>
      <c r="C124" s="145">
        <v>460.4</v>
      </c>
      <c r="D124" s="146">
        <v>1.4</v>
      </c>
      <c r="E124" s="147">
        <v>72</v>
      </c>
      <c r="F124" s="146">
        <v>0.9</v>
      </c>
      <c r="H124"/>
      <c r="I124"/>
      <c r="J124"/>
      <c r="K124"/>
      <c r="L124"/>
      <c r="M124"/>
    </row>
    <row r="125" spans="1:13" s="138" customFormat="1" x14ac:dyDescent="0.25">
      <c r="A125"/>
      <c r="B125" s="229">
        <v>44051.458333333328</v>
      </c>
      <c r="C125" s="145">
        <v>460.4</v>
      </c>
      <c r="D125" s="146">
        <v>7.3</v>
      </c>
      <c r="E125" s="147">
        <v>48</v>
      </c>
      <c r="F125" s="146">
        <v>0.9</v>
      </c>
      <c r="H125"/>
      <c r="I125"/>
      <c r="J125"/>
      <c r="K125"/>
      <c r="L125"/>
      <c r="M125"/>
    </row>
    <row r="126" spans="1:13" s="138" customFormat="1" x14ac:dyDescent="0.25">
      <c r="A126"/>
      <c r="B126" s="229">
        <v>44051.5</v>
      </c>
      <c r="C126" s="145">
        <v>460.2</v>
      </c>
      <c r="D126" s="146">
        <v>9.8000000000000007</v>
      </c>
      <c r="E126" s="147">
        <v>40</v>
      </c>
      <c r="F126" s="146">
        <v>2.2000000000000002</v>
      </c>
      <c r="H126"/>
      <c r="I126"/>
      <c r="J126"/>
      <c r="K126"/>
      <c r="L126"/>
      <c r="M126"/>
    </row>
    <row r="127" spans="1:13" s="138" customFormat="1" x14ac:dyDescent="0.25">
      <c r="A127"/>
      <c r="B127" s="539" t="s">
        <v>165</v>
      </c>
      <c r="C127" s="149">
        <f>AVERAGE(C103:C126)</f>
        <v>459.64583333333343</v>
      </c>
      <c r="D127" s="149">
        <f>AVERAGE(D103:D126)</f>
        <v>2.9666666666666672</v>
      </c>
      <c r="E127" s="149">
        <f>AVERAGE(E103:E126)</f>
        <v>55.333333333333336</v>
      </c>
      <c r="F127" s="149">
        <f>AVERAGE(F103:F126)</f>
        <v>0.99999999999999956</v>
      </c>
      <c r="H127"/>
      <c r="I127"/>
      <c r="J127"/>
      <c r="K127"/>
      <c r="L127"/>
      <c r="M127"/>
    </row>
    <row r="128" spans="1:13" s="138" customFormat="1" x14ac:dyDescent="0.25">
      <c r="A128"/>
      <c r="H128"/>
      <c r="I128"/>
      <c r="J128"/>
      <c r="K128"/>
      <c r="L128"/>
      <c r="M128"/>
    </row>
    <row r="129" spans="1:13" s="138" customFormat="1" ht="13.2" customHeight="1" x14ac:dyDescent="0.25">
      <c r="A129"/>
      <c r="B129" s="590" t="s">
        <v>7771</v>
      </c>
      <c r="C129" s="590"/>
      <c r="D129" s="590"/>
      <c r="E129" s="590"/>
      <c r="F129" s="590"/>
      <c r="H129"/>
      <c r="I129"/>
      <c r="J129"/>
      <c r="K129"/>
      <c r="L129"/>
      <c r="M129"/>
    </row>
    <row r="130" spans="1:13" s="138" customFormat="1" ht="20.399999999999999" x14ac:dyDescent="0.25">
      <c r="A130"/>
      <c r="B130" s="142" t="s">
        <v>151</v>
      </c>
      <c r="C130" s="142" t="s">
        <v>181</v>
      </c>
      <c r="D130" s="142" t="s">
        <v>182</v>
      </c>
      <c r="E130" s="142" t="s">
        <v>153</v>
      </c>
      <c r="F130" s="142" t="s">
        <v>154</v>
      </c>
      <c r="H130"/>
      <c r="I130"/>
      <c r="J130"/>
      <c r="K130"/>
      <c r="L130"/>
      <c r="M130"/>
    </row>
    <row r="131" spans="1:13" s="138" customFormat="1" ht="13.95" customHeight="1" x14ac:dyDescent="0.25">
      <c r="A131"/>
      <c r="B131" s="229">
        <v>44051.541666666672</v>
      </c>
      <c r="C131" s="145">
        <v>460</v>
      </c>
      <c r="D131" s="146">
        <v>10.7</v>
      </c>
      <c r="E131" s="147">
        <v>35</v>
      </c>
      <c r="F131" s="146">
        <v>2.2000000000000002</v>
      </c>
      <c r="H131"/>
      <c r="I131"/>
      <c r="J131"/>
      <c r="K131"/>
      <c r="L131"/>
      <c r="M131"/>
    </row>
    <row r="132" spans="1:13" s="138" customFormat="1" x14ac:dyDescent="0.25">
      <c r="A132"/>
      <c r="B132" s="229">
        <v>44051.583333333328</v>
      </c>
      <c r="C132" s="145">
        <v>459.6</v>
      </c>
      <c r="D132" s="146">
        <v>10.6</v>
      </c>
      <c r="E132" s="147">
        <v>33</v>
      </c>
      <c r="F132" s="146">
        <v>2.7</v>
      </c>
      <c r="H132"/>
      <c r="I132"/>
      <c r="J132"/>
      <c r="K132"/>
      <c r="L132"/>
      <c r="M132"/>
    </row>
    <row r="133" spans="1:13" s="138" customFormat="1" x14ac:dyDescent="0.25">
      <c r="A133"/>
      <c r="B133" s="229">
        <v>44051.625</v>
      </c>
      <c r="C133" s="145">
        <v>459.2</v>
      </c>
      <c r="D133" s="146">
        <v>11.2</v>
      </c>
      <c r="E133" s="147">
        <v>33</v>
      </c>
      <c r="F133" s="146">
        <v>2.2000000000000002</v>
      </c>
      <c r="H133"/>
      <c r="I133"/>
      <c r="J133"/>
      <c r="K133"/>
      <c r="L133"/>
      <c r="M133"/>
    </row>
    <row r="134" spans="1:13" s="138" customFormat="1" x14ac:dyDescent="0.25">
      <c r="A134"/>
      <c r="B134" s="229">
        <v>44051.666666666672</v>
      </c>
      <c r="C134" s="145">
        <v>458.9</v>
      </c>
      <c r="D134" s="146">
        <v>10.1</v>
      </c>
      <c r="E134" s="147">
        <v>38</v>
      </c>
      <c r="F134" s="146">
        <v>2.2000000000000002</v>
      </c>
      <c r="H134"/>
      <c r="I134"/>
      <c r="J134"/>
      <c r="K134"/>
      <c r="L134"/>
      <c r="M134"/>
    </row>
    <row r="135" spans="1:13" s="138" customFormat="1" x14ac:dyDescent="0.25">
      <c r="A135"/>
      <c r="B135" s="229">
        <v>44051.708333333328</v>
      </c>
      <c r="C135" s="145">
        <v>458.9</v>
      </c>
      <c r="D135" s="146">
        <v>9.6</v>
      </c>
      <c r="E135" s="147">
        <v>41</v>
      </c>
      <c r="F135" s="146">
        <v>2.2000000000000002</v>
      </c>
      <c r="H135"/>
      <c r="I135"/>
      <c r="J135"/>
      <c r="K135"/>
      <c r="L135"/>
      <c r="M135"/>
    </row>
    <row r="136" spans="1:13" s="138" customFormat="1" x14ac:dyDescent="0.25">
      <c r="A136"/>
      <c r="B136" s="229">
        <v>44051.75</v>
      </c>
      <c r="C136" s="145">
        <v>458.9</v>
      </c>
      <c r="D136" s="146">
        <v>8.8000000000000007</v>
      </c>
      <c r="E136" s="147">
        <v>54</v>
      </c>
      <c r="F136" s="146">
        <v>2.2000000000000002</v>
      </c>
      <c r="H136"/>
      <c r="I136"/>
      <c r="J136"/>
      <c r="K136"/>
      <c r="L136"/>
      <c r="M136"/>
    </row>
    <row r="137" spans="1:13" s="138" customFormat="1" x14ac:dyDescent="0.25">
      <c r="A137"/>
      <c r="B137" s="229">
        <v>44051.791666666672</v>
      </c>
      <c r="C137" s="145">
        <v>459.2</v>
      </c>
      <c r="D137" s="146">
        <v>5.9</v>
      </c>
      <c r="E137" s="147">
        <v>68</v>
      </c>
      <c r="F137" s="146">
        <v>2.2000000000000002</v>
      </c>
      <c r="H137"/>
      <c r="I137"/>
      <c r="J137"/>
      <c r="K137"/>
      <c r="L137"/>
      <c r="M137"/>
    </row>
    <row r="138" spans="1:13" s="138" customFormat="1" x14ac:dyDescent="0.25">
      <c r="A138"/>
      <c r="B138" s="229">
        <v>44051.833333333328</v>
      </c>
      <c r="C138" s="145">
        <v>459.4</v>
      </c>
      <c r="D138" s="146">
        <v>4.3</v>
      </c>
      <c r="E138" s="147">
        <v>77</v>
      </c>
      <c r="F138" s="146">
        <v>1.3</v>
      </c>
      <c r="H138"/>
      <c r="I138"/>
      <c r="J138"/>
      <c r="K138"/>
      <c r="L138"/>
      <c r="M138"/>
    </row>
    <row r="139" spans="1:13" s="138" customFormat="1" x14ac:dyDescent="0.25">
      <c r="A139"/>
      <c r="B139" s="229">
        <v>44051.875</v>
      </c>
      <c r="C139" s="145">
        <v>459.7</v>
      </c>
      <c r="D139" s="146">
        <v>3.4</v>
      </c>
      <c r="E139" s="147">
        <v>83</v>
      </c>
      <c r="F139" s="146">
        <v>1.3</v>
      </c>
      <c r="H139"/>
      <c r="I139"/>
      <c r="J139"/>
      <c r="K139"/>
      <c r="L139"/>
      <c r="M139"/>
    </row>
    <row r="140" spans="1:13" x14ac:dyDescent="0.25">
      <c r="B140" s="229">
        <v>44051.916666666672</v>
      </c>
      <c r="C140" s="145">
        <v>459.9</v>
      </c>
      <c r="D140" s="146">
        <v>2.9</v>
      </c>
      <c r="E140" s="147">
        <v>84</v>
      </c>
      <c r="F140" s="146">
        <v>1.3</v>
      </c>
    </row>
    <row r="141" spans="1:13" x14ac:dyDescent="0.25">
      <c r="B141" s="229">
        <v>44051.958333333328</v>
      </c>
      <c r="C141" s="145">
        <v>460.1</v>
      </c>
      <c r="D141" s="146">
        <v>2.6</v>
      </c>
      <c r="E141" s="147">
        <v>85</v>
      </c>
      <c r="F141" s="146">
        <v>0.9</v>
      </c>
    </row>
    <row r="142" spans="1:13" x14ac:dyDescent="0.25">
      <c r="B142" s="229">
        <v>44052</v>
      </c>
      <c r="C142" s="145">
        <v>460</v>
      </c>
      <c r="D142" s="146">
        <v>2.9</v>
      </c>
      <c r="E142" s="147">
        <v>83</v>
      </c>
      <c r="F142" s="146">
        <v>0.4</v>
      </c>
    </row>
    <row r="143" spans="1:13" x14ac:dyDescent="0.25">
      <c r="B143" s="229">
        <v>44052.041666666672</v>
      </c>
      <c r="C143" s="145">
        <v>459.9</v>
      </c>
      <c r="D143" s="146">
        <v>2.6</v>
      </c>
      <c r="E143" s="147">
        <v>85</v>
      </c>
      <c r="F143" s="146">
        <v>0.9</v>
      </c>
    </row>
    <row r="144" spans="1:13" x14ac:dyDescent="0.25">
      <c r="B144" s="229">
        <v>44052.083333333328</v>
      </c>
      <c r="C144" s="145">
        <v>459.6</v>
      </c>
      <c r="D144" s="146">
        <v>2.7</v>
      </c>
      <c r="E144" s="147">
        <v>82</v>
      </c>
      <c r="F144" s="146">
        <v>0.9</v>
      </c>
    </row>
    <row r="145" spans="2:13" x14ac:dyDescent="0.25">
      <c r="B145" s="229">
        <v>44052.125</v>
      </c>
      <c r="C145" s="145">
        <v>459.3</v>
      </c>
      <c r="D145" s="146">
        <v>2.2000000000000002</v>
      </c>
      <c r="E145" s="147">
        <v>84</v>
      </c>
      <c r="F145" s="146">
        <v>0.4</v>
      </c>
    </row>
    <row r="146" spans="2:13" x14ac:dyDescent="0.25">
      <c r="B146" s="229">
        <v>44052.166666666672</v>
      </c>
      <c r="C146" s="145">
        <v>459.2</v>
      </c>
      <c r="D146" s="146">
        <v>2.1</v>
      </c>
      <c r="E146" s="147">
        <v>86</v>
      </c>
      <c r="F146" s="146">
        <v>0.4</v>
      </c>
    </row>
    <row r="147" spans="2:13" x14ac:dyDescent="0.25">
      <c r="B147" s="229">
        <v>44052.208333333328</v>
      </c>
      <c r="C147" s="145">
        <v>459</v>
      </c>
      <c r="D147" s="146">
        <v>2</v>
      </c>
      <c r="E147" s="147">
        <v>86</v>
      </c>
      <c r="F147" s="146">
        <v>0.4</v>
      </c>
    </row>
    <row r="148" spans="2:13" x14ac:dyDescent="0.25">
      <c r="B148" s="229">
        <v>44052.25</v>
      </c>
      <c r="C148" s="145">
        <v>459.1</v>
      </c>
      <c r="D148" s="146">
        <v>1.5</v>
      </c>
      <c r="E148" s="147">
        <v>86</v>
      </c>
      <c r="F148" s="146">
        <v>0.4</v>
      </c>
    </row>
    <row r="149" spans="2:13" x14ac:dyDescent="0.25">
      <c r="B149" s="229">
        <v>44052.291666666672</v>
      </c>
      <c r="C149" s="145">
        <v>459.3</v>
      </c>
      <c r="D149" s="146">
        <v>0.4</v>
      </c>
      <c r="E149" s="147">
        <v>88</v>
      </c>
      <c r="F149" s="146">
        <v>0</v>
      </c>
    </row>
    <row r="150" spans="2:13" x14ac:dyDescent="0.25">
      <c r="B150" s="229">
        <v>44052.333333333328</v>
      </c>
      <c r="C150" s="145">
        <v>459.7</v>
      </c>
      <c r="D150" s="146">
        <v>0.8</v>
      </c>
      <c r="E150" s="147">
        <v>86</v>
      </c>
      <c r="F150" s="146">
        <v>0</v>
      </c>
    </row>
    <row r="151" spans="2:13" x14ac:dyDescent="0.25">
      <c r="B151" s="229">
        <v>44052.375</v>
      </c>
      <c r="C151" s="145">
        <v>459.9</v>
      </c>
      <c r="D151" s="146">
        <v>2.8</v>
      </c>
      <c r="E151" s="147">
        <v>81</v>
      </c>
      <c r="F151" s="146">
        <v>0.4</v>
      </c>
    </row>
    <row r="152" spans="2:13" x14ac:dyDescent="0.25">
      <c r="B152" s="229">
        <v>44052.416666666672</v>
      </c>
      <c r="C152" s="145">
        <v>460.2</v>
      </c>
      <c r="D152" s="146">
        <v>6.4</v>
      </c>
      <c r="E152" s="147">
        <v>66</v>
      </c>
      <c r="F152" s="146">
        <v>0.9</v>
      </c>
    </row>
    <row r="153" spans="2:13" x14ac:dyDescent="0.25">
      <c r="B153" s="229">
        <v>44052.458333333328</v>
      </c>
      <c r="C153" s="145">
        <v>460</v>
      </c>
      <c r="D153" s="146">
        <v>8.6</v>
      </c>
      <c r="E153" s="147">
        <v>56</v>
      </c>
      <c r="F153" s="146">
        <v>1.3</v>
      </c>
    </row>
    <row r="154" spans="2:13" x14ac:dyDescent="0.25">
      <c r="B154" s="229">
        <v>44052.5</v>
      </c>
      <c r="C154" s="145">
        <v>460</v>
      </c>
      <c r="D154" s="146">
        <v>7.4</v>
      </c>
      <c r="E154" s="147">
        <v>59</v>
      </c>
      <c r="F154" s="146">
        <v>1.8</v>
      </c>
    </row>
    <row r="155" spans="2:13" s="138" customFormat="1" x14ac:dyDescent="0.25">
      <c r="B155" s="539" t="s">
        <v>166</v>
      </c>
      <c r="C155" s="149">
        <f>AVERAGE(C131:C154)</f>
        <v>459.54166666666669</v>
      </c>
      <c r="D155" s="149">
        <f>AVERAGE(D131:D154)</f>
        <v>5.104166666666667</v>
      </c>
      <c r="E155" s="149">
        <f>AVERAGE(E131:E154)</f>
        <v>69.125</v>
      </c>
      <c r="F155" s="149">
        <f>AVERAGE(F131:F154)</f>
        <v>1.2041666666666662</v>
      </c>
      <c r="H155"/>
      <c r="I155"/>
      <c r="J155"/>
      <c r="K155"/>
      <c r="L155"/>
      <c r="M155"/>
    </row>
    <row r="156" spans="2:13" s="138" customFormat="1" x14ac:dyDescent="0.25">
      <c r="H156"/>
      <c r="I156"/>
      <c r="J156"/>
      <c r="K156"/>
      <c r="L156"/>
      <c r="M156"/>
    </row>
    <row r="157" spans="2:13" s="138" customFormat="1" ht="13.2" customHeight="1" x14ac:dyDescent="0.25">
      <c r="B157" s="590" t="s">
        <v>7772</v>
      </c>
      <c r="C157" s="590"/>
      <c r="D157" s="590"/>
      <c r="E157" s="590"/>
      <c r="F157" s="590"/>
      <c r="H157"/>
      <c r="I157"/>
      <c r="J157"/>
      <c r="K157"/>
      <c r="L157"/>
      <c r="M157"/>
    </row>
    <row r="158" spans="2:13" s="138" customFormat="1" ht="20.399999999999999" x14ac:dyDescent="0.25">
      <c r="B158" s="142" t="s">
        <v>151</v>
      </c>
      <c r="C158" s="142" t="s">
        <v>181</v>
      </c>
      <c r="D158" s="142" t="s">
        <v>182</v>
      </c>
      <c r="E158" s="142" t="s">
        <v>153</v>
      </c>
      <c r="F158" s="142" t="s">
        <v>154</v>
      </c>
      <c r="H158"/>
      <c r="I158"/>
      <c r="J158"/>
      <c r="K158"/>
      <c r="L158"/>
      <c r="M158"/>
    </row>
    <row r="159" spans="2:13" s="138" customFormat="1" ht="13.95" customHeight="1" x14ac:dyDescent="0.25">
      <c r="B159" s="229">
        <v>44052.625</v>
      </c>
      <c r="C159" s="145">
        <v>459.2</v>
      </c>
      <c r="D159" s="146">
        <v>9.6999999999999993</v>
      </c>
      <c r="E159" s="147">
        <v>52</v>
      </c>
      <c r="F159" s="146">
        <v>2.2000000000000002</v>
      </c>
      <c r="H159"/>
      <c r="I159"/>
      <c r="J159"/>
      <c r="K159"/>
      <c r="L159"/>
      <c r="M159"/>
    </row>
    <row r="160" spans="2:13" s="138" customFormat="1" x14ac:dyDescent="0.25">
      <c r="B160" s="229">
        <v>44052.666666666672</v>
      </c>
      <c r="C160" s="145">
        <v>458.7</v>
      </c>
      <c r="D160" s="146">
        <v>8.8000000000000007</v>
      </c>
      <c r="E160" s="147">
        <v>53</v>
      </c>
      <c r="F160" s="146">
        <v>1.8</v>
      </c>
      <c r="H160"/>
      <c r="I160"/>
      <c r="J160"/>
      <c r="K160"/>
      <c r="L160"/>
      <c r="M160"/>
    </row>
    <row r="161" spans="2:13" s="138" customFormat="1" x14ac:dyDescent="0.25">
      <c r="B161" s="229">
        <v>44052.708333333328</v>
      </c>
      <c r="C161" s="145">
        <v>458.5</v>
      </c>
      <c r="D161" s="146">
        <v>8.8000000000000007</v>
      </c>
      <c r="E161" s="147">
        <v>57</v>
      </c>
      <c r="F161" s="146">
        <v>1.8</v>
      </c>
      <c r="H161"/>
      <c r="I161"/>
      <c r="J161"/>
      <c r="K161"/>
      <c r="L161"/>
      <c r="M161"/>
    </row>
    <row r="162" spans="2:13" s="138" customFormat="1" x14ac:dyDescent="0.25">
      <c r="B162" s="229">
        <v>44052.75</v>
      </c>
      <c r="C162" s="145">
        <v>458.6</v>
      </c>
      <c r="D162" s="146">
        <v>7.3</v>
      </c>
      <c r="E162" s="147">
        <v>63</v>
      </c>
      <c r="F162" s="146">
        <v>1.8</v>
      </c>
      <c r="H162"/>
      <c r="I162"/>
      <c r="J162"/>
      <c r="K162"/>
      <c r="L162"/>
      <c r="M162"/>
    </row>
    <row r="163" spans="2:13" s="138" customFormat="1" x14ac:dyDescent="0.25">
      <c r="B163" s="229">
        <v>44052.791666666672</v>
      </c>
      <c r="C163" s="145">
        <v>458.9</v>
      </c>
      <c r="D163" s="146">
        <v>5.8</v>
      </c>
      <c r="E163" s="147">
        <v>70</v>
      </c>
      <c r="F163" s="146">
        <v>1.8</v>
      </c>
      <c r="H163"/>
      <c r="I163"/>
      <c r="J163"/>
      <c r="K163"/>
      <c r="L163"/>
      <c r="M163"/>
    </row>
    <row r="164" spans="2:13" s="138" customFormat="1" x14ac:dyDescent="0.25">
      <c r="B164" s="229">
        <v>44052.833333333328</v>
      </c>
      <c r="C164" s="145">
        <v>459.1</v>
      </c>
      <c r="D164" s="146">
        <v>4.2</v>
      </c>
      <c r="E164" s="147">
        <v>81</v>
      </c>
      <c r="F164" s="146">
        <v>1.3</v>
      </c>
      <c r="H164"/>
      <c r="I164"/>
      <c r="J164"/>
      <c r="K164"/>
      <c r="L164"/>
      <c r="M164"/>
    </row>
    <row r="165" spans="2:13" s="138" customFormat="1" x14ac:dyDescent="0.25">
      <c r="B165" s="229">
        <v>44052.875</v>
      </c>
      <c r="C165" s="145">
        <v>459.3</v>
      </c>
      <c r="D165" s="146">
        <v>3.5</v>
      </c>
      <c r="E165" s="147">
        <v>83</v>
      </c>
      <c r="F165" s="146">
        <v>1.3</v>
      </c>
      <c r="H165"/>
      <c r="I165"/>
      <c r="J165"/>
      <c r="K165"/>
      <c r="L165"/>
      <c r="M165"/>
    </row>
    <row r="166" spans="2:13" s="138" customFormat="1" x14ac:dyDescent="0.25">
      <c r="B166" s="229">
        <v>44052.916666666672</v>
      </c>
      <c r="C166" s="145">
        <v>459.5</v>
      </c>
      <c r="D166" s="146">
        <v>3.1</v>
      </c>
      <c r="E166" s="147">
        <v>86</v>
      </c>
      <c r="F166" s="146">
        <v>0.9</v>
      </c>
      <c r="H166"/>
      <c r="I166"/>
      <c r="J166"/>
      <c r="K166"/>
      <c r="L166"/>
      <c r="M166"/>
    </row>
    <row r="167" spans="2:13" s="138" customFormat="1" x14ac:dyDescent="0.25">
      <c r="B167" s="229">
        <v>44052.958333333328</v>
      </c>
      <c r="C167" s="145">
        <v>459.6</v>
      </c>
      <c r="D167" s="146">
        <v>2.4</v>
      </c>
      <c r="E167" s="147">
        <v>87</v>
      </c>
      <c r="F167" s="146">
        <v>0.9</v>
      </c>
      <c r="H167"/>
      <c r="I167"/>
      <c r="J167"/>
      <c r="K167"/>
      <c r="L167"/>
      <c r="M167"/>
    </row>
    <row r="168" spans="2:13" s="138" customFormat="1" x14ac:dyDescent="0.25">
      <c r="B168" s="229">
        <v>44053</v>
      </c>
      <c r="C168" s="145">
        <v>459.5</v>
      </c>
      <c r="D168" s="146">
        <v>2.2999999999999998</v>
      </c>
      <c r="E168" s="147">
        <v>87</v>
      </c>
      <c r="F168" s="146">
        <v>0.4</v>
      </c>
      <c r="H168"/>
      <c r="I168"/>
      <c r="J168"/>
      <c r="K168"/>
      <c r="L168"/>
      <c r="M168"/>
    </row>
    <row r="169" spans="2:13" s="138" customFormat="1" x14ac:dyDescent="0.25">
      <c r="B169" s="229">
        <v>44053.041666666672</v>
      </c>
      <c r="C169" s="145">
        <v>459.4</v>
      </c>
      <c r="D169" s="146">
        <v>2.6</v>
      </c>
      <c r="E169" s="147">
        <v>84</v>
      </c>
      <c r="F169" s="146">
        <v>0.4</v>
      </c>
      <c r="H169"/>
      <c r="I169"/>
      <c r="J169"/>
      <c r="K169"/>
      <c r="L169"/>
      <c r="M169"/>
    </row>
    <row r="170" spans="2:13" s="138" customFormat="1" x14ac:dyDescent="0.25">
      <c r="B170" s="229">
        <v>44053.083333333328</v>
      </c>
      <c r="C170" s="145">
        <v>458.9</v>
      </c>
      <c r="D170" s="146">
        <v>1.6</v>
      </c>
      <c r="E170" s="147">
        <v>85</v>
      </c>
      <c r="F170" s="146">
        <v>0</v>
      </c>
      <c r="H170"/>
      <c r="I170"/>
      <c r="J170"/>
      <c r="K170"/>
      <c r="L170"/>
      <c r="M170"/>
    </row>
    <row r="171" spans="2:13" s="138" customFormat="1" x14ac:dyDescent="0.25">
      <c r="B171" s="229">
        <v>44053.125</v>
      </c>
      <c r="C171" s="145">
        <v>458.8</v>
      </c>
      <c r="D171" s="146">
        <v>0.1</v>
      </c>
      <c r="E171" s="147">
        <v>86</v>
      </c>
      <c r="F171" s="146">
        <v>0.4</v>
      </c>
      <c r="H171"/>
      <c r="I171"/>
      <c r="J171"/>
      <c r="K171"/>
      <c r="L171"/>
      <c r="M171"/>
    </row>
    <row r="172" spans="2:13" s="138" customFormat="1" x14ac:dyDescent="0.25">
      <c r="B172" s="229">
        <v>44053.166666666672</v>
      </c>
      <c r="C172" s="145">
        <v>458.5</v>
      </c>
      <c r="D172" s="146">
        <v>-0.4</v>
      </c>
      <c r="E172" s="147">
        <v>89</v>
      </c>
      <c r="F172" s="146">
        <v>0.4</v>
      </c>
      <c r="H172"/>
      <c r="I172"/>
      <c r="J172"/>
      <c r="K172"/>
      <c r="L172"/>
      <c r="M172"/>
    </row>
    <row r="173" spans="2:13" s="138" customFormat="1" x14ac:dyDescent="0.25">
      <c r="B173" s="229">
        <v>44053.208333333328</v>
      </c>
      <c r="C173" s="145">
        <v>458.3</v>
      </c>
      <c r="D173" s="146">
        <v>-0.4</v>
      </c>
      <c r="E173" s="147">
        <v>88</v>
      </c>
      <c r="F173" s="146">
        <v>0</v>
      </c>
      <c r="H173"/>
      <c r="I173"/>
      <c r="J173"/>
      <c r="K173"/>
      <c r="L173"/>
      <c r="M173"/>
    </row>
    <row r="174" spans="2:13" s="138" customFormat="1" x14ac:dyDescent="0.25">
      <c r="B174" s="229">
        <v>44053.25</v>
      </c>
      <c r="C174" s="145">
        <v>458.4</v>
      </c>
      <c r="D174" s="146">
        <v>-2.7</v>
      </c>
      <c r="E174" s="147">
        <v>89</v>
      </c>
      <c r="F174" s="146">
        <v>0.4</v>
      </c>
      <c r="H174"/>
      <c r="I174"/>
      <c r="J174"/>
      <c r="K174"/>
      <c r="L174"/>
      <c r="M174"/>
    </row>
    <row r="175" spans="2:13" s="138" customFormat="1" x14ac:dyDescent="0.25">
      <c r="B175" s="229">
        <v>44053.291666666672</v>
      </c>
      <c r="C175" s="145">
        <v>458.4</v>
      </c>
      <c r="D175" s="146">
        <v>-3</v>
      </c>
      <c r="E175" s="147">
        <v>92</v>
      </c>
      <c r="F175" s="146">
        <v>0.4</v>
      </c>
      <c r="H175"/>
      <c r="I175"/>
      <c r="J175"/>
      <c r="K175"/>
      <c r="L175"/>
      <c r="M175"/>
    </row>
    <row r="176" spans="2:13" s="138" customFormat="1" x14ac:dyDescent="0.25">
      <c r="B176" s="229">
        <v>44053.333333333328</v>
      </c>
      <c r="C176" s="145">
        <v>458.7</v>
      </c>
      <c r="D176" s="146">
        <v>-2.8</v>
      </c>
      <c r="E176" s="147">
        <v>93</v>
      </c>
      <c r="F176" s="146">
        <v>0</v>
      </c>
      <c r="H176"/>
      <c r="I176"/>
      <c r="J176"/>
      <c r="K176"/>
      <c r="L176"/>
      <c r="M176"/>
    </row>
    <row r="177" spans="2:13" s="138" customFormat="1" x14ac:dyDescent="0.25">
      <c r="B177" s="229">
        <v>44053.375</v>
      </c>
      <c r="C177" s="145">
        <v>459.1</v>
      </c>
      <c r="D177" s="146">
        <v>-0.7</v>
      </c>
      <c r="E177" s="147">
        <v>94</v>
      </c>
      <c r="F177" s="146">
        <v>0</v>
      </c>
      <c r="H177"/>
      <c r="I177"/>
      <c r="J177"/>
      <c r="K177"/>
      <c r="L177"/>
      <c r="M177"/>
    </row>
    <row r="178" spans="2:13" s="138" customFormat="1" x14ac:dyDescent="0.25">
      <c r="B178" s="229">
        <v>44053.416666666672</v>
      </c>
      <c r="C178" s="145">
        <v>459.4</v>
      </c>
      <c r="D178" s="146">
        <v>2.2999999999999998</v>
      </c>
      <c r="E178" s="147">
        <v>86</v>
      </c>
      <c r="F178" s="146">
        <v>0.9</v>
      </c>
      <c r="H178"/>
      <c r="I178"/>
      <c r="J178"/>
      <c r="K178"/>
      <c r="L178"/>
      <c r="M178"/>
    </row>
    <row r="179" spans="2:13" s="138" customFormat="1" x14ac:dyDescent="0.25">
      <c r="B179" s="229">
        <v>44053.458333333328</v>
      </c>
      <c r="C179" s="145">
        <v>459.4</v>
      </c>
      <c r="D179" s="146">
        <v>6.8</v>
      </c>
      <c r="E179" s="147">
        <v>65</v>
      </c>
      <c r="F179" s="146">
        <v>0.9</v>
      </c>
      <c r="H179"/>
      <c r="I179"/>
      <c r="J179"/>
      <c r="K179"/>
      <c r="L179"/>
      <c r="M179"/>
    </row>
    <row r="180" spans="2:13" s="138" customFormat="1" x14ac:dyDescent="0.25">
      <c r="B180" s="229">
        <v>44053.5</v>
      </c>
      <c r="C180" s="145">
        <v>459.1</v>
      </c>
      <c r="D180" s="146">
        <v>8.5</v>
      </c>
      <c r="E180" s="147">
        <v>51</v>
      </c>
      <c r="F180" s="146">
        <v>0.9</v>
      </c>
      <c r="H180"/>
      <c r="I180"/>
      <c r="J180"/>
      <c r="K180"/>
      <c r="L180"/>
      <c r="M180"/>
    </row>
    <row r="181" spans="2:13" s="138" customFormat="1" x14ac:dyDescent="0.25">
      <c r="B181" s="229">
        <v>44053.541666666672</v>
      </c>
      <c r="C181" s="145">
        <v>458.8</v>
      </c>
      <c r="D181" s="146">
        <v>9.9</v>
      </c>
      <c r="E181" s="147">
        <v>44</v>
      </c>
      <c r="F181" s="146">
        <v>2.2000000000000002</v>
      </c>
      <c r="H181"/>
      <c r="I181"/>
      <c r="J181"/>
      <c r="K181"/>
      <c r="L181"/>
      <c r="M181"/>
    </row>
    <row r="182" spans="2:13" s="138" customFormat="1" x14ac:dyDescent="0.25">
      <c r="B182" s="229">
        <v>44053.583333333328</v>
      </c>
      <c r="C182" s="145">
        <v>458.6</v>
      </c>
      <c r="D182" s="146">
        <v>10.7</v>
      </c>
      <c r="E182" s="147">
        <v>44</v>
      </c>
      <c r="F182" s="146">
        <v>2.2000000000000002</v>
      </c>
      <c r="H182"/>
      <c r="I182"/>
      <c r="J182"/>
      <c r="K182"/>
      <c r="L182"/>
      <c r="M182"/>
    </row>
    <row r="183" spans="2:13" s="138" customFormat="1" x14ac:dyDescent="0.25">
      <c r="B183" s="539" t="s">
        <v>169</v>
      </c>
      <c r="C183" s="149">
        <f>AVERAGE(C159:C182)</f>
        <v>458.94583333333327</v>
      </c>
      <c r="D183" s="149">
        <f>AVERAGE(D159:D182)</f>
        <v>3.6833333333333336</v>
      </c>
      <c r="E183" s="149">
        <f>AVERAGE(E159:E182)</f>
        <v>75.375</v>
      </c>
      <c r="F183" s="149">
        <f>AVERAGE(F159:F182)</f>
        <v>0.97083333333333321</v>
      </c>
      <c r="H183"/>
      <c r="I183"/>
      <c r="J183"/>
      <c r="K183"/>
      <c r="L183"/>
      <c r="M183"/>
    </row>
    <row r="184" spans="2:13" s="138" customFormat="1" x14ac:dyDescent="0.25">
      <c r="H184"/>
      <c r="I184"/>
      <c r="J184"/>
      <c r="K184"/>
      <c r="L184"/>
      <c r="M184"/>
    </row>
    <row r="185" spans="2:13" s="138" customFormat="1" ht="13.2" customHeight="1" x14ac:dyDescent="0.25">
      <c r="B185" s="590" t="s">
        <v>7773</v>
      </c>
      <c r="C185" s="590"/>
      <c r="D185" s="590"/>
      <c r="E185" s="590"/>
      <c r="F185" s="590"/>
      <c r="H185"/>
      <c r="I185"/>
      <c r="J185"/>
      <c r="K185"/>
      <c r="L185"/>
      <c r="M185"/>
    </row>
    <row r="186" spans="2:13" s="138" customFormat="1" ht="20.399999999999999" x14ac:dyDescent="0.25">
      <c r="B186" s="142" t="s">
        <v>151</v>
      </c>
      <c r="C186" s="142" t="s">
        <v>181</v>
      </c>
      <c r="D186" s="142" t="s">
        <v>182</v>
      </c>
      <c r="E186" s="142" t="s">
        <v>153</v>
      </c>
      <c r="F186" s="142" t="s">
        <v>154</v>
      </c>
      <c r="H186"/>
      <c r="I186"/>
      <c r="J186"/>
      <c r="K186"/>
      <c r="L186"/>
      <c r="M186"/>
    </row>
    <row r="187" spans="2:13" s="138" customFormat="1" ht="13.95" customHeight="1" x14ac:dyDescent="0.25">
      <c r="B187" s="229">
        <v>44053.666666666672</v>
      </c>
      <c r="C187" s="145">
        <v>457.3</v>
      </c>
      <c r="D187" s="146">
        <v>10</v>
      </c>
      <c r="E187" s="147">
        <v>49</v>
      </c>
      <c r="F187" s="146">
        <v>1.8</v>
      </c>
      <c r="H187"/>
      <c r="I187"/>
      <c r="J187"/>
      <c r="K187"/>
      <c r="L187"/>
      <c r="M187"/>
    </row>
    <row r="188" spans="2:13" s="138" customFormat="1" x14ac:dyDescent="0.25">
      <c r="B188" s="229">
        <v>44053.708333333328</v>
      </c>
      <c r="C188" s="145">
        <v>457.2</v>
      </c>
      <c r="D188" s="146">
        <v>10.7</v>
      </c>
      <c r="E188" s="147">
        <v>44</v>
      </c>
      <c r="F188" s="146">
        <v>2.2000000000000002</v>
      </c>
      <c r="H188"/>
      <c r="I188"/>
      <c r="J188"/>
      <c r="K188"/>
      <c r="L188"/>
      <c r="M188"/>
    </row>
    <row r="189" spans="2:13" s="138" customFormat="1" x14ac:dyDescent="0.25">
      <c r="B189" s="229">
        <v>44053.75</v>
      </c>
      <c r="C189" s="145">
        <v>457.2</v>
      </c>
      <c r="D189" s="146">
        <v>8.4</v>
      </c>
      <c r="E189" s="147">
        <v>57</v>
      </c>
      <c r="F189" s="146">
        <v>2.2000000000000002</v>
      </c>
      <c r="H189"/>
      <c r="I189"/>
      <c r="J189"/>
      <c r="K189"/>
      <c r="L189"/>
      <c r="M189"/>
    </row>
    <row r="190" spans="2:13" s="138" customFormat="1" x14ac:dyDescent="0.25">
      <c r="B190" s="229">
        <v>44053.791666666672</v>
      </c>
      <c r="C190" s="145">
        <v>457.4</v>
      </c>
      <c r="D190" s="146">
        <v>6.3</v>
      </c>
      <c r="E190" s="147">
        <v>69</v>
      </c>
      <c r="F190" s="146">
        <v>2.2000000000000002</v>
      </c>
      <c r="H190"/>
      <c r="I190"/>
      <c r="J190"/>
      <c r="K190"/>
      <c r="L190"/>
      <c r="M190"/>
    </row>
    <row r="191" spans="2:13" s="138" customFormat="1" x14ac:dyDescent="0.25">
      <c r="B191" s="229">
        <v>44053.833333333328</v>
      </c>
      <c r="C191" s="145">
        <v>457.7</v>
      </c>
      <c r="D191" s="146">
        <v>4.9000000000000004</v>
      </c>
      <c r="E191" s="147">
        <v>76</v>
      </c>
      <c r="F191" s="146">
        <v>2.2000000000000002</v>
      </c>
      <c r="H191"/>
      <c r="I191"/>
      <c r="J191"/>
      <c r="K191"/>
      <c r="L191"/>
      <c r="M191"/>
    </row>
    <row r="192" spans="2:13" s="138" customFormat="1" x14ac:dyDescent="0.25">
      <c r="B192" s="229">
        <v>44053.875</v>
      </c>
      <c r="C192" s="145">
        <v>458.2</v>
      </c>
      <c r="D192" s="146">
        <v>4.0999999999999996</v>
      </c>
      <c r="E192" s="147">
        <v>82</v>
      </c>
      <c r="F192" s="146">
        <v>1.8</v>
      </c>
      <c r="H192"/>
      <c r="I192"/>
      <c r="J192"/>
      <c r="K192"/>
      <c r="L192"/>
      <c r="M192"/>
    </row>
    <row r="193" spans="2:13" s="138" customFormat="1" x14ac:dyDescent="0.25">
      <c r="B193" s="229">
        <v>44053.916666666672</v>
      </c>
      <c r="C193" s="145">
        <v>458.4</v>
      </c>
      <c r="D193" s="146">
        <v>3.6</v>
      </c>
      <c r="E193" s="147">
        <v>84</v>
      </c>
      <c r="F193" s="146">
        <v>1.3</v>
      </c>
      <c r="H193"/>
      <c r="I193"/>
      <c r="J193"/>
      <c r="K193"/>
      <c r="L193"/>
      <c r="M193"/>
    </row>
    <row r="194" spans="2:13" s="138" customFormat="1" x14ac:dyDescent="0.25">
      <c r="B194" s="229">
        <v>44053.958333333328</v>
      </c>
      <c r="C194" s="145">
        <v>458.3</v>
      </c>
      <c r="D194" s="146">
        <v>3.4</v>
      </c>
      <c r="E194" s="147">
        <v>85</v>
      </c>
      <c r="F194" s="146">
        <v>0.9</v>
      </c>
      <c r="H194"/>
      <c r="I194"/>
      <c r="J194"/>
      <c r="K194"/>
      <c r="L194"/>
      <c r="M194"/>
    </row>
    <row r="195" spans="2:13" s="138" customFormat="1" x14ac:dyDescent="0.25">
      <c r="B195" s="229">
        <v>44054</v>
      </c>
      <c r="C195" s="145">
        <v>458.3</v>
      </c>
      <c r="D195" s="146">
        <v>2.7</v>
      </c>
      <c r="E195" s="147">
        <v>85</v>
      </c>
      <c r="F195" s="146">
        <v>0.9</v>
      </c>
      <c r="H195"/>
      <c r="I195"/>
      <c r="J195"/>
      <c r="K195"/>
      <c r="L195"/>
      <c r="M195"/>
    </row>
    <row r="196" spans="2:13" s="138" customFormat="1" x14ac:dyDescent="0.25">
      <c r="B196" s="229">
        <v>44054.041666666672</v>
      </c>
      <c r="C196" s="145">
        <v>458.2</v>
      </c>
      <c r="D196" s="146">
        <v>2.4</v>
      </c>
      <c r="E196" s="147">
        <v>85</v>
      </c>
      <c r="F196" s="146">
        <v>0.9</v>
      </c>
      <c r="H196"/>
      <c r="I196"/>
      <c r="J196"/>
      <c r="K196"/>
      <c r="L196"/>
      <c r="M196"/>
    </row>
    <row r="197" spans="2:13" s="138" customFormat="1" x14ac:dyDescent="0.25">
      <c r="B197" s="229">
        <v>44054.083333333328</v>
      </c>
      <c r="C197" s="145">
        <v>457.8</v>
      </c>
      <c r="D197" s="146">
        <v>1.6</v>
      </c>
      <c r="E197" s="147">
        <v>87</v>
      </c>
      <c r="F197" s="146">
        <v>0.4</v>
      </c>
      <c r="H197"/>
      <c r="I197"/>
      <c r="J197"/>
      <c r="K197"/>
      <c r="L197"/>
      <c r="M197"/>
    </row>
    <row r="198" spans="2:13" s="138" customFormat="1" x14ac:dyDescent="0.25">
      <c r="B198" s="229">
        <v>44054.125</v>
      </c>
      <c r="C198" s="145">
        <v>457.6</v>
      </c>
      <c r="D198" s="146">
        <v>1.1000000000000001</v>
      </c>
      <c r="E198" s="147">
        <v>89</v>
      </c>
      <c r="F198" s="146">
        <v>0.4</v>
      </c>
      <c r="H198"/>
      <c r="I198"/>
      <c r="J198"/>
      <c r="K198"/>
      <c r="L198"/>
      <c r="M198"/>
    </row>
    <row r="199" spans="2:13" s="138" customFormat="1" x14ac:dyDescent="0.25">
      <c r="B199" s="229">
        <v>44054.166666666672</v>
      </c>
      <c r="C199" s="145">
        <v>457.3</v>
      </c>
      <c r="D199" s="146">
        <v>0.6</v>
      </c>
      <c r="E199" s="147">
        <v>90</v>
      </c>
      <c r="F199" s="146">
        <v>0</v>
      </c>
      <c r="H199"/>
      <c r="I199"/>
      <c r="J199"/>
      <c r="K199"/>
      <c r="L199"/>
      <c r="M199"/>
    </row>
    <row r="200" spans="2:13" s="138" customFormat="1" x14ac:dyDescent="0.25">
      <c r="B200" s="229">
        <v>44054.208333333328</v>
      </c>
      <c r="C200" s="145">
        <v>457.2</v>
      </c>
      <c r="D200" s="146">
        <v>0.3</v>
      </c>
      <c r="E200" s="147">
        <v>92</v>
      </c>
      <c r="F200" s="146">
        <v>0</v>
      </c>
      <c r="H200"/>
      <c r="I200"/>
      <c r="J200"/>
      <c r="K200"/>
      <c r="L200"/>
      <c r="M200"/>
    </row>
    <row r="201" spans="2:13" s="138" customFormat="1" x14ac:dyDescent="0.25">
      <c r="B201" s="229">
        <v>44054.25</v>
      </c>
      <c r="C201" s="145">
        <v>457.3</v>
      </c>
      <c r="D201" s="146">
        <v>-0.4</v>
      </c>
      <c r="E201" s="147">
        <v>92</v>
      </c>
      <c r="F201" s="146">
        <v>0</v>
      </c>
      <c r="H201"/>
      <c r="I201"/>
      <c r="J201"/>
      <c r="K201"/>
      <c r="L201"/>
      <c r="M201"/>
    </row>
    <row r="202" spans="2:13" s="138" customFormat="1" x14ac:dyDescent="0.25">
      <c r="B202" s="229">
        <v>44054.291666666672</v>
      </c>
      <c r="C202" s="145">
        <v>457.5</v>
      </c>
      <c r="D202" s="146">
        <v>-0.1</v>
      </c>
      <c r="E202" s="147">
        <v>93</v>
      </c>
      <c r="F202" s="146">
        <v>0</v>
      </c>
      <c r="H202"/>
      <c r="I202"/>
      <c r="J202"/>
      <c r="K202"/>
      <c r="L202"/>
      <c r="M202"/>
    </row>
    <row r="203" spans="2:13" s="138" customFormat="1" x14ac:dyDescent="0.25">
      <c r="B203" s="229">
        <v>44054.333333333328</v>
      </c>
      <c r="C203" s="145">
        <v>458</v>
      </c>
      <c r="D203" s="146">
        <v>-0.7</v>
      </c>
      <c r="E203" s="147">
        <v>93</v>
      </c>
      <c r="F203" s="146">
        <v>0.4</v>
      </c>
      <c r="H203"/>
      <c r="I203"/>
      <c r="J203"/>
      <c r="K203"/>
      <c r="L203"/>
      <c r="M203"/>
    </row>
    <row r="204" spans="2:13" s="138" customFormat="1" x14ac:dyDescent="0.25">
      <c r="B204" s="229">
        <v>44054.375</v>
      </c>
      <c r="C204" s="145">
        <v>458.4</v>
      </c>
      <c r="D204" s="146">
        <v>0.5</v>
      </c>
      <c r="E204" s="147">
        <v>94</v>
      </c>
      <c r="F204" s="146">
        <v>0.4</v>
      </c>
      <c r="H204"/>
      <c r="I204"/>
      <c r="J204"/>
      <c r="K204"/>
      <c r="L204"/>
      <c r="M204"/>
    </row>
    <row r="205" spans="2:13" s="138" customFormat="1" x14ac:dyDescent="0.25">
      <c r="B205" s="229">
        <v>44054.416666666672</v>
      </c>
      <c r="C205" s="145">
        <v>458.6</v>
      </c>
      <c r="D205" s="146">
        <v>4.7</v>
      </c>
      <c r="E205" s="147">
        <v>75</v>
      </c>
      <c r="F205" s="146">
        <v>0.9</v>
      </c>
      <c r="H205"/>
      <c r="I205"/>
      <c r="J205"/>
      <c r="K205"/>
      <c r="L205"/>
      <c r="M205"/>
    </row>
    <row r="206" spans="2:13" s="138" customFormat="1" x14ac:dyDescent="0.25">
      <c r="B206" s="229">
        <v>44054.458333333328</v>
      </c>
      <c r="C206" s="145">
        <v>458.8</v>
      </c>
      <c r="D206" s="146">
        <v>8.9</v>
      </c>
      <c r="E206" s="147">
        <v>49</v>
      </c>
      <c r="F206" s="146">
        <v>1.3</v>
      </c>
      <c r="H206"/>
      <c r="I206"/>
      <c r="J206"/>
      <c r="K206"/>
      <c r="L206"/>
      <c r="M206"/>
    </row>
    <row r="207" spans="2:13" s="138" customFormat="1" x14ac:dyDescent="0.25">
      <c r="B207" s="229">
        <v>44054.5</v>
      </c>
      <c r="C207" s="145">
        <v>458.5</v>
      </c>
      <c r="D207" s="146">
        <v>10.4</v>
      </c>
      <c r="E207" s="147">
        <v>43</v>
      </c>
      <c r="F207" s="146">
        <v>0.9</v>
      </c>
      <c r="H207"/>
      <c r="I207"/>
      <c r="J207"/>
      <c r="K207"/>
      <c r="L207"/>
      <c r="M207"/>
    </row>
    <row r="208" spans="2:13" s="138" customFormat="1" x14ac:dyDescent="0.25">
      <c r="B208" s="229">
        <v>44054.541666666672</v>
      </c>
      <c r="C208" s="145">
        <v>458.2</v>
      </c>
      <c r="D208" s="146">
        <v>9.6999999999999993</v>
      </c>
      <c r="E208" s="147">
        <v>46</v>
      </c>
      <c r="F208" s="146">
        <v>1.3</v>
      </c>
      <c r="H208"/>
      <c r="I208"/>
      <c r="J208"/>
      <c r="K208"/>
      <c r="L208"/>
      <c r="M208"/>
    </row>
    <row r="209" spans="2:13" s="138" customFormat="1" x14ac:dyDescent="0.25">
      <c r="B209" s="229">
        <v>44054.583333333328</v>
      </c>
      <c r="C209" s="145">
        <v>457.7</v>
      </c>
      <c r="D209" s="146">
        <v>11.6</v>
      </c>
      <c r="E209" s="147">
        <v>40</v>
      </c>
      <c r="F209" s="146">
        <v>1.3</v>
      </c>
      <c r="H209"/>
      <c r="I209"/>
      <c r="J209"/>
      <c r="K209"/>
      <c r="L209"/>
      <c r="M209"/>
    </row>
    <row r="210" spans="2:13" s="138" customFormat="1" x14ac:dyDescent="0.25">
      <c r="B210" s="229">
        <v>44054.625</v>
      </c>
      <c r="C210" s="145">
        <v>457.1</v>
      </c>
      <c r="D210" s="146">
        <v>12.5</v>
      </c>
      <c r="E210" s="147">
        <v>36</v>
      </c>
      <c r="F210" s="146">
        <v>1.8</v>
      </c>
      <c r="H210"/>
      <c r="I210"/>
      <c r="J210"/>
      <c r="K210"/>
      <c r="L210"/>
      <c r="M210"/>
    </row>
    <row r="211" spans="2:13" s="138" customFormat="1" x14ac:dyDescent="0.25">
      <c r="B211" s="539" t="s">
        <v>171</v>
      </c>
      <c r="C211" s="149">
        <f>AVERAGE(C187:C210)</f>
        <v>457.84166666666675</v>
      </c>
      <c r="D211" s="149">
        <f>AVERAGE(D187:D210)</f>
        <v>4.8833333333333337</v>
      </c>
      <c r="E211" s="149">
        <f>AVERAGE(E187:E210)</f>
        <v>72.291666666666671</v>
      </c>
      <c r="F211" s="149">
        <f>AVERAGE(F187:F210)</f>
        <v>1.0624999999999998</v>
      </c>
      <c r="H211"/>
      <c r="I211"/>
      <c r="J211"/>
      <c r="K211"/>
      <c r="L211"/>
      <c r="M211"/>
    </row>
    <row r="212" spans="2:13" s="138" customFormat="1" x14ac:dyDescent="0.25">
      <c r="H212"/>
      <c r="I212"/>
      <c r="J212"/>
      <c r="K212"/>
      <c r="L212"/>
      <c r="M212"/>
    </row>
    <row r="213" spans="2:13" s="138" customFormat="1" x14ac:dyDescent="0.25">
      <c r="B213" s="590" t="s">
        <v>7774</v>
      </c>
      <c r="C213" s="590"/>
      <c r="D213" s="590"/>
      <c r="E213" s="590"/>
      <c r="F213" s="590"/>
      <c r="H213"/>
      <c r="I213"/>
      <c r="J213"/>
      <c r="K213"/>
      <c r="L213"/>
      <c r="M213"/>
    </row>
    <row r="214" spans="2:13" s="138" customFormat="1" ht="20.399999999999999" x14ac:dyDescent="0.25">
      <c r="B214" s="142" t="s">
        <v>151</v>
      </c>
      <c r="C214" s="142" t="s">
        <v>181</v>
      </c>
      <c r="D214" s="142" t="s">
        <v>182</v>
      </c>
      <c r="E214" s="142" t="s">
        <v>153</v>
      </c>
      <c r="F214" s="142" t="s">
        <v>154</v>
      </c>
      <c r="H214"/>
      <c r="I214"/>
      <c r="J214"/>
      <c r="K214"/>
      <c r="L214"/>
      <c r="M214"/>
    </row>
    <row r="215" spans="2:13" s="138" customFormat="1" x14ac:dyDescent="0.25">
      <c r="B215" s="229">
        <v>44054.666666666672</v>
      </c>
      <c r="C215" s="145">
        <v>456.7</v>
      </c>
      <c r="D215" s="146">
        <v>12.3</v>
      </c>
      <c r="E215" s="147">
        <v>36</v>
      </c>
      <c r="F215" s="146">
        <v>2.2000000000000002</v>
      </c>
      <c r="H215"/>
      <c r="I215"/>
      <c r="J215"/>
      <c r="K215"/>
      <c r="L215"/>
      <c r="M215"/>
    </row>
    <row r="216" spans="2:13" s="138" customFormat="1" x14ac:dyDescent="0.25">
      <c r="B216" s="229">
        <v>44054.708333333328</v>
      </c>
      <c r="C216" s="145">
        <v>456.6</v>
      </c>
      <c r="D216" s="146">
        <v>12.2</v>
      </c>
      <c r="E216" s="147">
        <v>38</v>
      </c>
      <c r="F216" s="146">
        <v>1.8</v>
      </c>
      <c r="H216"/>
      <c r="I216"/>
      <c r="J216"/>
      <c r="K216"/>
      <c r="L216"/>
      <c r="M216"/>
    </row>
    <row r="217" spans="2:13" s="138" customFormat="1" x14ac:dyDescent="0.25">
      <c r="B217" s="229">
        <v>44054.75</v>
      </c>
      <c r="C217" s="145">
        <v>456.6</v>
      </c>
      <c r="D217" s="146">
        <v>9.9</v>
      </c>
      <c r="E217" s="147">
        <v>46</v>
      </c>
      <c r="F217" s="146">
        <v>2.2000000000000002</v>
      </c>
      <c r="H217"/>
      <c r="I217"/>
      <c r="J217"/>
      <c r="K217"/>
      <c r="L217"/>
      <c r="M217"/>
    </row>
    <row r="218" spans="2:13" s="138" customFormat="1" x14ac:dyDescent="0.25">
      <c r="B218" s="229">
        <v>44054.791666666672</v>
      </c>
      <c r="C218" s="145">
        <v>456.8</v>
      </c>
      <c r="D218" s="146">
        <v>6.5</v>
      </c>
      <c r="E218" s="147">
        <v>72</v>
      </c>
      <c r="F218" s="146">
        <v>3.1</v>
      </c>
      <c r="H218"/>
      <c r="I218"/>
      <c r="J218"/>
      <c r="K218"/>
      <c r="L218"/>
      <c r="M218"/>
    </row>
    <row r="219" spans="2:13" s="138" customFormat="1" x14ac:dyDescent="0.25">
      <c r="B219" s="229">
        <v>44054.833333333328</v>
      </c>
      <c r="C219" s="145">
        <v>457.4</v>
      </c>
      <c r="D219" s="146">
        <v>5.0999999999999996</v>
      </c>
      <c r="E219" s="147">
        <v>79</v>
      </c>
      <c r="F219" s="146">
        <v>2.2000000000000002</v>
      </c>
      <c r="H219"/>
      <c r="I219"/>
      <c r="J219"/>
      <c r="K219"/>
      <c r="L219"/>
      <c r="M219"/>
    </row>
    <row r="220" spans="2:13" s="138" customFormat="1" x14ac:dyDescent="0.25">
      <c r="B220" s="229">
        <v>44054.875</v>
      </c>
      <c r="C220" s="145">
        <v>457.9</v>
      </c>
      <c r="D220" s="146">
        <v>4.7</v>
      </c>
      <c r="E220" s="147">
        <v>80</v>
      </c>
      <c r="F220" s="146">
        <v>2.2000000000000002</v>
      </c>
      <c r="H220"/>
      <c r="I220"/>
      <c r="J220"/>
      <c r="K220"/>
      <c r="L220"/>
      <c r="M220"/>
    </row>
    <row r="221" spans="2:13" s="138" customFormat="1" x14ac:dyDescent="0.25">
      <c r="B221" s="229">
        <v>44054.916666666672</v>
      </c>
      <c r="C221" s="145">
        <v>458.1</v>
      </c>
      <c r="D221" s="146">
        <v>4.0999999999999996</v>
      </c>
      <c r="E221" s="147">
        <v>82</v>
      </c>
      <c r="F221" s="146">
        <v>2.2000000000000002</v>
      </c>
      <c r="H221"/>
      <c r="I221"/>
      <c r="J221"/>
      <c r="K221"/>
      <c r="L221"/>
      <c r="M221"/>
    </row>
    <row r="222" spans="2:13" s="138" customFormat="1" x14ac:dyDescent="0.25">
      <c r="B222" s="229">
        <v>44054.958333333328</v>
      </c>
      <c r="C222" s="145">
        <v>458.2</v>
      </c>
      <c r="D222" s="146">
        <v>3.4</v>
      </c>
      <c r="E222" s="147">
        <v>84</v>
      </c>
      <c r="F222" s="146">
        <v>2.2000000000000002</v>
      </c>
      <c r="H222"/>
      <c r="I222"/>
      <c r="J222"/>
      <c r="K222"/>
      <c r="L222"/>
      <c r="M222"/>
    </row>
    <row r="223" spans="2:13" s="138" customFormat="1" x14ac:dyDescent="0.25">
      <c r="B223" s="229">
        <v>44055</v>
      </c>
      <c r="C223" s="145">
        <v>458.2</v>
      </c>
      <c r="D223" s="146">
        <v>3.1</v>
      </c>
      <c r="E223" s="147">
        <v>85</v>
      </c>
      <c r="F223" s="146">
        <v>1.8</v>
      </c>
      <c r="H223"/>
      <c r="I223"/>
      <c r="J223"/>
      <c r="K223"/>
      <c r="L223"/>
      <c r="M223"/>
    </row>
    <row r="224" spans="2:13" s="138" customFormat="1" x14ac:dyDescent="0.25">
      <c r="B224" s="229">
        <v>44055.041666666672</v>
      </c>
      <c r="C224" s="145">
        <v>458.1</v>
      </c>
      <c r="D224" s="146">
        <v>2.8</v>
      </c>
      <c r="E224" s="147">
        <v>86</v>
      </c>
      <c r="F224" s="146">
        <v>1.3</v>
      </c>
      <c r="H224"/>
      <c r="I224"/>
      <c r="J224"/>
      <c r="K224"/>
      <c r="L224"/>
      <c r="M224"/>
    </row>
    <row r="225" spans="2:13" s="138" customFormat="1" x14ac:dyDescent="0.25">
      <c r="B225" s="229">
        <v>44055.083333333328</v>
      </c>
      <c r="C225" s="145">
        <v>457.9</v>
      </c>
      <c r="D225" s="146">
        <v>2.7</v>
      </c>
      <c r="E225" s="147">
        <v>87</v>
      </c>
      <c r="F225" s="146">
        <v>1.3</v>
      </c>
      <c r="H225"/>
      <c r="I225"/>
      <c r="J225"/>
      <c r="K225"/>
      <c r="L225"/>
      <c r="M225"/>
    </row>
    <row r="226" spans="2:13" s="138" customFormat="1" x14ac:dyDescent="0.25">
      <c r="B226" s="229">
        <v>44055.125</v>
      </c>
      <c r="C226" s="145">
        <v>457.7</v>
      </c>
      <c r="D226" s="146">
        <v>2</v>
      </c>
      <c r="E226" s="147">
        <v>86</v>
      </c>
      <c r="F226" s="146">
        <v>1.3</v>
      </c>
      <c r="H226"/>
      <c r="I226"/>
      <c r="J226"/>
      <c r="K226"/>
      <c r="L226"/>
      <c r="M226"/>
    </row>
    <row r="227" spans="2:13" s="138" customFormat="1" x14ac:dyDescent="0.25">
      <c r="B227" s="229">
        <v>44055.166666666672</v>
      </c>
      <c r="C227" s="145">
        <v>457.3</v>
      </c>
      <c r="D227" s="146">
        <v>1.4</v>
      </c>
      <c r="E227" s="147">
        <v>88</v>
      </c>
      <c r="F227" s="146">
        <v>0.4</v>
      </c>
      <c r="H227"/>
      <c r="I227"/>
      <c r="J227"/>
      <c r="K227"/>
      <c r="L227"/>
      <c r="M227"/>
    </row>
    <row r="228" spans="2:13" s="138" customFormat="1" x14ac:dyDescent="0.25">
      <c r="B228" s="229">
        <v>44055.208333333328</v>
      </c>
      <c r="C228" s="145">
        <v>457.2</v>
      </c>
      <c r="D228" s="146">
        <v>1.4</v>
      </c>
      <c r="E228" s="147">
        <v>86</v>
      </c>
      <c r="F228" s="146">
        <v>0.4</v>
      </c>
      <c r="H228"/>
      <c r="I228"/>
      <c r="J228"/>
      <c r="K228"/>
      <c r="L228"/>
      <c r="M228"/>
    </row>
    <row r="229" spans="2:13" s="138" customFormat="1" x14ac:dyDescent="0.25">
      <c r="B229" s="229">
        <v>44055.25</v>
      </c>
      <c r="C229" s="145">
        <v>457.3</v>
      </c>
      <c r="D229" s="146">
        <v>1.5</v>
      </c>
      <c r="E229" s="147">
        <v>86</v>
      </c>
      <c r="F229" s="146">
        <v>0.4</v>
      </c>
      <c r="H229"/>
      <c r="I229"/>
      <c r="J229"/>
      <c r="K229"/>
      <c r="L229"/>
      <c r="M229"/>
    </row>
    <row r="230" spans="2:13" s="138" customFormat="1" x14ac:dyDescent="0.25">
      <c r="B230" s="229">
        <v>44055.291666666672</v>
      </c>
      <c r="C230" s="145">
        <v>457.6</v>
      </c>
      <c r="D230" s="146">
        <v>1.2</v>
      </c>
      <c r="E230" s="147">
        <v>88</v>
      </c>
      <c r="F230" s="146">
        <v>0.4</v>
      </c>
      <c r="H230"/>
      <c r="I230"/>
      <c r="J230"/>
      <c r="K230"/>
      <c r="L230"/>
      <c r="M230"/>
    </row>
    <row r="231" spans="2:13" s="138" customFormat="1" x14ac:dyDescent="0.25">
      <c r="B231" s="229">
        <v>44055.333333333328</v>
      </c>
      <c r="C231" s="145">
        <v>458</v>
      </c>
      <c r="D231" s="146">
        <v>1.7</v>
      </c>
      <c r="E231" s="147">
        <v>87</v>
      </c>
      <c r="F231" s="146">
        <v>0</v>
      </c>
      <c r="H231"/>
      <c r="I231"/>
      <c r="J231"/>
      <c r="K231"/>
      <c r="L231"/>
      <c r="M231"/>
    </row>
    <row r="232" spans="2:13" s="138" customFormat="1" x14ac:dyDescent="0.25">
      <c r="B232" s="229">
        <v>44055.375</v>
      </c>
      <c r="C232" s="145">
        <v>458.3</v>
      </c>
      <c r="D232" s="146">
        <v>5.7</v>
      </c>
      <c r="E232" s="147">
        <v>72</v>
      </c>
      <c r="F232" s="146">
        <v>0.9</v>
      </c>
      <c r="H232"/>
      <c r="I232"/>
      <c r="J232"/>
      <c r="K232"/>
      <c r="L232"/>
      <c r="M232"/>
    </row>
    <row r="233" spans="2:13" s="138" customFormat="1" x14ac:dyDescent="0.25">
      <c r="B233" s="229">
        <v>44055.416666666672</v>
      </c>
      <c r="C233" s="145">
        <v>458.7</v>
      </c>
      <c r="D233" s="146">
        <v>7</v>
      </c>
      <c r="E233" s="147">
        <v>56</v>
      </c>
      <c r="F233" s="146">
        <v>2.2000000000000002</v>
      </c>
      <c r="H233"/>
      <c r="I233"/>
      <c r="J233"/>
      <c r="K233"/>
      <c r="L233"/>
      <c r="M233"/>
    </row>
    <row r="234" spans="2:13" s="138" customFormat="1" x14ac:dyDescent="0.25">
      <c r="B234" s="229">
        <v>44055.458333333328</v>
      </c>
      <c r="C234" s="145">
        <v>458.8</v>
      </c>
      <c r="D234" s="146">
        <v>7.8</v>
      </c>
      <c r="E234" s="147">
        <v>54</v>
      </c>
      <c r="F234" s="146">
        <v>2.2000000000000002</v>
      </c>
      <c r="H234"/>
      <c r="I234"/>
      <c r="J234"/>
      <c r="K234"/>
      <c r="L234"/>
      <c r="M234"/>
    </row>
    <row r="235" spans="2:13" s="138" customFormat="1" x14ac:dyDescent="0.25">
      <c r="B235" s="229">
        <v>44055.5</v>
      </c>
      <c r="C235" s="145">
        <v>458.4</v>
      </c>
      <c r="D235" s="146">
        <v>7.9</v>
      </c>
      <c r="E235" s="147">
        <v>52</v>
      </c>
      <c r="F235" s="146">
        <v>1.8</v>
      </c>
      <c r="H235"/>
      <c r="I235"/>
      <c r="J235"/>
      <c r="K235"/>
      <c r="L235"/>
      <c r="M235"/>
    </row>
    <row r="236" spans="2:13" s="138" customFormat="1" x14ac:dyDescent="0.25">
      <c r="B236" s="229">
        <v>44055.541666666672</v>
      </c>
      <c r="C236" s="145">
        <v>458.2</v>
      </c>
      <c r="D236" s="146">
        <v>10.199999999999999</v>
      </c>
      <c r="E236" s="147">
        <v>48</v>
      </c>
      <c r="F236" s="146">
        <v>1.8</v>
      </c>
      <c r="H236"/>
      <c r="I236"/>
      <c r="J236"/>
      <c r="K236"/>
      <c r="L236"/>
      <c r="M236"/>
    </row>
    <row r="237" spans="2:13" s="138" customFormat="1" x14ac:dyDescent="0.25">
      <c r="B237" s="229">
        <v>44055.583333333328</v>
      </c>
      <c r="C237" s="145">
        <v>457.8</v>
      </c>
      <c r="D237" s="146">
        <v>11.1</v>
      </c>
      <c r="E237" s="147">
        <v>44</v>
      </c>
      <c r="F237" s="146">
        <v>1.8</v>
      </c>
      <c r="H237"/>
      <c r="I237"/>
      <c r="J237"/>
      <c r="K237"/>
      <c r="L237"/>
      <c r="M237"/>
    </row>
    <row r="238" spans="2:13" s="138" customFormat="1" x14ac:dyDescent="0.25">
      <c r="B238" s="229">
        <v>44055.625</v>
      </c>
      <c r="C238" s="145">
        <v>457.2</v>
      </c>
      <c r="D238" s="146">
        <v>11.4</v>
      </c>
      <c r="E238" s="147">
        <v>44</v>
      </c>
      <c r="F238" s="146">
        <v>2.2000000000000002</v>
      </c>
      <c r="H238"/>
      <c r="I238"/>
      <c r="J238"/>
      <c r="K238"/>
      <c r="L238"/>
      <c r="M238"/>
    </row>
    <row r="239" spans="2:13" s="138" customFormat="1" x14ac:dyDescent="0.25">
      <c r="B239" s="539" t="s">
        <v>276</v>
      </c>
      <c r="C239" s="149">
        <f>AVERAGE(C215:C238)</f>
        <v>457.70833333333331</v>
      </c>
      <c r="D239" s="149">
        <f>AVERAGE(D215:D238)</f>
        <v>5.7125000000000012</v>
      </c>
      <c r="E239" s="149">
        <f>AVERAGE(E215:E238)</f>
        <v>69.416666666666671</v>
      </c>
      <c r="F239" s="149">
        <f>AVERAGE(F215:F238)</f>
        <v>1.595833333333333</v>
      </c>
      <c r="H239"/>
      <c r="I239"/>
      <c r="J239"/>
      <c r="K239"/>
      <c r="L239"/>
      <c r="M239"/>
    </row>
    <row r="240" spans="2:13" s="138" customFormat="1" x14ac:dyDescent="0.25">
      <c r="B240" s="19"/>
      <c r="C240" s="19"/>
      <c r="D240" s="19"/>
      <c r="E240" s="19"/>
      <c r="F240" s="19"/>
      <c r="H240"/>
      <c r="I240"/>
      <c r="J240"/>
      <c r="K240"/>
      <c r="L240"/>
      <c r="M240"/>
    </row>
    <row r="241" spans="2:13" s="138" customFormat="1" x14ac:dyDescent="0.25">
      <c r="B241" s="590" t="s">
        <v>7775</v>
      </c>
      <c r="C241" s="590"/>
      <c r="D241" s="590"/>
      <c r="E241" s="590"/>
      <c r="F241" s="590"/>
      <c r="H241"/>
      <c r="I241"/>
      <c r="J241"/>
      <c r="K241"/>
      <c r="L241"/>
      <c r="M241"/>
    </row>
    <row r="242" spans="2:13" s="138" customFormat="1" ht="20.399999999999999" x14ac:dyDescent="0.25">
      <c r="B242" s="142" t="s">
        <v>151</v>
      </c>
      <c r="C242" s="142" t="s">
        <v>181</v>
      </c>
      <c r="D242" s="142" t="s">
        <v>182</v>
      </c>
      <c r="E242" s="142" t="s">
        <v>153</v>
      </c>
      <c r="F242" s="142" t="s">
        <v>154</v>
      </c>
      <c r="H242"/>
      <c r="I242"/>
      <c r="J242"/>
      <c r="K242"/>
      <c r="L242"/>
      <c r="M242"/>
    </row>
    <row r="243" spans="2:13" s="138" customFormat="1" x14ac:dyDescent="0.25">
      <c r="B243" s="229">
        <v>44055.666666666672</v>
      </c>
      <c r="C243" s="145">
        <v>456.6</v>
      </c>
      <c r="D243" s="146">
        <v>12.2</v>
      </c>
      <c r="E243" s="147">
        <v>43</v>
      </c>
      <c r="F243" s="146">
        <v>1.8</v>
      </c>
      <c r="H243"/>
      <c r="I243"/>
      <c r="J243"/>
      <c r="K243"/>
      <c r="L243"/>
      <c r="M243"/>
    </row>
    <row r="244" spans="2:13" s="138" customFormat="1" x14ac:dyDescent="0.25">
      <c r="B244" s="229">
        <v>44055.708333333328</v>
      </c>
      <c r="C244" s="145">
        <v>456.3</v>
      </c>
      <c r="D244" s="146">
        <v>11.5</v>
      </c>
      <c r="E244" s="147">
        <v>46</v>
      </c>
      <c r="F244" s="146">
        <v>2.2000000000000002</v>
      </c>
      <c r="H244"/>
      <c r="I244"/>
      <c r="J244"/>
      <c r="K244"/>
      <c r="L244"/>
      <c r="M244"/>
    </row>
    <row r="245" spans="2:13" s="138" customFormat="1" x14ac:dyDescent="0.25">
      <c r="B245" s="229">
        <v>44055.75</v>
      </c>
      <c r="C245" s="145">
        <v>456.4</v>
      </c>
      <c r="D245" s="146">
        <v>9.5</v>
      </c>
      <c r="E245" s="147">
        <v>57</v>
      </c>
      <c r="F245" s="146">
        <v>2.2000000000000002</v>
      </c>
      <c r="H245"/>
      <c r="I245"/>
      <c r="J245"/>
      <c r="K245"/>
      <c r="L245"/>
      <c r="M245"/>
    </row>
    <row r="246" spans="2:13" s="138" customFormat="1" x14ac:dyDescent="0.25">
      <c r="B246" s="229">
        <v>44055.791666666672</v>
      </c>
      <c r="C246" s="145">
        <v>456.7</v>
      </c>
      <c r="D246" s="146">
        <v>6.6</v>
      </c>
      <c r="E246" s="147">
        <v>69</v>
      </c>
      <c r="F246" s="146">
        <v>2.2000000000000002</v>
      </c>
      <c r="H246"/>
      <c r="I246"/>
      <c r="J246"/>
      <c r="K246"/>
      <c r="L246"/>
      <c r="M246"/>
    </row>
    <row r="247" spans="2:13" s="138" customFormat="1" x14ac:dyDescent="0.25">
      <c r="B247" s="229">
        <v>44055.833333333328</v>
      </c>
      <c r="C247" s="145">
        <v>457.1</v>
      </c>
      <c r="D247" s="146">
        <v>5.2</v>
      </c>
      <c r="E247" s="147">
        <v>79</v>
      </c>
      <c r="F247" s="146">
        <v>2.7</v>
      </c>
      <c r="H247"/>
      <c r="I247"/>
      <c r="J247"/>
      <c r="K247"/>
      <c r="L247"/>
      <c r="M247"/>
    </row>
    <row r="248" spans="2:13" s="138" customFormat="1" x14ac:dyDescent="0.25">
      <c r="B248" s="229">
        <v>44055.875</v>
      </c>
      <c r="C248" s="145">
        <v>457.6</v>
      </c>
      <c r="D248" s="146">
        <v>4.5999999999999996</v>
      </c>
      <c r="E248" s="147">
        <v>80</v>
      </c>
      <c r="F248" s="146">
        <v>1.3</v>
      </c>
      <c r="H248"/>
      <c r="I248"/>
      <c r="J248"/>
      <c r="K248"/>
      <c r="L248"/>
      <c r="M248"/>
    </row>
    <row r="249" spans="2:13" s="138" customFormat="1" x14ac:dyDescent="0.25">
      <c r="B249" s="229">
        <v>44055.916666666672</v>
      </c>
      <c r="C249" s="145">
        <v>458</v>
      </c>
      <c r="D249" s="146">
        <v>4.3</v>
      </c>
      <c r="E249" s="147">
        <v>81</v>
      </c>
      <c r="F249" s="146">
        <v>0.9</v>
      </c>
      <c r="H249"/>
      <c r="I249"/>
      <c r="J249"/>
      <c r="K249"/>
      <c r="L249"/>
      <c r="M249"/>
    </row>
    <row r="250" spans="2:13" s="138" customFormat="1" x14ac:dyDescent="0.25">
      <c r="B250" s="229">
        <v>44055.958333333328</v>
      </c>
      <c r="C250" s="145">
        <v>458.3</v>
      </c>
      <c r="D250" s="146">
        <v>4</v>
      </c>
      <c r="E250" s="147">
        <v>83</v>
      </c>
      <c r="F250" s="146">
        <v>0.9</v>
      </c>
      <c r="H250"/>
      <c r="I250"/>
      <c r="J250"/>
      <c r="K250"/>
      <c r="L250"/>
      <c r="M250"/>
    </row>
    <row r="251" spans="2:13" s="138" customFormat="1" x14ac:dyDescent="0.25">
      <c r="B251" s="229">
        <v>44056</v>
      </c>
      <c r="C251" s="145">
        <v>458.2</v>
      </c>
      <c r="D251" s="146">
        <v>4.0999999999999996</v>
      </c>
      <c r="E251" s="147">
        <v>82</v>
      </c>
      <c r="F251" s="146">
        <v>0.9</v>
      </c>
      <c r="H251"/>
      <c r="I251"/>
      <c r="J251"/>
      <c r="K251"/>
      <c r="L251"/>
      <c r="M251"/>
    </row>
    <row r="252" spans="2:13" s="138" customFormat="1" x14ac:dyDescent="0.25">
      <c r="B252" s="229">
        <v>44056.041666666672</v>
      </c>
      <c r="C252" s="145">
        <v>458</v>
      </c>
      <c r="D252" s="146">
        <v>4.0999999999999996</v>
      </c>
      <c r="E252" s="147">
        <v>82</v>
      </c>
      <c r="F252" s="146">
        <v>0.4</v>
      </c>
      <c r="H252"/>
      <c r="I252"/>
      <c r="J252"/>
      <c r="K252"/>
      <c r="L252"/>
      <c r="M252"/>
    </row>
    <row r="253" spans="2:13" s="138" customFormat="1" x14ac:dyDescent="0.25">
      <c r="B253" s="229">
        <v>44056.083333333328</v>
      </c>
      <c r="C253" s="145">
        <v>457.7</v>
      </c>
      <c r="D253" s="146">
        <v>4</v>
      </c>
      <c r="E253" s="147">
        <v>79</v>
      </c>
      <c r="F253" s="146">
        <v>0.4</v>
      </c>
      <c r="H253"/>
      <c r="I253"/>
      <c r="J253"/>
      <c r="K253"/>
      <c r="L253"/>
      <c r="M253"/>
    </row>
    <row r="254" spans="2:13" s="138" customFormat="1" x14ac:dyDescent="0.25">
      <c r="B254" s="229">
        <v>44056.125</v>
      </c>
      <c r="C254" s="145">
        <v>457.4</v>
      </c>
      <c r="D254" s="146">
        <v>2.8</v>
      </c>
      <c r="E254" s="147">
        <v>86</v>
      </c>
      <c r="F254" s="146">
        <v>0.4</v>
      </c>
      <c r="H254"/>
      <c r="I254"/>
      <c r="J254"/>
      <c r="K254"/>
      <c r="L254"/>
      <c r="M254"/>
    </row>
    <row r="255" spans="2:13" s="138" customFormat="1" x14ac:dyDescent="0.25">
      <c r="B255" s="229">
        <v>44056.166666666672</v>
      </c>
      <c r="C255" s="145">
        <v>457.1</v>
      </c>
      <c r="D255" s="146">
        <v>2.2000000000000002</v>
      </c>
      <c r="E255" s="147">
        <v>86</v>
      </c>
      <c r="F255" s="146">
        <v>0.4</v>
      </c>
      <c r="H255"/>
      <c r="I255"/>
      <c r="J255"/>
      <c r="K255"/>
      <c r="L255"/>
      <c r="M255"/>
    </row>
    <row r="256" spans="2:13" s="138" customFormat="1" x14ac:dyDescent="0.25">
      <c r="B256" s="229">
        <v>44056.208333333328</v>
      </c>
      <c r="C256" s="145">
        <v>457.3</v>
      </c>
      <c r="D256" s="146">
        <v>1.2</v>
      </c>
      <c r="E256" s="147">
        <v>90</v>
      </c>
      <c r="F256" s="146">
        <v>0.4</v>
      </c>
      <c r="H256"/>
      <c r="I256"/>
      <c r="J256"/>
      <c r="K256"/>
      <c r="L256"/>
      <c r="M256"/>
    </row>
    <row r="257" spans="2:13" s="138" customFormat="1" x14ac:dyDescent="0.25">
      <c r="B257" s="229">
        <v>44056.25</v>
      </c>
      <c r="C257" s="145">
        <v>457.3</v>
      </c>
      <c r="D257" s="146">
        <v>0.7</v>
      </c>
      <c r="E257" s="147">
        <v>90</v>
      </c>
      <c r="F257" s="146">
        <v>0.4</v>
      </c>
      <c r="H257"/>
      <c r="I257"/>
      <c r="J257"/>
      <c r="K257"/>
      <c r="L257"/>
      <c r="M257"/>
    </row>
    <row r="258" spans="2:13" s="138" customFormat="1" x14ac:dyDescent="0.25">
      <c r="B258" s="229">
        <v>44056.291666666672</v>
      </c>
      <c r="C258" s="145">
        <v>457.7</v>
      </c>
      <c r="D258" s="146">
        <v>0.1</v>
      </c>
      <c r="E258" s="147">
        <v>92</v>
      </c>
      <c r="F258" s="146">
        <v>0.4</v>
      </c>
      <c r="H258"/>
      <c r="I258"/>
      <c r="J258"/>
      <c r="K258"/>
      <c r="L258"/>
      <c r="M258"/>
    </row>
    <row r="259" spans="2:13" s="138" customFormat="1" x14ac:dyDescent="0.25">
      <c r="B259" s="229">
        <v>44056.333333333328</v>
      </c>
      <c r="C259" s="145">
        <v>458</v>
      </c>
      <c r="D259" s="146">
        <v>-0.3</v>
      </c>
      <c r="E259" s="147">
        <v>92</v>
      </c>
      <c r="F259" s="146">
        <v>0.4</v>
      </c>
      <c r="H259"/>
      <c r="I259"/>
      <c r="J259"/>
      <c r="K259"/>
      <c r="L259"/>
      <c r="M259"/>
    </row>
    <row r="260" spans="2:13" s="138" customFormat="1" x14ac:dyDescent="0.25">
      <c r="B260" s="229">
        <v>44056.375</v>
      </c>
      <c r="C260" s="145">
        <v>458.4</v>
      </c>
      <c r="D260" s="146">
        <v>0</v>
      </c>
      <c r="E260" s="147">
        <v>93</v>
      </c>
      <c r="F260" s="146">
        <v>0.4</v>
      </c>
      <c r="H260"/>
      <c r="I260"/>
      <c r="J260"/>
      <c r="K260"/>
      <c r="L260"/>
      <c r="M260"/>
    </row>
    <row r="261" spans="2:13" s="138" customFormat="1" x14ac:dyDescent="0.25">
      <c r="B261" s="229">
        <v>44056.416666666672</v>
      </c>
      <c r="C261" s="145">
        <v>458.8</v>
      </c>
      <c r="D261" s="146">
        <v>3.3</v>
      </c>
      <c r="E261" s="147">
        <v>82</v>
      </c>
      <c r="F261" s="146">
        <v>0.4</v>
      </c>
      <c r="H261"/>
      <c r="I261"/>
      <c r="J261"/>
      <c r="K261"/>
      <c r="L261"/>
      <c r="M261"/>
    </row>
    <row r="262" spans="2:13" s="138" customFormat="1" x14ac:dyDescent="0.25">
      <c r="B262" s="229">
        <v>44056.458333333328</v>
      </c>
      <c r="C262" s="145">
        <v>458.7</v>
      </c>
      <c r="D262" s="146">
        <v>8.6999999999999993</v>
      </c>
      <c r="E262" s="147">
        <v>53</v>
      </c>
      <c r="F262" s="146">
        <v>0.9</v>
      </c>
      <c r="H262"/>
      <c r="I262"/>
      <c r="J262"/>
      <c r="K262"/>
      <c r="L262"/>
      <c r="M262"/>
    </row>
    <row r="263" spans="2:13" s="138" customFormat="1" x14ac:dyDescent="0.25">
      <c r="B263" s="229">
        <v>44056.5</v>
      </c>
      <c r="C263" s="145">
        <v>458.5</v>
      </c>
      <c r="D263" s="146">
        <v>10.3</v>
      </c>
      <c r="E263" s="147">
        <v>47</v>
      </c>
      <c r="F263" s="146">
        <v>1.8</v>
      </c>
      <c r="H263"/>
      <c r="I263"/>
      <c r="J263"/>
      <c r="K263"/>
      <c r="L263"/>
      <c r="M263"/>
    </row>
    <row r="264" spans="2:13" s="138" customFormat="1" x14ac:dyDescent="0.25">
      <c r="B264" s="229">
        <v>44056.541666666672</v>
      </c>
      <c r="C264" s="145">
        <v>458.1</v>
      </c>
      <c r="D264" s="146">
        <v>12</v>
      </c>
      <c r="E264" s="147">
        <v>42</v>
      </c>
      <c r="F264" s="146">
        <v>1.3</v>
      </c>
      <c r="H264"/>
      <c r="I264"/>
      <c r="J264"/>
      <c r="K264"/>
      <c r="L264"/>
      <c r="M264"/>
    </row>
    <row r="265" spans="2:13" s="138" customFormat="1" x14ac:dyDescent="0.25">
      <c r="B265" s="229">
        <v>44056.583333333328</v>
      </c>
      <c r="C265" s="145">
        <v>457.5</v>
      </c>
      <c r="D265" s="146">
        <v>12.6</v>
      </c>
      <c r="E265" s="147">
        <v>38</v>
      </c>
      <c r="F265" s="146">
        <v>1.8</v>
      </c>
      <c r="H265"/>
      <c r="I265"/>
      <c r="J265"/>
      <c r="K265"/>
      <c r="L265"/>
      <c r="M265"/>
    </row>
    <row r="266" spans="2:13" s="138" customFormat="1" x14ac:dyDescent="0.25">
      <c r="B266" s="229">
        <v>44056.625</v>
      </c>
      <c r="C266" s="145">
        <v>456.8</v>
      </c>
      <c r="D266" s="146">
        <v>12.9</v>
      </c>
      <c r="E266" s="147">
        <v>37</v>
      </c>
      <c r="F266" s="146">
        <v>2.2000000000000002</v>
      </c>
      <c r="H266"/>
      <c r="I266"/>
      <c r="J266"/>
      <c r="K266"/>
      <c r="L266"/>
      <c r="M266"/>
    </row>
    <row r="267" spans="2:13" s="138" customFormat="1" x14ac:dyDescent="0.25">
      <c r="B267" s="539" t="s">
        <v>277</v>
      </c>
      <c r="C267" s="149">
        <f>AVERAGE(C243:C266)</f>
        <v>457.60416666666669</v>
      </c>
      <c r="D267" s="149">
        <f>AVERAGE(D243:D266)</f>
        <v>5.6916666666666664</v>
      </c>
      <c r="E267" s="149">
        <f>AVERAGE(E243:E266)</f>
        <v>71.208333333333329</v>
      </c>
      <c r="F267" s="149">
        <f>AVERAGE(F243:F266)</f>
        <v>1.1291666666666664</v>
      </c>
      <c r="H267"/>
      <c r="I267"/>
      <c r="J267"/>
      <c r="K267"/>
      <c r="L267"/>
      <c r="M267"/>
    </row>
    <row r="268" spans="2:13" s="138" customFormat="1" x14ac:dyDescent="0.25">
      <c r="B268" s="19"/>
      <c r="C268" s="19"/>
      <c r="D268" s="19"/>
      <c r="E268" s="19"/>
      <c r="F268" s="19"/>
      <c r="H268"/>
      <c r="I268"/>
      <c r="J268"/>
      <c r="K268"/>
      <c r="L268"/>
      <c r="M268"/>
    </row>
    <row r="269" spans="2:13" s="138" customFormat="1" x14ac:dyDescent="0.25">
      <c r="B269" s="590" t="s">
        <v>7776</v>
      </c>
      <c r="C269" s="590"/>
      <c r="D269" s="590"/>
      <c r="E269" s="590"/>
      <c r="F269" s="590"/>
      <c r="H269"/>
      <c r="I269"/>
      <c r="J269"/>
      <c r="K269"/>
      <c r="L269"/>
      <c r="M269"/>
    </row>
    <row r="270" spans="2:13" s="138" customFormat="1" ht="20.399999999999999" x14ac:dyDescent="0.25">
      <c r="B270" s="142" t="s">
        <v>151</v>
      </c>
      <c r="C270" s="142" t="s">
        <v>181</v>
      </c>
      <c r="D270" s="142" t="s">
        <v>182</v>
      </c>
      <c r="E270" s="142" t="s">
        <v>153</v>
      </c>
      <c r="F270" s="142" t="s">
        <v>154</v>
      </c>
      <c r="H270"/>
      <c r="I270"/>
      <c r="J270"/>
      <c r="K270"/>
      <c r="L270"/>
      <c r="M270"/>
    </row>
    <row r="271" spans="2:13" s="138" customFormat="1" x14ac:dyDescent="0.25">
      <c r="B271" s="229">
        <v>44056.666666666672</v>
      </c>
      <c r="C271" s="145">
        <v>456.3</v>
      </c>
      <c r="D271" s="146">
        <v>11.8</v>
      </c>
      <c r="E271" s="147">
        <v>43</v>
      </c>
      <c r="F271" s="146">
        <v>1.8</v>
      </c>
      <c r="H271"/>
      <c r="I271"/>
      <c r="J271"/>
      <c r="K271"/>
      <c r="L271"/>
      <c r="M271"/>
    </row>
    <row r="272" spans="2:13" s="138" customFormat="1" x14ac:dyDescent="0.25">
      <c r="B272" s="229">
        <v>44056.708333333328</v>
      </c>
      <c r="C272" s="145">
        <v>456.1</v>
      </c>
      <c r="D272" s="146">
        <v>12.1</v>
      </c>
      <c r="E272" s="147">
        <v>48</v>
      </c>
      <c r="F272" s="146">
        <v>2.2000000000000002</v>
      </c>
      <c r="H272"/>
      <c r="I272"/>
      <c r="J272"/>
      <c r="K272"/>
      <c r="L272"/>
      <c r="M272"/>
    </row>
    <row r="273" spans="2:13" s="138" customFormat="1" x14ac:dyDescent="0.25">
      <c r="B273" s="229">
        <v>44056.75</v>
      </c>
      <c r="C273" s="145">
        <v>456.2</v>
      </c>
      <c r="D273" s="146">
        <v>9.8000000000000007</v>
      </c>
      <c r="E273" s="147">
        <v>57</v>
      </c>
      <c r="F273" s="146">
        <v>2.2000000000000002</v>
      </c>
      <c r="H273"/>
      <c r="I273"/>
      <c r="J273"/>
      <c r="K273"/>
      <c r="L273"/>
      <c r="M273"/>
    </row>
    <row r="274" spans="2:13" s="138" customFormat="1" x14ac:dyDescent="0.25">
      <c r="B274" s="229">
        <v>44056.791666666672</v>
      </c>
      <c r="C274" s="145">
        <v>456.6</v>
      </c>
      <c r="D274" s="146">
        <v>7.3</v>
      </c>
      <c r="E274" s="147">
        <v>70</v>
      </c>
      <c r="F274" s="146">
        <v>2.2000000000000002</v>
      </c>
      <c r="H274"/>
      <c r="I274"/>
      <c r="J274"/>
      <c r="K274"/>
      <c r="L274"/>
      <c r="M274"/>
    </row>
    <row r="275" spans="2:13" s="138" customFormat="1" x14ac:dyDescent="0.25">
      <c r="B275" s="229">
        <v>44056.833333333328</v>
      </c>
      <c r="C275" s="145">
        <v>457.1</v>
      </c>
      <c r="D275" s="146">
        <v>6</v>
      </c>
      <c r="E275" s="147">
        <v>76</v>
      </c>
      <c r="F275" s="146">
        <v>1.8</v>
      </c>
      <c r="H275"/>
      <c r="I275"/>
      <c r="J275"/>
      <c r="K275"/>
      <c r="L275"/>
      <c r="M275"/>
    </row>
    <row r="276" spans="2:13" s="138" customFormat="1" x14ac:dyDescent="0.25">
      <c r="B276" s="229">
        <v>44056.875</v>
      </c>
      <c r="C276" s="145">
        <v>457.4</v>
      </c>
      <c r="D276" s="146">
        <v>4.9000000000000004</v>
      </c>
      <c r="E276" s="147">
        <v>81</v>
      </c>
      <c r="F276" s="146">
        <v>1.3</v>
      </c>
      <c r="H276"/>
      <c r="I276"/>
      <c r="J276"/>
      <c r="K276"/>
      <c r="L276"/>
      <c r="M276"/>
    </row>
    <row r="277" spans="2:13" s="138" customFormat="1" x14ac:dyDescent="0.25">
      <c r="B277" s="229">
        <v>44056.916666666672</v>
      </c>
      <c r="C277" s="145">
        <v>457.9</v>
      </c>
      <c r="D277" s="146">
        <v>4.3</v>
      </c>
      <c r="E277" s="147">
        <v>85</v>
      </c>
      <c r="F277" s="146">
        <v>1.3</v>
      </c>
      <c r="H277"/>
      <c r="I277"/>
      <c r="J277"/>
      <c r="K277"/>
      <c r="L277"/>
      <c r="M277"/>
    </row>
    <row r="278" spans="2:13" s="138" customFormat="1" x14ac:dyDescent="0.25">
      <c r="B278" s="229">
        <v>44056.958333333328</v>
      </c>
      <c r="C278" s="145">
        <v>458.1</v>
      </c>
      <c r="D278" s="146">
        <v>4.7</v>
      </c>
      <c r="E278" s="147">
        <v>86</v>
      </c>
      <c r="F278" s="146">
        <v>0.9</v>
      </c>
      <c r="H278"/>
      <c r="I278"/>
      <c r="J278"/>
      <c r="K278"/>
      <c r="L278"/>
      <c r="M278"/>
    </row>
    <row r="279" spans="2:13" s="138" customFormat="1" x14ac:dyDescent="0.25">
      <c r="B279" s="229">
        <v>44057</v>
      </c>
      <c r="C279" s="145">
        <v>458</v>
      </c>
      <c r="D279" s="146">
        <v>4.0999999999999996</v>
      </c>
      <c r="E279" s="147">
        <v>86</v>
      </c>
      <c r="F279" s="146">
        <v>1.3</v>
      </c>
      <c r="H279"/>
      <c r="I279"/>
      <c r="J279"/>
      <c r="K279"/>
      <c r="L279"/>
      <c r="M279"/>
    </row>
    <row r="280" spans="2:13" s="138" customFormat="1" x14ac:dyDescent="0.25">
      <c r="B280" s="229">
        <v>44057.041666666672</v>
      </c>
      <c r="C280" s="145">
        <v>457.8</v>
      </c>
      <c r="D280" s="146">
        <v>3.9</v>
      </c>
      <c r="E280" s="147">
        <v>86</v>
      </c>
      <c r="F280" s="146">
        <v>1.3</v>
      </c>
      <c r="H280"/>
      <c r="I280"/>
      <c r="J280"/>
      <c r="K280"/>
      <c r="L280"/>
      <c r="M280"/>
    </row>
    <row r="281" spans="2:13" s="138" customFormat="1" x14ac:dyDescent="0.25">
      <c r="B281" s="229">
        <v>44057.083333333328</v>
      </c>
      <c r="C281" s="145">
        <v>457.4</v>
      </c>
      <c r="D281" s="146">
        <v>3.5</v>
      </c>
      <c r="E281" s="147">
        <v>84</v>
      </c>
      <c r="F281" s="146">
        <v>0.4</v>
      </c>
      <c r="H281"/>
      <c r="I281"/>
      <c r="J281"/>
      <c r="K281"/>
      <c r="L281"/>
      <c r="M281"/>
    </row>
    <row r="282" spans="2:13" s="138" customFormat="1" x14ac:dyDescent="0.25">
      <c r="B282" s="229">
        <v>44057.125</v>
      </c>
      <c r="C282" s="145">
        <v>457.2</v>
      </c>
      <c r="D282" s="146">
        <v>1.9</v>
      </c>
      <c r="E282" s="147">
        <v>89</v>
      </c>
      <c r="F282" s="146">
        <v>0.4</v>
      </c>
      <c r="H282"/>
      <c r="I282"/>
      <c r="J282"/>
      <c r="K282"/>
      <c r="L282"/>
      <c r="M282"/>
    </row>
    <row r="283" spans="2:13" s="138" customFormat="1" x14ac:dyDescent="0.25">
      <c r="B283" s="229">
        <v>44057.166666666672</v>
      </c>
      <c r="C283" s="145">
        <v>457.1</v>
      </c>
      <c r="D283" s="146">
        <v>2.2000000000000002</v>
      </c>
      <c r="E283" s="147">
        <v>91</v>
      </c>
      <c r="F283" s="146">
        <v>0.4</v>
      </c>
      <c r="H283"/>
      <c r="I283"/>
      <c r="J283"/>
      <c r="K283"/>
      <c r="L283"/>
      <c r="M283"/>
    </row>
    <row r="284" spans="2:13" s="138" customFormat="1" x14ac:dyDescent="0.25">
      <c r="B284" s="229">
        <v>44057.208333333328</v>
      </c>
      <c r="C284" s="145">
        <v>456.8</v>
      </c>
      <c r="D284" s="146">
        <v>2.2999999999999998</v>
      </c>
      <c r="E284" s="147">
        <v>87</v>
      </c>
      <c r="F284" s="146">
        <v>0.4</v>
      </c>
      <c r="H284"/>
      <c r="I284"/>
      <c r="J284"/>
      <c r="K284"/>
      <c r="L284"/>
      <c r="M284"/>
    </row>
    <row r="285" spans="2:13" s="138" customFormat="1" x14ac:dyDescent="0.25">
      <c r="B285" s="229">
        <v>44057.25</v>
      </c>
      <c r="C285" s="145">
        <v>457.1</v>
      </c>
      <c r="D285" s="146">
        <v>1.2</v>
      </c>
      <c r="E285" s="147">
        <v>88</v>
      </c>
      <c r="F285" s="146">
        <v>0</v>
      </c>
      <c r="H285"/>
      <c r="I285"/>
      <c r="J285"/>
      <c r="K285"/>
      <c r="L285"/>
      <c r="M285"/>
    </row>
    <row r="286" spans="2:13" s="138" customFormat="1" x14ac:dyDescent="0.25">
      <c r="B286" s="229">
        <v>44057.291666666672</v>
      </c>
      <c r="C286" s="145">
        <v>457.5</v>
      </c>
      <c r="D286" s="146">
        <v>-0.8</v>
      </c>
      <c r="E286" s="147">
        <v>92</v>
      </c>
      <c r="F286" s="146">
        <v>0.9</v>
      </c>
      <c r="H286"/>
      <c r="I286"/>
      <c r="J286"/>
      <c r="K286"/>
      <c r="L286"/>
      <c r="M286"/>
    </row>
    <row r="287" spans="2:13" s="138" customFormat="1" x14ac:dyDescent="0.25">
      <c r="B287" s="229">
        <v>44057.333333333328</v>
      </c>
      <c r="C287" s="145">
        <v>457.8</v>
      </c>
      <c r="D287" s="146">
        <v>0.8</v>
      </c>
      <c r="E287" s="147">
        <v>94</v>
      </c>
      <c r="F287" s="146">
        <v>0</v>
      </c>
      <c r="H287"/>
      <c r="I287"/>
      <c r="J287"/>
      <c r="K287"/>
      <c r="L287"/>
      <c r="M287"/>
    </row>
    <row r="288" spans="2:13" s="138" customFormat="1" x14ac:dyDescent="0.25">
      <c r="B288" s="229">
        <v>44057.375</v>
      </c>
      <c r="C288" s="145">
        <v>458.3</v>
      </c>
      <c r="D288" s="146">
        <v>3.2</v>
      </c>
      <c r="E288" s="147">
        <v>81</v>
      </c>
      <c r="F288" s="146">
        <v>0.4</v>
      </c>
      <c r="H288"/>
      <c r="I288"/>
      <c r="J288"/>
      <c r="K288"/>
      <c r="L288"/>
      <c r="M288"/>
    </row>
    <row r="289" spans="2:13" s="138" customFormat="1" x14ac:dyDescent="0.25">
      <c r="B289" s="229">
        <v>44057.416666666672</v>
      </c>
      <c r="C289" s="145">
        <v>458.6</v>
      </c>
      <c r="D289" s="146">
        <v>4.7</v>
      </c>
      <c r="E289" s="147">
        <v>74</v>
      </c>
      <c r="F289" s="146">
        <v>0.9</v>
      </c>
      <c r="H289"/>
      <c r="I289"/>
      <c r="J289"/>
      <c r="K289"/>
      <c r="L289"/>
      <c r="M289"/>
    </row>
    <row r="290" spans="2:13" s="138" customFormat="1" x14ac:dyDescent="0.25">
      <c r="B290" s="229">
        <v>44057.458333333328</v>
      </c>
      <c r="C290" s="145">
        <v>458.9</v>
      </c>
      <c r="D290" s="146">
        <v>8.9</v>
      </c>
      <c r="E290" s="147">
        <v>54</v>
      </c>
      <c r="F290" s="146">
        <v>0.9</v>
      </c>
      <c r="H290"/>
      <c r="I290"/>
      <c r="J290"/>
      <c r="K290"/>
      <c r="L290"/>
      <c r="M290"/>
    </row>
    <row r="291" spans="2:13" s="138" customFormat="1" x14ac:dyDescent="0.25">
      <c r="B291" s="229">
        <v>44057.5</v>
      </c>
      <c r="C291" s="145">
        <v>458.5</v>
      </c>
      <c r="D291" s="146">
        <v>11</v>
      </c>
      <c r="E291" s="147">
        <v>45</v>
      </c>
      <c r="F291" s="146">
        <v>1.3</v>
      </c>
      <c r="H291"/>
      <c r="I291"/>
      <c r="J291"/>
      <c r="K291"/>
      <c r="L291"/>
      <c r="M291"/>
    </row>
    <row r="292" spans="2:13" s="138" customFormat="1" x14ac:dyDescent="0.25">
      <c r="B292" s="229">
        <v>44057.541666666672</v>
      </c>
      <c r="C292" s="145">
        <v>458.2</v>
      </c>
      <c r="D292" s="146">
        <v>11.6</v>
      </c>
      <c r="E292" s="147">
        <v>40</v>
      </c>
      <c r="F292" s="146">
        <v>1.8</v>
      </c>
      <c r="H292"/>
      <c r="I292"/>
      <c r="J292"/>
      <c r="K292"/>
      <c r="L292"/>
      <c r="M292"/>
    </row>
    <row r="293" spans="2:13" s="138" customFormat="1" x14ac:dyDescent="0.25">
      <c r="B293" s="229">
        <v>44057.583333333328</v>
      </c>
      <c r="C293" s="145">
        <v>457.5</v>
      </c>
      <c r="D293" s="146">
        <v>12.2</v>
      </c>
      <c r="E293" s="147">
        <v>37</v>
      </c>
      <c r="F293" s="146">
        <v>1.3</v>
      </c>
      <c r="H293"/>
      <c r="I293"/>
      <c r="J293"/>
      <c r="K293"/>
      <c r="L293"/>
      <c r="M293"/>
    </row>
    <row r="294" spans="2:13" s="138" customFormat="1" x14ac:dyDescent="0.25">
      <c r="B294" s="229">
        <v>44057.625</v>
      </c>
      <c r="C294" s="145">
        <v>456.9</v>
      </c>
      <c r="D294" s="146">
        <v>13</v>
      </c>
      <c r="E294" s="147">
        <v>37</v>
      </c>
      <c r="F294" s="146">
        <v>1.8</v>
      </c>
      <c r="H294"/>
      <c r="I294"/>
      <c r="J294"/>
      <c r="K294"/>
      <c r="L294"/>
      <c r="M294"/>
    </row>
    <row r="295" spans="2:13" s="138" customFormat="1" x14ac:dyDescent="0.25">
      <c r="B295" s="539" t="s">
        <v>278</v>
      </c>
      <c r="C295" s="149">
        <f>AVERAGE(C271:C294)</f>
        <v>457.47083333333336</v>
      </c>
      <c r="D295" s="149">
        <f>AVERAGE(D271:D294)</f>
        <v>6.0250000000000012</v>
      </c>
      <c r="E295" s="149">
        <f>AVERAGE(E271:E294)</f>
        <v>71.291666666666671</v>
      </c>
      <c r="F295" s="149">
        <f>AVERAGE(F271:F294)</f>
        <v>1.1333333333333331</v>
      </c>
      <c r="H295"/>
      <c r="I295"/>
      <c r="J295"/>
      <c r="K295"/>
      <c r="L295"/>
      <c r="M295"/>
    </row>
    <row r="296" spans="2:13" s="138" customFormat="1" x14ac:dyDescent="0.25">
      <c r="B296" s="19"/>
      <c r="C296" s="19"/>
      <c r="D296" s="19"/>
      <c r="E296" s="19"/>
      <c r="F296" s="19"/>
      <c r="H296"/>
      <c r="I296"/>
      <c r="J296"/>
      <c r="K296"/>
      <c r="L296"/>
      <c r="M296"/>
    </row>
    <row r="297" spans="2:13" s="138" customFormat="1" x14ac:dyDescent="0.25">
      <c r="B297" s="590" t="s">
        <v>7777</v>
      </c>
      <c r="C297" s="590"/>
      <c r="D297" s="590"/>
      <c r="E297" s="590"/>
      <c r="F297" s="590"/>
      <c r="H297"/>
      <c r="I297"/>
      <c r="J297"/>
      <c r="K297"/>
      <c r="L297"/>
      <c r="M297"/>
    </row>
    <row r="298" spans="2:13" s="138" customFormat="1" ht="20.399999999999999" x14ac:dyDescent="0.25">
      <c r="B298" s="142" t="s">
        <v>151</v>
      </c>
      <c r="C298" s="142" t="s">
        <v>181</v>
      </c>
      <c r="D298" s="142" t="s">
        <v>182</v>
      </c>
      <c r="E298" s="142" t="s">
        <v>153</v>
      </c>
      <c r="F298" s="142" t="s">
        <v>154</v>
      </c>
      <c r="H298"/>
      <c r="I298"/>
      <c r="J298"/>
      <c r="K298"/>
      <c r="L298"/>
      <c r="M298"/>
    </row>
    <row r="299" spans="2:13" s="138" customFormat="1" x14ac:dyDescent="0.25">
      <c r="B299" s="229">
        <v>44057.708333333328</v>
      </c>
      <c r="C299" s="145">
        <v>456.2</v>
      </c>
      <c r="D299" s="146">
        <v>12.7</v>
      </c>
      <c r="E299" s="147">
        <v>43</v>
      </c>
      <c r="F299" s="146">
        <v>2.2000000000000002</v>
      </c>
      <c r="H299"/>
      <c r="I299"/>
      <c r="J299"/>
      <c r="K299"/>
      <c r="L299"/>
      <c r="M299"/>
    </row>
    <row r="300" spans="2:13" s="138" customFormat="1" x14ac:dyDescent="0.25">
      <c r="B300" s="229">
        <v>44057.75</v>
      </c>
      <c r="C300" s="145">
        <v>456.3</v>
      </c>
      <c r="D300" s="146">
        <v>10.6</v>
      </c>
      <c r="E300" s="147">
        <v>54</v>
      </c>
      <c r="F300" s="146">
        <v>2.2000000000000002</v>
      </c>
      <c r="H300"/>
      <c r="I300"/>
      <c r="J300"/>
      <c r="K300"/>
      <c r="L300"/>
      <c r="M300"/>
    </row>
    <row r="301" spans="2:13" s="138" customFormat="1" x14ac:dyDescent="0.25">
      <c r="B301" s="229">
        <v>44057.791666666672</v>
      </c>
      <c r="C301" s="145">
        <v>456.8</v>
      </c>
      <c r="D301" s="146">
        <v>8.1</v>
      </c>
      <c r="E301" s="147">
        <v>67</v>
      </c>
      <c r="F301" s="146">
        <v>1.8</v>
      </c>
      <c r="H301"/>
      <c r="I301"/>
      <c r="J301"/>
      <c r="K301"/>
      <c r="L301"/>
      <c r="M301"/>
    </row>
    <row r="302" spans="2:13" s="138" customFormat="1" x14ac:dyDescent="0.25">
      <c r="B302" s="229">
        <v>44057.833333333328</v>
      </c>
      <c r="C302" s="145">
        <v>457.3</v>
      </c>
      <c r="D302" s="146">
        <v>6.1</v>
      </c>
      <c r="E302" s="147">
        <v>78</v>
      </c>
      <c r="F302" s="146">
        <v>1.3</v>
      </c>
      <c r="H302"/>
      <c r="I302"/>
      <c r="J302"/>
      <c r="K302"/>
      <c r="L302"/>
      <c r="M302"/>
    </row>
    <row r="303" spans="2:13" s="138" customFormat="1" x14ac:dyDescent="0.25">
      <c r="B303" s="229">
        <v>44057.875</v>
      </c>
      <c r="C303" s="145">
        <v>457.6</v>
      </c>
      <c r="D303" s="146">
        <v>5.6</v>
      </c>
      <c r="E303" s="147">
        <v>82</v>
      </c>
      <c r="F303" s="146">
        <v>0.4</v>
      </c>
      <c r="H303"/>
      <c r="I303"/>
      <c r="J303"/>
      <c r="K303"/>
      <c r="L303"/>
      <c r="M303"/>
    </row>
    <row r="304" spans="2:13" s="138" customFormat="1" x14ac:dyDescent="0.25">
      <c r="B304" s="229">
        <v>44057.916666666672</v>
      </c>
      <c r="C304" s="145">
        <v>457.9</v>
      </c>
      <c r="D304" s="146">
        <v>4.9000000000000004</v>
      </c>
      <c r="E304" s="147">
        <v>84</v>
      </c>
      <c r="F304" s="146">
        <v>0.9</v>
      </c>
      <c r="H304"/>
      <c r="I304"/>
      <c r="J304"/>
      <c r="K304"/>
      <c r="L304"/>
      <c r="M304"/>
    </row>
    <row r="305" spans="2:13" s="138" customFormat="1" x14ac:dyDescent="0.25">
      <c r="B305" s="229">
        <v>44057.958333333328</v>
      </c>
      <c r="C305" s="145">
        <v>458.1</v>
      </c>
      <c r="D305" s="146">
        <v>4.5</v>
      </c>
      <c r="E305" s="147">
        <v>83</v>
      </c>
      <c r="F305" s="146">
        <v>0.9</v>
      </c>
      <c r="H305"/>
      <c r="I305"/>
      <c r="J305"/>
      <c r="K305"/>
      <c r="L305"/>
      <c r="M305"/>
    </row>
    <row r="306" spans="2:13" s="138" customFormat="1" x14ac:dyDescent="0.25">
      <c r="B306" s="229">
        <v>44058</v>
      </c>
      <c r="C306" s="145">
        <v>458.1</v>
      </c>
      <c r="D306" s="146">
        <v>3.9</v>
      </c>
      <c r="E306" s="147">
        <v>87</v>
      </c>
      <c r="F306" s="146">
        <v>0.9</v>
      </c>
      <c r="H306"/>
      <c r="I306"/>
      <c r="J306"/>
      <c r="K306"/>
      <c r="L306"/>
      <c r="M306"/>
    </row>
    <row r="307" spans="2:13" s="138" customFormat="1" x14ac:dyDescent="0.25">
      <c r="B307" s="229">
        <v>44058.041666666672</v>
      </c>
      <c r="C307" s="145">
        <v>457.9</v>
      </c>
      <c r="D307" s="146">
        <v>4.3</v>
      </c>
      <c r="E307" s="147">
        <v>86</v>
      </c>
      <c r="F307" s="146">
        <v>0.4</v>
      </c>
      <c r="H307"/>
      <c r="I307"/>
      <c r="J307"/>
      <c r="K307"/>
      <c r="L307"/>
      <c r="M307"/>
    </row>
    <row r="308" spans="2:13" s="138" customFormat="1" x14ac:dyDescent="0.25">
      <c r="B308" s="229">
        <v>44058.083333333328</v>
      </c>
      <c r="C308" s="145">
        <v>457.5</v>
      </c>
      <c r="D308" s="146">
        <v>2.8</v>
      </c>
      <c r="E308" s="147">
        <v>85</v>
      </c>
      <c r="F308" s="146">
        <v>0.4</v>
      </c>
      <c r="H308"/>
      <c r="I308"/>
      <c r="J308"/>
      <c r="K308"/>
      <c r="L308"/>
      <c r="M308"/>
    </row>
    <row r="309" spans="2:13" s="138" customFormat="1" x14ac:dyDescent="0.25">
      <c r="B309" s="229">
        <v>44058.125</v>
      </c>
      <c r="C309" s="145">
        <v>457</v>
      </c>
      <c r="D309" s="146">
        <v>3</v>
      </c>
      <c r="E309" s="147">
        <v>86</v>
      </c>
      <c r="F309" s="146">
        <v>0.4</v>
      </c>
      <c r="H309"/>
      <c r="I309"/>
      <c r="J309"/>
      <c r="K309"/>
      <c r="L309"/>
      <c r="M309"/>
    </row>
    <row r="310" spans="2:13" s="138" customFormat="1" x14ac:dyDescent="0.25">
      <c r="B310" s="229">
        <v>44058.166666666672</v>
      </c>
      <c r="C310" s="145">
        <v>456.9</v>
      </c>
      <c r="D310" s="146">
        <v>1.7</v>
      </c>
      <c r="E310" s="147">
        <v>88</v>
      </c>
      <c r="F310" s="146">
        <v>0.4</v>
      </c>
      <c r="H310"/>
      <c r="I310"/>
      <c r="J310"/>
      <c r="K310"/>
      <c r="L310"/>
      <c r="M310"/>
    </row>
    <row r="311" spans="2:13" s="138" customFormat="1" x14ac:dyDescent="0.25">
      <c r="B311" s="229">
        <v>44058.208333333328</v>
      </c>
      <c r="C311" s="145">
        <v>456.8</v>
      </c>
      <c r="D311" s="146">
        <v>0.6</v>
      </c>
      <c r="E311" s="147">
        <v>92</v>
      </c>
      <c r="F311" s="146">
        <v>0.4</v>
      </c>
      <c r="H311"/>
      <c r="I311"/>
      <c r="J311"/>
      <c r="K311"/>
      <c r="L311"/>
      <c r="M311"/>
    </row>
    <row r="312" spans="2:13" s="138" customFormat="1" x14ac:dyDescent="0.25">
      <c r="B312" s="229">
        <v>44058.25</v>
      </c>
      <c r="C312" s="145">
        <v>457</v>
      </c>
      <c r="D312" s="146">
        <v>1.1000000000000001</v>
      </c>
      <c r="E312" s="147">
        <v>92</v>
      </c>
      <c r="F312" s="146">
        <v>0.4</v>
      </c>
      <c r="H312"/>
      <c r="I312"/>
      <c r="J312"/>
      <c r="K312"/>
      <c r="L312"/>
      <c r="M312"/>
    </row>
    <row r="313" spans="2:13" s="138" customFormat="1" x14ac:dyDescent="0.25">
      <c r="B313" s="229">
        <v>44058.291666666672</v>
      </c>
      <c r="C313" s="145">
        <v>457.2</v>
      </c>
      <c r="D313" s="146">
        <v>2.2999999999999998</v>
      </c>
      <c r="E313" s="147">
        <v>88</v>
      </c>
      <c r="F313" s="146">
        <v>0.4</v>
      </c>
      <c r="H313"/>
      <c r="I313"/>
      <c r="J313"/>
      <c r="K313"/>
      <c r="L313"/>
      <c r="M313"/>
    </row>
    <row r="314" spans="2:13" s="138" customFormat="1" x14ac:dyDescent="0.25">
      <c r="B314" s="229">
        <v>44058.333333333328</v>
      </c>
      <c r="C314" s="145">
        <v>457.6</v>
      </c>
      <c r="D314" s="146">
        <v>2.1</v>
      </c>
      <c r="E314" s="147">
        <v>87</v>
      </c>
      <c r="F314" s="146">
        <v>0.4</v>
      </c>
      <c r="H314"/>
      <c r="I314"/>
      <c r="J314"/>
      <c r="K314"/>
      <c r="L314"/>
      <c r="M314"/>
    </row>
    <row r="315" spans="2:13" s="138" customFormat="1" x14ac:dyDescent="0.25">
      <c r="B315" s="229">
        <v>44058.375</v>
      </c>
      <c r="C315" s="145">
        <v>458.1</v>
      </c>
      <c r="D315" s="146">
        <v>2.8</v>
      </c>
      <c r="E315" s="147">
        <v>88</v>
      </c>
      <c r="F315" s="146">
        <v>0.9</v>
      </c>
      <c r="H315"/>
      <c r="I315"/>
      <c r="J315"/>
      <c r="K315"/>
      <c r="L315"/>
      <c r="M315"/>
    </row>
    <row r="316" spans="2:13" s="138" customFormat="1" x14ac:dyDescent="0.25">
      <c r="B316" s="229">
        <v>44058.416666666672</v>
      </c>
      <c r="C316" s="145">
        <v>458.4</v>
      </c>
      <c r="D316" s="146">
        <v>5.9</v>
      </c>
      <c r="E316" s="147">
        <v>75</v>
      </c>
      <c r="F316" s="146">
        <v>1.3</v>
      </c>
      <c r="H316"/>
      <c r="I316"/>
      <c r="J316"/>
      <c r="K316"/>
      <c r="L316"/>
      <c r="M316"/>
    </row>
    <row r="317" spans="2:13" s="138" customFormat="1" x14ac:dyDescent="0.25">
      <c r="B317" s="229">
        <v>44058.458333333328</v>
      </c>
      <c r="C317" s="145">
        <v>458.6</v>
      </c>
      <c r="D317" s="146">
        <v>8.9</v>
      </c>
      <c r="E317" s="147">
        <v>57</v>
      </c>
      <c r="F317" s="146">
        <v>1.3</v>
      </c>
      <c r="H317"/>
      <c r="I317"/>
      <c r="J317"/>
      <c r="K317"/>
      <c r="L317"/>
      <c r="M317"/>
    </row>
    <row r="318" spans="2:13" s="138" customFormat="1" x14ac:dyDescent="0.25">
      <c r="B318" s="229">
        <v>44058.5</v>
      </c>
      <c r="C318" s="145">
        <v>458.6</v>
      </c>
      <c r="D318" s="146">
        <v>11.7</v>
      </c>
      <c r="E318" s="147">
        <v>48</v>
      </c>
      <c r="F318" s="146">
        <v>1.8</v>
      </c>
      <c r="H318"/>
      <c r="I318"/>
      <c r="J318"/>
      <c r="K318"/>
      <c r="L318"/>
      <c r="M318"/>
    </row>
    <row r="319" spans="2:13" s="138" customFormat="1" x14ac:dyDescent="0.25">
      <c r="B319" s="229">
        <v>44058.541666666672</v>
      </c>
      <c r="C319" s="145">
        <v>458.1</v>
      </c>
      <c r="D319" s="146">
        <v>12.1</v>
      </c>
      <c r="E319" s="147">
        <v>43</v>
      </c>
      <c r="F319" s="146">
        <v>2.2000000000000002</v>
      </c>
      <c r="H319"/>
      <c r="I319"/>
      <c r="J319"/>
      <c r="K319"/>
      <c r="L319"/>
      <c r="M319"/>
    </row>
    <row r="320" spans="2:13" s="138" customFormat="1" x14ac:dyDescent="0.25">
      <c r="B320" s="229">
        <v>44058.583333333328</v>
      </c>
      <c r="C320" s="145">
        <v>457.6</v>
      </c>
      <c r="D320" s="146">
        <v>12.1</v>
      </c>
      <c r="E320" s="147">
        <v>49</v>
      </c>
      <c r="F320" s="146">
        <v>2.7</v>
      </c>
      <c r="H320"/>
      <c r="I320"/>
      <c r="J320"/>
      <c r="K320"/>
      <c r="L320"/>
      <c r="M320"/>
    </row>
    <row r="321" spans="2:13" s="138" customFormat="1" x14ac:dyDescent="0.25">
      <c r="B321" s="229">
        <v>44058.625</v>
      </c>
      <c r="C321" s="145">
        <v>457.1</v>
      </c>
      <c r="D321" s="146">
        <v>11.4</v>
      </c>
      <c r="E321" s="147">
        <v>50</v>
      </c>
      <c r="F321" s="146">
        <v>2.2000000000000002</v>
      </c>
      <c r="H321"/>
      <c r="I321"/>
      <c r="J321"/>
      <c r="K321"/>
      <c r="L321"/>
      <c r="M321"/>
    </row>
    <row r="322" spans="2:13" s="138" customFormat="1" x14ac:dyDescent="0.25">
      <c r="B322" s="229">
        <v>44058.666666666672</v>
      </c>
      <c r="C322" s="145">
        <v>456.5</v>
      </c>
      <c r="D322" s="146">
        <v>12.2</v>
      </c>
      <c r="E322" s="147">
        <v>46</v>
      </c>
      <c r="F322" s="146">
        <v>2.2000000000000002</v>
      </c>
      <c r="H322"/>
      <c r="I322"/>
      <c r="J322"/>
      <c r="K322"/>
      <c r="L322"/>
      <c r="M322"/>
    </row>
    <row r="323" spans="2:13" s="138" customFormat="1" x14ac:dyDescent="0.25">
      <c r="B323" s="539" t="s">
        <v>279</v>
      </c>
      <c r="C323" s="149">
        <f>AVERAGE(C299:C322)</f>
        <v>457.46666666666675</v>
      </c>
      <c r="D323" s="149">
        <f>AVERAGE(D299:D322)</f>
        <v>6.3083333333333327</v>
      </c>
      <c r="E323" s="149">
        <f>AVERAGE(E299:E322)</f>
        <v>72.416666666666671</v>
      </c>
      <c r="F323" s="149">
        <f>AVERAGE(F299:F322)</f>
        <v>1.1833333333333333</v>
      </c>
      <c r="H323"/>
      <c r="I323"/>
      <c r="J323"/>
      <c r="K323"/>
      <c r="L323"/>
      <c r="M323"/>
    </row>
    <row r="324" spans="2:13" s="138" customFormat="1" x14ac:dyDescent="0.25">
      <c r="B324" s="19"/>
      <c r="C324" s="19"/>
      <c r="D324" s="19"/>
      <c r="E324" s="19"/>
      <c r="F324" s="19"/>
      <c r="H324"/>
      <c r="I324"/>
      <c r="J324"/>
      <c r="K324"/>
      <c r="L324"/>
      <c r="M324"/>
    </row>
    <row r="325" spans="2:13" s="138" customFormat="1" x14ac:dyDescent="0.25">
      <c r="B325" s="590" t="s">
        <v>7778</v>
      </c>
      <c r="C325" s="590"/>
      <c r="D325" s="590"/>
      <c r="E325" s="590"/>
      <c r="F325" s="590"/>
      <c r="H325"/>
      <c r="I325"/>
      <c r="J325"/>
      <c r="K325"/>
      <c r="L325"/>
      <c r="M325"/>
    </row>
    <row r="326" spans="2:13" s="138" customFormat="1" ht="20.399999999999999" x14ac:dyDescent="0.25">
      <c r="B326" s="142" t="s">
        <v>151</v>
      </c>
      <c r="C326" s="142" t="s">
        <v>181</v>
      </c>
      <c r="D326" s="142" t="s">
        <v>182</v>
      </c>
      <c r="E326" s="142" t="s">
        <v>153</v>
      </c>
      <c r="F326" s="142" t="s">
        <v>154</v>
      </c>
      <c r="H326"/>
      <c r="I326"/>
      <c r="J326"/>
      <c r="K326"/>
      <c r="L326"/>
      <c r="M326"/>
    </row>
    <row r="327" spans="2:13" s="138" customFormat="1" x14ac:dyDescent="0.25">
      <c r="B327" s="229">
        <v>44058.708333333328</v>
      </c>
      <c r="C327" s="145">
        <v>456.3</v>
      </c>
      <c r="D327" s="146">
        <v>12.5</v>
      </c>
      <c r="E327" s="147">
        <v>43</v>
      </c>
      <c r="F327" s="146">
        <v>2.2000000000000002</v>
      </c>
      <c r="H327"/>
      <c r="I327"/>
      <c r="J327"/>
      <c r="K327"/>
      <c r="L327"/>
      <c r="M327"/>
    </row>
    <row r="328" spans="2:13" s="138" customFormat="1" x14ac:dyDescent="0.25">
      <c r="B328" s="229">
        <v>44058.75</v>
      </c>
      <c r="C328" s="145">
        <v>456.4</v>
      </c>
      <c r="D328" s="146">
        <v>9.9</v>
      </c>
      <c r="E328" s="147">
        <v>55</v>
      </c>
      <c r="F328" s="146">
        <v>2.2000000000000002</v>
      </c>
      <c r="H328"/>
      <c r="I328"/>
      <c r="J328"/>
      <c r="K328"/>
      <c r="L328"/>
      <c r="M328"/>
    </row>
    <row r="329" spans="2:13" s="138" customFormat="1" x14ac:dyDescent="0.25">
      <c r="B329" s="229">
        <v>44058.791666666672</v>
      </c>
      <c r="C329" s="145">
        <v>456.9</v>
      </c>
      <c r="D329" s="146">
        <v>7.6</v>
      </c>
      <c r="E329" s="147">
        <v>69</v>
      </c>
      <c r="F329" s="146">
        <v>2.2000000000000002</v>
      </c>
      <c r="H329"/>
      <c r="I329"/>
      <c r="J329"/>
      <c r="K329"/>
      <c r="L329"/>
      <c r="M329"/>
    </row>
    <row r="330" spans="2:13" s="138" customFormat="1" x14ac:dyDescent="0.25">
      <c r="B330" s="229">
        <v>44058.833333333328</v>
      </c>
      <c r="C330" s="145">
        <v>457.3</v>
      </c>
      <c r="D330" s="146">
        <v>5.9</v>
      </c>
      <c r="E330" s="147">
        <v>79</v>
      </c>
      <c r="F330" s="146">
        <v>1.8</v>
      </c>
      <c r="H330"/>
      <c r="I330"/>
      <c r="J330"/>
      <c r="K330"/>
      <c r="L330"/>
      <c r="M330"/>
    </row>
    <row r="331" spans="2:13" s="138" customFormat="1" x14ac:dyDescent="0.25">
      <c r="B331" s="229">
        <v>44058.875</v>
      </c>
      <c r="C331" s="145">
        <v>457.9</v>
      </c>
      <c r="D331" s="146">
        <v>5.3</v>
      </c>
      <c r="E331" s="147">
        <v>81</v>
      </c>
      <c r="F331" s="146">
        <v>1.8</v>
      </c>
      <c r="H331"/>
      <c r="I331"/>
      <c r="J331"/>
      <c r="K331"/>
      <c r="L331"/>
      <c r="M331"/>
    </row>
    <row r="332" spans="2:13" s="138" customFormat="1" x14ac:dyDescent="0.25">
      <c r="B332" s="229">
        <v>44058.916666666672</v>
      </c>
      <c r="C332" s="145">
        <v>458.3</v>
      </c>
      <c r="D332" s="146">
        <v>4.8</v>
      </c>
      <c r="E332" s="147">
        <v>82</v>
      </c>
      <c r="F332" s="146">
        <v>1.8</v>
      </c>
      <c r="H332"/>
      <c r="I332"/>
      <c r="J332"/>
      <c r="K332"/>
      <c r="L332"/>
      <c r="M332"/>
    </row>
    <row r="333" spans="2:13" s="138" customFormat="1" x14ac:dyDescent="0.25">
      <c r="B333" s="229">
        <v>44058.958333333328</v>
      </c>
      <c r="C333" s="145">
        <v>458.3</v>
      </c>
      <c r="D333" s="146">
        <v>4.3</v>
      </c>
      <c r="E333" s="147">
        <v>84</v>
      </c>
      <c r="F333" s="146">
        <v>1.8</v>
      </c>
      <c r="H333"/>
      <c r="I333"/>
      <c r="J333"/>
      <c r="K333"/>
      <c r="L333"/>
      <c r="M333"/>
    </row>
    <row r="334" spans="2:13" s="138" customFormat="1" x14ac:dyDescent="0.25">
      <c r="B334" s="229">
        <v>44059</v>
      </c>
      <c r="C334" s="145">
        <v>458.5</v>
      </c>
      <c r="D334" s="146">
        <v>4.2</v>
      </c>
      <c r="E334" s="147">
        <v>87</v>
      </c>
      <c r="F334" s="146">
        <v>1.3</v>
      </c>
      <c r="H334"/>
      <c r="I334"/>
      <c r="J334"/>
      <c r="K334"/>
      <c r="L334"/>
      <c r="M334"/>
    </row>
    <row r="335" spans="2:13" s="138" customFormat="1" x14ac:dyDescent="0.25">
      <c r="B335" s="229">
        <v>44059.041666666672</v>
      </c>
      <c r="C335" s="145">
        <v>458.3</v>
      </c>
      <c r="D335" s="146">
        <v>3.6</v>
      </c>
      <c r="E335" s="147">
        <v>89</v>
      </c>
      <c r="F335" s="146">
        <v>1.3</v>
      </c>
      <c r="H335"/>
      <c r="I335"/>
      <c r="J335"/>
      <c r="K335"/>
      <c r="L335"/>
      <c r="M335"/>
    </row>
    <row r="336" spans="2:13" s="138" customFormat="1" x14ac:dyDescent="0.25">
      <c r="B336" s="229">
        <v>44059.083333333328</v>
      </c>
      <c r="C336" s="145">
        <v>457.9</v>
      </c>
      <c r="D336" s="146">
        <v>3.6</v>
      </c>
      <c r="E336" s="147">
        <v>88</v>
      </c>
      <c r="F336" s="146">
        <v>0.9</v>
      </c>
      <c r="H336"/>
      <c r="I336"/>
      <c r="J336"/>
      <c r="K336"/>
      <c r="L336"/>
      <c r="M336"/>
    </row>
    <row r="337" spans="2:13" s="138" customFormat="1" x14ac:dyDescent="0.25">
      <c r="B337" s="229">
        <v>44059.125</v>
      </c>
      <c r="C337" s="145">
        <v>457.7</v>
      </c>
      <c r="D337" s="146">
        <v>3.6</v>
      </c>
      <c r="E337" s="147">
        <v>88</v>
      </c>
      <c r="F337" s="146">
        <v>0.9</v>
      </c>
      <c r="H337"/>
      <c r="I337"/>
      <c r="J337"/>
      <c r="K337"/>
      <c r="L337"/>
      <c r="M337"/>
    </row>
    <row r="338" spans="2:13" s="138" customFormat="1" x14ac:dyDescent="0.25">
      <c r="B338" s="229">
        <v>44059.166666666672</v>
      </c>
      <c r="C338" s="145">
        <v>457.7</v>
      </c>
      <c r="D338" s="146">
        <v>2.7</v>
      </c>
      <c r="E338" s="147">
        <v>91</v>
      </c>
      <c r="F338" s="146">
        <v>0.9</v>
      </c>
      <c r="H338"/>
      <c r="I338"/>
      <c r="J338"/>
      <c r="K338"/>
      <c r="L338"/>
      <c r="M338"/>
    </row>
    <row r="339" spans="2:13" s="138" customFormat="1" x14ac:dyDescent="0.25">
      <c r="B339" s="229">
        <v>44059.208333333328</v>
      </c>
      <c r="C339" s="145">
        <v>457.7</v>
      </c>
      <c r="D339" s="146">
        <v>2.7</v>
      </c>
      <c r="E339" s="147">
        <v>90</v>
      </c>
      <c r="F339" s="146">
        <v>0.9</v>
      </c>
      <c r="H339"/>
      <c r="I339"/>
      <c r="J339"/>
      <c r="K339"/>
      <c r="L339"/>
      <c r="M339"/>
    </row>
    <row r="340" spans="2:13" s="138" customFormat="1" x14ac:dyDescent="0.25">
      <c r="B340" s="229">
        <v>44059.25</v>
      </c>
      <c r="C340" s="145">
        <v>457.9</v>
      </c>
      <c r="D340" s="146">
        <v>2.2999999999999998</v>
      </c>
      <c r="E340" s="147">
        <v>91</v>
      </c>
      <c r="F340" s="146">
        <v>0.4</v>
      </c>
      <c r="H340"/>
      <c r="I340"/>
      <c r="J340"/>
      <c r="K340"/>
      <c r="L340"/>
      <c r="M340"/>
    </row>
    <row r="341" spans="2:13" s="138" customFormat="1" x14ac:dyDescent="0.25">
      <c r="B341" s="229">
        <v>44059.291666666672</v>
      </c>
      <c r="C341" s="145">
        <v>457.9</v>
      </c>
      <c r="D341" s="146">
        <v>2</v>
      </c>
      <c r="E341" s="147">
        <v>90</v>
      </c>
      <c r="F341" s="146">
        <v>0.9</v>
      </c>
      <c r="H341"/>
      <c r="I341"/>
      <c r="J341"/>
      <c r="K341"/>
      <c r="L341"/>
      <c r="M341"/>
    </row>
    <row r="342" spans="2:13" s="138" customFormat="1" x14ac:dyDescent="0.25">
      <c r="B342" s="229">
        <v>44059.333333333328</v>
      </c>
      <c r="C342" s="145">
        <v>458.1</v>
      </c>
      <c r="D342" s="146">
        <v>1.9</v>
      </c>
      <c r="E342" s="147">
        <v>91</v>
      </c>
      <c r="F342" s="146">
        <v>0</v>
      </c>
      <c r="H342"/>
      <c r="I342"/>
      <c r="J342"/>
      <c r="K342"/>
      <c r="L342"/>
      <c r="M342"/>
    </row>
    <row r="343" spans="2:13" s="138" customFormat="1" x14ac:dyDescent="0.25">
      <c r="B343" s="229">
        <v>44059.375</v>
      </c>
      <c r="C343" s="145">
        <v>458.4</v>
      </c>
      <c r="D343" s="146">
        <v>5.5</v>
      </c>
      <c r="E343" s="147">
        <v>80</v>
      </c>
      <c r="F343" s="146">
        <v>0.4</v>
      </c>
      <c r="H343"/>
      <c r="I343"/>
      <c r="J343"/>
      <c r="K343"/>
      <c r="L343"/>
      <c r="M343"/>
    </row>
    <row r="344" spans="2:13" s="138" customFormat="1" x14ac:dyDescent="0.25">
      <c r="B344" s="229">
        <v>44059.416666666672</v>
      </c>
      <c r="C344" s="145">
        <v>458.8</v>
      </c>
      <c r="D344" s="146">
        <v>7.5</v>
      </c>
      <c r="E344" s="147">
        <v>73</v>
      </c>
      <c r="F344" s="146">
        <v>0.9</v>
      </c>
      <c r="H344"/>
      <c r="I344"/>
      <c r="J344"/>
      <c r="K344"/>
      <c r="L344"/>
      <c r="M344"/>
    </row>
    <row r="345" spans="2:13" s="138" customFormat="1" x14ac:dyDescent="0.25">
      <c r="B345" s="229">
        <v>44059.458333333328</v>
      </c>
      <c r="C345" s="145">
        <v>458.9</v>
      </c>
      <c r="D345" s="146">
        <v>10.3</v>
      </c>
      <c r="E345" s="147">
        <v>62</v>
      </c>
      <c r="F345" s="146">
        <v>1.3</v>
      </c>
      <c r="H345"/>
      <c r="I345"/>
      <c r="J345"/>
      <c r="K345"/>
      <c r="L345"/>
      <c r="M345"/>
    </row>
    <row r="346" spans="2:13" s="138" customFormat="1" x14ac:dyDescent="0.25">
      <c r="B346" s="229">
        <v>44059.5</v>
      </c>
      <c r="C346" s="145">
        <v>458.9</v>
      </c>
      <c r="D346" s="146">
        <v>10.199999999999999</v>
      </c>
      <c r="E346" s="147">
        <v>60</v>
      </c>
      <c r="F346" s="146">
        <v>1.8</v>
      </c>
      <c r="H346"/>
      <c r="I346"/>
      <c r="J346"/>
      <c r="K346"/>
      <c r="L346"/>
      <c r="M346"/>
    </row>
    <row r="347" spans="2:13" s="138" customFormat="1" x14ac:dyDescent="0.25">
      <c r="B347" s="229">
        <v>44059.541666666672</v>
      </c>
      <c r="C347" s="145">
        <v>458.5</v>
      </c>
      <c r="D347" s="146">
        <v>11.3</v>
      </c>
      <c r="E347" s="147">
        <v>51</v>
      </c>
      <c r="F347" s="146">
        <v>2.2000000000000002</v>
      </c>
      <c r="H347"/>
      <c r="I347"/>
      <c r="J347"/>
      <c r="K347"/>
      <c r="L347"/>
      <c r="M347"/>
    </row>
    <row r="348" spans="2:13" s="138" customFormat="1" x14ac:dyDescent="0.25">
      <c r="B348" s="229">
        <v>44059.583333333328</v>
      </c>
      <c r="C348" s="145">
        <v>457.9</v>
      </c>
      <c r="D348" s="146">
        <v>11.7</v>
      </c>
      <c r="E348" s="147">
        <v>51</v>
      </c>
      <c r="F348" s="146">
        <v>2.2000000000000002</v>
      </c>
      <c r="H348"/>
      <c r="I348"/>
      <c r="J348"/>
      <c r="K348"/>
      <c r="L348"/>
      <c r="M348"/>
    </row>
    <row r="349" spans="2:13" s="138" customFormat="1" x14ac:dyDescent="0.25">
      <c r="B349" s="229">
        <v>44059.625</v>
      </c>
      <c r="C349" s="145">
        <v>457.4</v>
      </c>
      <c r="D349" s="146">
        <v>13.2</v>
      </c>
      <c r="E349" s="147">
        <v>43</v>
      </c>
      <c r="F349" s="146">
        <v>2.7</v>
      </c>
      <c r="H349"/>
      <c r="I349"/>
      <c r="J349"/>
      <c r="K349"/>
      <c r="L349"/>
      <c r="M349"/>
    </row>
    <row r="350" spans="2:13" s="138" customFormat="1" x14ac:dyDescent="0.25">
      <c r="B350" s="229">
        <v>44059.666666666672</v>
      </c>
      <c r="C350" s="145">
        <v>457.1</v>
      </c>
      <c r="D350" s="146">
        <v>12.9</v>
      </c>
      <c r="E350" s="147">
        <v>45</v>
      </c>
      <c r="F350" s="146">
        <v>2.7</v>
      </c>
      <c r="H350"/>
      <c r="I350"/>
      <c r="J350"/>
      <c r="K350"/>
      <c r="L350"/>
      <c r="M350"/>
    </row>
    <row r="351" spans="2:13" s="138" customFormat="1" x14ac:dyDescent="0.25">
      <c r="B351" s="539" t="s">
        <v>280</v>
      </c>
      <c r="C351" s="149">
        <f>AVERAGE(C327:C350)</f>
        <v>457.87499999999983</v>
      </c>
      <c r="D351" s="149">
        <f>AVERAGE(D327:D350)</f>
        <v>6.645833333333333</v>
      </c>
      <c r="E351" s="149">
        <f>AVERAGE(E327:E350)</f>
        <v>73.458333333333329</v>
      </c>
      <c r="F351" s="149">
        <f>AVERAGE(F327:F350)</f>
        <v>1.4791666666666663</v>
      </c>
      <c r="H351"/>
      <c r="I351"/>
      <c r="J351"/>
      <c r="K351"/>
      <c r="L351"/>
      <c r="M351"/>
    </row>
    <row r="352" spans="2:13" s="138" customFormat="1" x14ac:dyDescent="0.25">
      <c r="B352" s="19"/>
      <c r="C352" s="19"/>
      <c r="D352" s="19"/>
      <c r="E352" s="19"/>
      <c r="F352" s="19"/>
      <c r="H352"/>
      <c r="I352"/>
      <c r="J352"/>
      <c r="K352"/>
      <c r="L352"/>
      <c r="M352"/>
    </row>
    <row r="353" spans="7:7" x14ac:dyDescent="0.25">
      <c r="G353"/>
    </row>
    <row r="354" spans="7:7" x14ac:dyDescent="0.25">
      <c r="G354"/>
    </row>
    <row r="355" spans="7:7" x14ac:dyDescent="0.25">
      <c r="G355"/>
    </row>
    <row r="356" spans="7:7" x14ac:dyDescent="0.25">
      <c r="G356"/>
    </row>
    <row r="357" spans="7:7" x14ac:dyDescent="0.25">
      <c r="G357"/>
    </row>
    <row r="358" spans="7:7" x14ac:dyDescent="0.25">
      <c r="G358"/>
    </row>
    <row r="359" spans="7:7" x14ac:dyDescent="0.25">
      <c r="G359"/>
    </row>
    <row r="360" spans="7:7" x14ac:dyDescent="0.25">
      <c r="G360"/>
    </row>
    <row r="361" spans="7:7" x14ac:dyDescent="0.25">
      <c r="G361"/>
    </row>
    <row r="362" spans="7:7" x14ac:dyDescent="0.25">
      <c r="G362"/>
    </row>
    <row r="363" spans="7:7" x14ac:dyDescent="0.25">
      <c r="G363"/>
    </row>
    <row r="364" spans="7:7" x14ac:dyDescent="0.25">
      <c r="G364"/>
    </row>
    <row r="365" spans="7:7" x14ac:dyDescent="0.25">
      <c r="G365"/>
    </row>
    <row r="366" spans="7:7" x14ac:dyDescent="0.25">
      <c r="G366"/>
    </row>
    <row r="367" spans="7:7" x14ac:dyDescent="0.25">
      <c r="G367"/>
    </row>
    <row r="368" spans="7:7" x14ac:dyDescent="0.25">
      <c r="G368"/>
    </row>
    <row r="369" spans="7:7" x14ac:dyDescent="0.25">
      <c r="G369"/>
    </row>
  </sheetData>
  <mergeCells count="18">
    <mergeCell ref="B45:F45"/>
    <mergeCell ref="C2:F5"/>
    <mergeCell ref="C7:F7"/>
    <mergeCell ref="E9:F9"/>
    <mergeCell ref="B11:F11"/>
    <mergeCell ref="E13:F13"/>
    <mergeCell ref="E15:F15"/>
    <mergeCell ref="B17:F17"/>
    <mergeCell ref="B241:F241"/>
    <mergeCell ref="B269:F269"/>
    <mergeCell ref="B297:F297"/>
    <mergeCell ref="B325:F325"/>
    <mergeCell ref="B73:F73"/>
    <mergeCell ref="B101:F101"/>
    <mergeCell ref="B129:F129"/>
    <mergeCell ref="B157:F157"/>
    <mergeCell ref="B185:F185"/>
    <mergeCell ref="B213:F213"/>
  </mergeCells>
  <printOptions horizontalCentered="1"/>
  <pageMargins left="0.39370078740157483" right="0.39370078740157483" top="0.39370078740157483" bottom="0.19685039370078741" header="0.27559055118110237" footer="0.11811023622047245"/>
  <pageSetup paperSize="9" scale="85" fitToWidth="0" fitToHeight="0" orientation="portrait" r:id="rId1"/>
  <rowBreaks count="6" manualBreakCount="6">
    <brk id="1" max="16383" man="1"/>
    <brk id="71" min="1" max="5" man="1"/>
    <brk id="127" max="16383" man="1"/>
    <brk id="183" min="1" max="5" man="1"/>
    <brk id="239" min="1" max="5" man="1"/>
    <brk id="295" min="1" max="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B7F87-390A-495D-B77A-299F0D856B34}">
  <dimension ref="A1:M369"/>
  <sheetViews>
    <sheetView showGridLines="0" view="pageBreakPreview" zoomScale="85" zoomScaleNormal="70" zoomScaleSheetLayoutView="85" workbookViewId="0">
      <selection activeCell="E8" sqref="E8:F8"/>
    </sheetView>
  </sheetViews>
  <sheetFormatPr baseColWidth="10" defaultColWidth="11.5546875" defaultRowHeight="13.2" x14ac:dyDescent="0.25"/>
  <cols>
    <col min="1" max="1" width="2.33203125" customWidth="1"/>
    <col min="2" max="2" width="23.6640625" customWidth="1"/>
    <col min="3" max="3" width="22.109375" customWidth="1"/>
    <col min="4" max="4" width="19.33203125" customWidth="1"/>
    <col min="5" max="5" width="14.88671875" customWidth="1"/>
    <col min="6" max="6" width="17.109375" customWidth="1"/>
    <col min="7" max="7" width="2.21875" style="138" customWidth="1"/>
    <col min="8" max="8" width="5.109375" customWidth="1"/>
    <col min="9" max="13" width="9.6640625" customWidth="1"/>
  </cols>
  <sheetData>
    <row r="1" spans="2:7" ht="13.2" customHeight="1" x14ac:dyDescent="0.25">
      <c r="B1" s="135"/>
      <c r="C1" s="583" t="s">
        <v>7766</v>
      </c>
      <c r="D1" s="583"/>
      <c r="E1" s="583"/>
      <c r="F1" s="584"/>
    </row>
    <row r="2" spans="2:7" ht="13.2" customHeight="1" x14ac:dyDescent="0.25">
      <c r="B2" s="136"/>
      <c r="C2" s="585"/>
      <c r="D2" s="585"/>
      <c r="E2" s="585"/>
      <c r="F2" s="586"/>
    </row>
    <row r="3" spans="2:7" ht="13.2" customHeight="1" x14ac:dyDescent="0.25">
      <c r="B3" s="136"/>
      <c r="C3" s="585"/>
      <c r="D3" s="585"/>
      <c r="E3" s="585"/>
      <c r="F3" s="586"/>
    </row>
    <row r="4" spans="2:7" ht="13.95" customHeight="1" thickBot="1" x14ac:dyDescent="0.3">
      <c r="B4" s="137"/>
      <c r="C4" s="587"/>
      <c r="D4" s="587"/>
      <c r="E4" s="587"/>
      <c r="F4" s="588"/>
    </row>
    <row r="5" spans="2:7" ht="13.2" customHeight="1" x14ac:dyDescent="0.25">
      <c r="B5" s="138"/>
      <c r="C5" s="138"/>
      <c r="D5" s="138"/>
      <c r="E5" s="138"/>
      <c r="F5" s="138"/>
    </row>
    <row r="6" spans="2:7" ht="36" customHeight="1" x14ac:dyDescent="0.25">
      <c r="B6" s="139" t="s">
        <v>188</v>
      </c>
      <c r="C6" s="594" t="str">
        <f>'3.11'!D6</f>
        <v>Evaluación de seguimiento de la calidad del aire en el área de influencia de la unidad minera Cerro de Pasco ubicada en el centro poblado Paragsha, distrito Simón Bolívar, provincia y departamento Pasco, en octubre de 2020</v>
      </c>
      <c r="D6" s="594"/>
      <c r="E6" s="594"/>
      <c r="F6" s="594"/>
    </row>
    <row r="7" spans="2:7" ht="9.6" customHeight="1" x14ac:dyDescent="0.25">
      <c r="B7" s="138"/>
      <c r="C7" s="138"/>
      <c r="D7" s="138"/>
      <c r="E7" s="138"/>
      <c r="F7" s="138"/>
    </row>
    <row r="8" spans="2:7" ht="15.6" customHeight="1" x14ac:dyDescent="0.25">
      <c r="B8" s="139" t="s">
        <v>236</v>
      </c>
      <c r="C8" s="311" t="str">
        <f>'3.11'!D8</f>
        <v>CA-SB-01</v>
      </c>
      <c r="D8" s="139" t="s">
        <v>189</v>
      </c>
      <c r="E8" s="595" t="s">
        <v>344</v>
      </c>
      <c r="F8" s="595"/>
      <c r="G8" s="327"/>
    </row>
    <row r="9" spans="2:7" ht="9.6" customHeight="1" x14ac:dyDescent="0.25">
      <c r="B9" s="138"/>
      <c r="C9" s="138"/>
      <c r="D9" s="138"/>
      <c r="E9" s="138"/>
      <c r="F9" s="138"/>
    </row>
    <row r="10" spans="2:7" ht="15" customHeight="1" x14ac:dyDescent="0.25">
      <c r="B10" s="582" t="s">
        <v>217</v>
      </c>
      <c r="C10" s="582"/>
      <c r="D10" s="582"/>
      <c r="E10" s="582"/>
      <c r="F10" s="582"/>
    </row>
    <row r="11" spans="2:7" ht="9.6" customHeight="1" x14ac:dyDescent="0.25">
      <c r="B11" s="138"/>
      <c r="C11" s="138"/>
      <c r="D11" s="138"/>
      <c r="E11" s="138"/>
      <c r="F11" s="138"/>
    </row>
    <row r="12" spans="2:7" ht="15.6" customHeight="1" x14ac:dyDescent="0.25">
      <c r="B12" s="139" t="s">
        <v>33</v>
      </c>
      <c r="C12" s="544" t="str">
        <f>'3.11'!D12</f>
        <v>Estación meteorológica</v>
      </c>
      <c r="D12" s="541" t="s">
        <v>8</v>
      </c>
      <c r="E12" s="593" t="str">
        <f>'3.11'!H12</f>
        <v>Davis Instruments</v>
      </c>
      <c r="F12" s="593"/>
    </row>
    <row r="13" spans="2:7" ht="9.6" customHeight="1" x14ac:dyDescent="0.25">
      <c r="B13" s="138"/>
      <c r="C13" s="138"/>
      <c r="D13" s="140"/>
      <c r="E13" s="138"/>
      <c r="F13" s="138"/>
    </row>
    <row r="14" spans="2:7" ht="15.6" customHeight="1" x14ac:dyDescent="0.25">
      <c r="B14" s="541" t="s">
        <v>9</v>
      </c>
      <c r="C14" s="540" t="str">
        <f>'3.11'!D14</f>
        <v>Vantage Pro 2</v>
      </c>
      <c r="D14" s="541" t="s">
        <v>10</v>
      </c>
      <c r="E14" s="593" t="str">
        <f>'3.11'!H14</f>
        <v>BE181010021</v>
      </c>
      <c r="F14" s="593"/>
    </row>
    <row r="15" spans="2:7" ht="13.2" customHeight="1" x14ac:dyDescent="0.25">
      <c r="B15" s="138"/>
      <c r="C15" s="138"/>
      <c r="D15" s="138"/>
      <c r="E15" s="138"/>
      <c r="F15" s="138"/>
    </row>
    <row r="16" spans="2:7" x14ac:dyDescent="0.25">
      <c r="B16" s="590" t="s">
        <v>345</v>
      </c>
      <c r="C16" s="590"/>
      <c r="D16" s="590"/>
      <c r="E16" s="590"/>
      <c r="F16" s="590"/>
    </row>
    <row r="17" spans="1:13" ht="20.399999999999999" x14ac:dyDescent="0.25">
      <c r="B17" s="141" t="s">
        <v>151</v>
      </c>
      <c r="C17" s="142" t="s">
        <v>353</v>
      </c>
      <c r="D17" s="142" t="s">
        <v>182</v>
      </c>
      <c r="E17" s="141" t="s">
        <v>153</v>
      </c>
      <c r="F17" s="141" t="s">
        <v>154</v>
      </c>
      <c r="J17" s="218"/>
      <c r="K17" s="218"/>
      <c r="L17" s="218"/>
      <c r="M17" s="218"/>
    </row>
    <row r="18" spans="1:13" ht="13.95" customHeight="1" x14ac:dyDescent="0.25">
      <c r="B18" s="229">
        <v>44105.333333333328</v>
      </c>
      <c r="C18" s="145">
        <v>451.4</v>
      </c>
      <c r="D18" s="146">
        <v>3.5</v>
      </c>
      <c r="E18" s="147">
        <v>79</v>
      </c>
      <c r="F18" s="146">
        <v>0.5</v>
      </c>
      <c r="I18" s="218"/>
      <c r="J18" s="219"/>
      <c r="K18" s="219"/>
      <c r="L18" s="219"/>
      <c r="M18" s="219"/>
    </row>
    <row r="19" spans="1:13" x14ac:dyDescent="0.25">
      <c r="B19" s="229">
        <v>44105.375</v>
      </c>
      <c r="C19" s="145">
        <v>452.2</v>
      </c>
      <c r="D19" s="146">
        <v>5.4</v>
      </c>
      <c r="E19" s="147">
        <v>67.7</v>
      </c>
      <c r="F19" s="146">
        <v>0.6</v>
      </c>
      <c r="I19" s="218"/>
      <c r="J19" s="219"/>
      <c r="K19" s="219"/>
      <c r="L19" s="219"/>
      <c r="M19" s="219"/>
    </row>
    <row r="20" spans="1:13" x14ac:dyDescent="0.25">
      <c r="B20" s="229">
        <v>44105.416666666672</v>
      </c>
      <c r="C20" s="145">
        <v>452.2</v>
      </c>
      <c r="D20" s="146">
        <v>6.2</v>
      </c>
      <c r="E20" s="147">
        <v>63.6</v>
      </c>
      <c r="F20" s="146">
        <v>0.9</v>
      </c>
      <c r="I20" s="218"/>
      <c r="J20" s="219"/>
      <c r="K20" s="1"/>
      <c r="L20" s="219"/>
      <c r="M20" s="219"/>
    </row>
    <row r="21" spans="1:13" x14ac:dyDescent="0.25">
      <c r="B21" s="229">
        <v>44105.458333333328</v>
      </c>
      <c r="C21" s="145">
        <v>451.4</v>
      </c>
      <c r="D21" s="146">
        <v>6.4</v>
      </c>
      <c r="E21" s="147">
        <v>65.599999999999994</v>
      </c>
      <c r="F21" s="146">
        <v>0.9</v>
      </c>
      <c r="I21" s="218"/>
      <c r="J21" s="220"/>
      <c r="K21" s="1"/>
      <c r="L21" s="220"/>
      <c r="M21" s="220"/>
    </row>
    <row r="22" spans="1:13" x14ac:dyDescent="0.25">
      <c r="B22" s="229">
        <v>44105.5</v>
      </c>
      <c r="C22" s="145">
        <v>451.4</v>
      </c>
      <c r="D22" s="146">
        <v>6.5</v>
      </c>
      <c r="E22" s="147">
        <v>66.099999999999994</v>
      </c>
      <c r="F22" s="146">
        <v>1.1000000000000001</v>
      </c>
      <c r="I22" s="218"/>
      <c r="J22" s="221"/>
      <c r="K22" s="1"/>
      <c r="L22" s="221"/>
      <c r="M22" s="221"/>
    </row>
    <row r="23" spans="1:13" x14ac:dyDescent="0.25">
      <c r="B23" s="229">
        <v>44105.541666666672</v>
      </c>
      <c r="C23" s="145">
        <v>451.4</v>
      </c>
      <c r="D23" s="146">
        <v>7.5</v>
      </c>
      <c r="E23" s="147">
        <v>62.2</v>
      </c>
      <c r="F23" s="146">
        <v>0.6</v>
      </c>
      <c r="I23" s="218"/>
      <c r="J23" s="222"/>
      <c r="K23" s="222"/>
      <c r="L23" s="222"/>
      <c r="M23" s="222"/>
    </row>
    <row r="24" spans="1:13" x14ac:dyDescent="0.25">
      <c r="B24" s="229">
        <v>44105.583333333328</v>
      </c>
      <c r="C24" s="145">
        <v>450.7</v>
      </c>
      <c r="D24" s="146">
        <v>7.8</v>
      </c>
      <c r="E24" s="147">
        <v>62.8</v>
      </c>
      <c r="F24" s="146">
        <v>1</v>
      </c>
    </row>
    <row r="25" spans="1:13" x14ac:dyDescent="0.25">
      <c r="B25" s="229">
        <v>44105.625</v>
      </c>
      <c r="C25" s="145">
        <v>450.7</v>
      </c>
      <c r="D25" s="146">
        <v>7</v>
      </c>
      <c r="E25" s="147">
        <v>65.400000000000006</v>
      </c>
      <c r="F25" s="146">
        <v>1</v>
      </c>
    </row>
    <row r="26" spans="1:13" x14ac:dyDescent="0.25">
      <c r="B26" s="229">
        <v>44105.666666666672</v>
      </c>
      <c r="C26" s="145">
        <v>449.9</v>
      </c>
      <c r="D26" s="146">
        <v>6</v>
      </c>
      <c r="E26" s="147">
        <v>74.8</v>
      </c>
      <c r="F26" s="146">
        <v>1.1000000000000001</v>
      </c>
    </row>
    <row r="27" spans="1:13" s="138" customFormat="1" x14ac:dyDescent="0.25">
      <c r="A27"/>
      <c r="B27" s="229">
        <v>44105.708333333328</v>
      </c>
      <c r="C27" s="145">
        <v>450.7</v>
      </c>
      <c r="D27" s="146">
        <v>4</v>
      </c>
      <c r="E27" s="147">
        <v>85.5</v>
      </c>
      <c r="F27" s="146">
        <v>1</v>
      </c>
      <c r="H27"/>
      <c r="I27"/>
      <c r="J27"/>
      <c r="K27"/>
      <c r="L27"/>
      <c r="M27"/>
    </row>
    <row r="28" spans="1:13" s="138" customFormat="1" x14ac:dyDescent="0.25">
      <c r="A28"/>
      <c r="B28" s="229">
        <v>44105.75</v>
      </c>
      <c r="C28" s="145">
        <v>450.7</v>
      </c>
      <c r="D28" s="146">
        <v>4.0999999999999996</v>
      </c>
      <c r="E28" s="147">
        <v>84.1</v>
      </c>
      <c r="F28" s="146">
        <v>0.4</v>
      </c>
      <c r="H28"/>
      <c r="I28"/>
      <c r="J28"/>
      <c r="K28"/>
      <c r="L28"/>
      <c r="M28"/>
    </row>
    <row r="29" spans="1:13" s="138" customFormat="1" x14ac:dyDescent="0.25">
      <c r="A29"/>
      <c r="B29" s="229">
        <v>44105.791666666672</v>
      </c>
      <c r="C29" s="145">
        <v>451.4</v>
      </c>
      <c r="D29" s="146">
        <v>3.4</v>
      </c>
      <c r="E29" s="147">
        <v>87.7</v>
      </c>
      <c r="F29" s="146">
        <v>0.1</v>
      </c>
      <c r="H29"/>
      <c r="I29"/>
      <c r="J29"/>
      <c r="K29"/>
      <c r="L29"/>
      <c r="M29"/>
    </row>
    <row r="30" spans="1:13" s="138" customFormat="1" x14ac:dyDescent="0.25">
      <c r="A30"/>
      <c r="B30" s="229">
        <v>44105.833333333328</v>
      </c>
      <c r="C30" s="145">
        <v>452.2</v>
      </c>
      <c r="D30" s="146">
        <v>2.6</v>
      </c>
      <c r="E30" s="147">
        <v>90.6</v>
      </c>
      <c r="F30" s="146">
        <v>0</v>
      </c>
      <c r="H30"/>
      <c r="I30"/>
      <c r="J30"/>
      <c r="K30"/>
      <c r="L30"/>
      <c r="M30"/>
    </row>
    <row r="31" spans="1:13" s="138" customFormat="1" x14ac:dyDescent="0.25">
      <c r="A31"/>
      <c r="B31" s="229">
        <v>44105.875</v>
      </c>
      <c r="C31" s="145">
        <v>450.7</v>
      </c>
      <c r="D31" s="146">
        <v>2.2000000000000002</v>
      </c>
      <c r="E31" s="147">
        <v>92.2</v>
      </c>
      <c r="F31" s="146">
        <v>0</v>
      </c>
      <c r="H31"/>
      <c r="I31"/>
      <c r="J31"/>
      <c r="K31"/>
      <c r="L31"/>
      <c r="M31"/>
    </row>
    <row r="32" spans="1:13" s="138" customFormat="1" x14ac:dyDescent="0.25">
      <c r="A32"/>
      <c r="B32" s="229">
        <v>44105.916666666672</v>
      </c>
      <c r="C32" s="145">
        <v>451.4</v>
      </c>
      <c r="D32" s="146">
        <v>1.6</v>
      </c>
      <c r="E32" s="147">
        <v>93.5</v>
      </c>
      <c r="F32" s="146">
        <v>0</v>
      </c>
      <c r="H32"/>
      <c r="I32"/>
      <c r="J32"/>
      <c r="K32"/>
      <c r="L32"/>
      <c r="M32"/>
    </row>
    <row r="33" spans="1:13" s="138" customFormat="1" x14ac:dyDescent="0.25">
      <c r="A33"/>
      <c r="B33" s="229">
        <v>44105.958333333328</v>
      </c>
      <c r="C33" s="145">
        <v>450.7</v>
      </c>
      <c r="D33" s="146">
        <v>1.2</v>
      </c>
      <c r="E33" s="147">
        <v>98.7</v>
      </c>
      <c r="F33" s="146">
        <v>0.4</v>
      </c>
      <c r="H33"/>
      <c r="I33"/>
      <c r="J33"/>
      <c r="K33"/>
      <c r="L33"/>
      <c r="M33"/>
    </row>
    <row r="34" spans="1:13" s="138" customFormat="1" x14ac:dyDescent="0.25">
      <c r="A34"/>
      <c r="B34" s="229">
        <v>44106</v>
      </c>
      <c r="C34" s="145">
        <v>449.9</v>
      </c>
      <c r="D34" s="146">
        <v>1.5</v>
      </c>
      <c r="E34" s="147">
        <v>99.5</v>
      </c>
      <c r="F34" s="146">
        <v>0.1</v>
      </c>
      <c r="H34"/>
      <c r="I34"/>
      <c r="J34"/>
      <c r="K34"/>
      <c r="L34"/>
      <c r="M34"/>
    </row>
    <row r="35" spans="1:13" s="138" customFormat="1" x14ac:dyDescent="0.25">
      <c r="A35"/>
      <c r="B35" s="229">
        <v>44106.041666666672</v>
      </c>
      <c r="C35" s="145">
        <v>449.9</v>
      </c>
      <c r="D35" s="146">
        <v>1.6</v>
      </c>
      <c r="E35" s="147">
        <v>95.6</v>
      </c>
      <c r="F35" s="146">
        <v>0.3</v>
      </c>
      <c r="H35"/>
      <c r="I35"/>
      <c r="J35"/>
      <c r="K35"/>
      <c r="L35"/>
      <c r="M35"/>
    </row>
    <row r="36" spans="1:13" s="138" customFormat="1" x14ac:dyDescent="0.25">
      <c r="A36"/>
      <c r="B36" s="229">
        <v>44106.083333333328</v>
      </c>
      <c r="C36" s="145">
        <v>449.9</v>
      </c>
      <c r="D36" s="146">
        <v>2.2000000000000002</v>
      </c>
      <c r="E36" s="147">
        <v>93.5</v>
      </c>
      <c r="F36" s="146">
        <v>0</v>
      </c>
      <c r="H36"/>
      <c r="I36"/>
      <c r="J36"/>
      <c r="K36"/>
      <c r="L36"/>
      <c r="M36"/>
    </row>
    <row r="37" spans="1:13" s="138" customFormat="1" x14ac:dyDescent="0.25">
      <c r="A37"/>
      <c r="B37" s="229">
        <v>44106.125</v>
      </c>
      <c r="C37" s="145">
        <v>449.9</v>
      </c>
      <c r="D37" s="146">
        <v>2.2999999999999998</v>
      </c>
      <c r="E37" s="147">
        <v>88.9</v>
      </c>
      <c r="F37" s="146">
        <v>0.1</v>
      </c>
      <c r="H37"/>
      <c r="I37"/>
      <c r="J37"/>
      <c r="K37"/>
      <c r="L37"/>
      <c r="M37"/>
    </row>
    <row r="38" spans="1:13" s="138" customFormat="1" x14ac:dyDescent="0.25">
      <c r="A38"/>
      <c r="B38" s="229">
        <v>44106.166666666672</v>
      </c>
      <c r="C38" s="145">
        <v>449.9</v>
      </c>
      <c r="D38" s="146">
        <v>2.5</v>
      </c>
      <c r="E38" s="147">
        <v>85.6</v>
      </c>
      <c r="F38" s="146">
        <v>0.2</v>
      </c>
      <c r="H38"/>
      <c r="I38"/>
      <c r="J38"/>
      <c r="K38"/>
      <c r="L38"/>
      <c r="M38"/>
    </row>
    <row r="39" spans="1:13" s="138" customFormat="1" x14ac:dyDescent="0.25">
      <c r="A39"/>
      <c r="B39" s="229">
        <v>44106.208333333328</v>
      </c>
      <c r="C39" s="145">
        <v>449.2</v>
      </c>
      <c r="D39" s="146">
        <v>1.7</v>
      </c>
      <c r="E39" s="147">
        <v>87.9</v>
      </c>
      <c r="F39" s="146">
        <v>0.1</v>
      </c>
      <c r="H39"/>
      <c r="I39"/>
      <c r="J39"/>
      <c r="K39"/>
      <c r="L39"/>
      <c r="M39"/>
    </row>
    <row r="40" spans="1:13" s="138" customFormat="1" x14ac:dyDescent="0.25">
      <c r="A40"/>
      <c r="B40" s="229">
        <v>44106.25</v>
      </c>
      <c r="C40" s="145">
        <v>449.9</v>
      </c>
      <c r="D40" s="146">
        <v>2.1</v>
      </c>
      <c r="E40" s="147">
        <v>87.4</v>
      </c>
      <c r="F40" s="146">
        <v>0.2</v>
      </c>
      <c r="H40"/>
      <c r="I40"/>
      <c r="J40"/>
      <c r="K40"/>
      <c r="L40"/>
      <c r="M40"/>
    </row>
    <row r="41" spans="1:13" s="138" customFormat="1" x14ac:dyDescent="0.25">
      <c r="A41"/>
      <c r="B41" s="229">
        <v>44106.291666666672</v>
      </c>
      <c r="C41" s="145">
        <v>451.4</v>
      </c>
      <c r="D41" s="146">
        <v>3.1</v>
      </c>
      <c r="E41" s="147">
        <v>81.900000000000006</v>
      </c>
      <c r="F41" s="146">
        <v>0.3</v>
      </c>
      <c r="H41"/>
      <c r="I41"/>
      <c r="J41"/>
      <c r="K41"/>
      <c r="L41"/>
      <c r="M41"/>
    </row>
    <row r="42" spans="1:13" s="138" customFormat="1" x14ac:dyDescent="0.25">
      <c r="A42"/>
      <c r="B42" s="539" t="s">
        <v>172</v>
      </c>
      <c r="C42" s="149">
        <f>AVERAGE(C18:C41)</f>
        <v>450.79583333333318</v>
      </c>
      <c r="D42" s="149">
        <f>AVERAGE(D18:D41)</f>
        <v>3.8499999999999992</v>
      </c>
      <c r="E42" s="149">
        <f>AVERAGE(E18:E41)</f>
        <v>81.658333333333346</v>
      </c>
      <c r="F42" s="149">
        <f>AVERAGE(F18:F41)</f>
        <v>0.45416666666666661</v>
      </c>
      <c r="H42"/>
      <c r="I42"/>
      <c r="J42"/>
      <c r="K42"/>
      <c r="L42"/>
      <c r="M42"/>
    </row>
    <row r="43" spans="1:13" s="138" customFormat="1" ht="13.95" customHeight="1" x14ac:dyDescent="0.25">
      <c r="A43"/>
      <c r="B43" s="413" t="s">
        <v>354</v>
      </c>
      <c r="H43"/>
      <c r="I43"/>
      <c r="J43"/>
      <c r="K43"/>
      <c r="L43"/>
      <c r="M43"/>
    </row>
    <row r="44" spans="1:13" s="138" customFormat="1" ht="13.2" customHeight="1" x14ac:dyDescent="0.25">
      <c r="A44"/>
      <c r="B44" s="590" t="s">
        <v>346</v>
      </c>
      <c r="C44" s="590"/>
      <c r="D44" s="590"/>
      <c r="E44" s="590"/>
      <c r="F44" s="590"/>
      <c r="H44"/>
      <c r="I44"/>
      <c r="J44"/>
      <c r="K44"/>
      <c r="L44"/>
      <c r="M44"/>
    </row>
    <row r="45" spans="1:13" s="138" customFormat="1" ht="20.399999999999999" x14ac:dyDescent="0.25">
      <c r="A45"/>
      <c r="B45" s="142" t="s">
        <v>151</v>
      </c>
      <c r="C45" s="142" t="s">
        <v>353</v>
      </c>
      <c r="D45" s="142" t="s">
        <v>182</v>
      </c>
      <c r="E45" s="142" t="s">
        <v>153</v>
      </c>
      <c r="F45" s="142" t="s">
        <v>154</v>
      </c>
      <c r="H45"/>
      <c r="I45"/>
      <c r="J45"/>
      <c r="K45"/>
      <c r="L45"/>
      <c r="M45"/>
    </row>
    <row r="46" spans="1:13" s="138" customFormat="1" ht="13.95" customHeight="1" x14ac:dyDescent="0.25">
      <c r="A46"/>
      <c r="B46" s="229">
        <v>44106.333333333328</v>
      </c>
      <c r="C46" s="145">
        <v>452.2</v>
      </c>
      <c r="D46" s="146">
        <v>4.3</v>
      </c>
      <c r="E46" s="147">
        <v>73.5</v>
      </c>
      <c r="F46" s="146">
        <v>0.6</v>
      </c>
      <c r="H46"/>
      <c r="I46"/>
      <c r="J46"/>
      <c r="K46"/>
      <c r="L46"/>
      <c r="M46"/>
    </row>
    <row r="47" spans="1:13" s="138" customFormat="1" x14ac:dyDescent="0.25">
      <c r="A47"/>
      <c r="B47" s="229">
        <v>44106.375</v>
      </c>
      <c r="C47" s="145">
        <v>451.4</v>
      </c>
      <c r="D47" s="146">
        <v>5.8</v>
      </c>
      <c r="E47" s="147">
        <v>67.5</v>
      </c>
      <c r="F47" s="146">
        <v>0.6</v>
      </c>
      <c r="H47"/>
      <c r="I47"/>
      <c r="J47"/>
      <c r="K47"/>
      <c r="L47"/>
      <c r="M47"/>
    </row>
    <row r="48" spans="1:13" s="138" customFormat="1" x14ac:dyDescent="0.25">
      <c r="A48"/>
      <c r="B48" s="229">
        <v>44106.416666666672</v>
      </c>
      <c r="C48" s="145">
        <v>451.4</v>
      </c>
      <c r="D48" s="146">
        <v>6.5</v>
      </c>
      <c r="E48" s="147">
        <v>64.599999999999994</v>
      </c>
      <c r="F48" s="146">
        <v>1.2</v>
      </c>
      <c r="H48"/>
      <c r="I48"/>
      <c r="J48"/>
      <c r="K48"/>
      <c r="L48"/>
      <c r="M48"/>
    </row>
    <row r="49" spans="1:13" s="138" customFormat="1" x14ac:dyDescent="0.25">
      <c r="A49"/>
      <c r="B49" s="229">
        <v>44106.458333333328</v>
      </c>
      <c r="C49" s="145">
        <v>453</v>
      </c>
      <c r="D49" s="146">
        <v>7.1</v>
      </c>
      <c r="E49" s="147">
        <v>65.400000000000006</v>
      </c>
      <c r="F49" s="146">
        <v>1.1000000000000001</v>
      </c>
      <c r="H49"/>
      <c r="I49"/>
      <c r="J49"/>
      <c r="K49"/>
      <c r="L49"/>
      <c r="M49"/>
    </row>
    <row r="50" spans="1:13" s="138" customFormat="1" x14ac:dyDescent="0.25">
      <c r="A50"/>
      <c r="B50" s="229">
        <v>44106.5</v>
      </c>
      <c r="C50" s="145">
        <v>451.4</v>
      </c>
      <c r="D50" s="146">
        <v>7</v>
      </c>
      <c r="E50" s="147">
        <v>68.599999999999994</v>
      </c>
      <c r="F50" s="146">
        <v>1.2</v>
      </c>
      <c r="H50"/>
      <c r="I50"/>
      <c r="J50"/>
      <c r="K50"/>
      <c r="L50"/>
      <c r="M50"/>
    </row>
    <row r="51" spans="1:13" s="138" customFormat="1" x14ac:dyDescent="0.25">
      <c r="A51"/>
      <c r="B51" s="229">
        <v>44106.541666666672</v>
      </c>
      <c r="C51" s="145">
        <v>449.9</v>
      </c>
      <c r="D51" s="146">
        <v>7.2</v>
      </c>
      <c r="E51" s="147">
        <v>67.599999999999994</v>
      </c>
      <c r="F51" s="146">
        <v>1.2</v>
      </c>
      <c r="H51"/>
      <c r="I51"/>
      <c r="J51"/>
      <c r="K51"/>
      <c r="L51"/>
      <c r="M51"/>
    </row>
    <row r="52" spans="1:13" s="138" customFormat="1" x14ac:dyDescent="0.25">
      <c r="A52"/>
      <c r="B52" s="229">
        <v>44106.583333333328</v>
      </c>
      <c r="C52" s="145">
        <v>451.4</v>
      </c>
      <c r="D52" s="146">
        <v>6.6</v>
      </c>
      <c r="E52" s="147">
        <v>75.900000000000006</v>
      </c>
      <c r="F52" s="146">
        <v>0.7</v>
      </c>
      <c r="H52"/>
      <c r="I52"/>
      <c r="J52"/>
      <c r="K52"/>
      <c r="L52"/>
      <c r="M52"/>
    </row>
    <row r="53" spans="1:13" s="138" customFormat="1" x14ac:dyDescent="0.25">
      <c r="A53"/>
      <c r="B53" s="229">
        <v>44106.625</v>
      </c>
      <c r="C53" s="145">
        <v>450.7</v>
      </c>
      <c r="D53" s="146">
        <v>7.6</v>
      </c>
      <c r="E53" s="147">
        <v>66.7</v>
      </c>
      <c r="F53" s="146">
        <v>1.6</v>
      </c>
      <c r="H53"/>
      <c r="I53"/>
      <c r="J53"/>
      <c r="K53"/>
      <c r="L53"/>
      <c r="M53"/>
    </row>
    <row r="54" spans="1:13" s="138" customFormat="1" x14ac:dyDescent="0.25">
      <c r="A54"/>
      <c r="B54" s="229">
        <v>44106.666666666672</v>
      </c>
      <c r="C54" s="145">
        <v>450.7</v>
      </c>
      <c r="D54" s="146">
        <v>5.5</v>
      </c>
      <c r="E54" s="147">
        <v>78.3</v>
      </c>
      <c r="F54" s="146">
        <v>1.4</v>
      </c>
      <c r="H54"/>
      <c r="I54"/>
      <c r="J54"/>
      <c r="K54"/>
      <c r="L54"/>
      <c r="M54"/>
    </row>
    <row r="55" spans="1:13" s="138" customFormat="1" x14ac:dyDescent="0.25">
      <c r="A55"/>
      <c r="B55" s="229">
        <v>44106.708333333328</v>
      </c>
      <c r="C55" s="145">
        <v>451.4</v>
      </c>
      <c r="D55" s="146">
        <v>3.8</v>
      </c>
      <c r="E55" s="147">
        <v>86.5</v>
      </c>
      <c r="F55" s="146">
        <v>1.1000000000000001</v>
      </c>
      <c r="H55"/>
      <c r="I55"/>
      <c r="J55"/>
      <c r="K55"/>
      <c r="L55"/>
      <c r="M55"/>
    </row>
    <row r="56" spans="1:13" s="138" customFormat="1" x14ac:dyDescent="0.25">
      <c r="A56"/>
      <c r="B56" s="229">
        <v>44106.75</v>
      </c>
      <c r="C56" s="145">
        <v>451.4</v>
      </c>
      <c r="D56" s="146">
        <v>3.9</v>
      </c>
      <c r="E56" s="147">
        <v>87.2</v>
      </c>
      <c r="F56" s="146">
        <v>0.5</v>
      </c>
      <c r="H56"/>
      <c r="I56"/>
      <c r="J56"/>
      <c r="K56"/>
      <c r="L56"/>
      <c r="M56"/>
    </row>
    <row r="57" spans="1:13" s="138" customFormat="1" x14ac:dyDescent="0.25">
      <c r="A57"/>
      <c r="B57" s="229">
        <v>44106.791666666672</v>
      </c>
      <c r="C57" s="145">
        <v>450.7</v>
      </c>
      <c r="D57" s="146">
        <v>3.8</v>
      </c>
      <c r="E57" s="147">
        <v>85.4</v>
      </c>
      <c r="F57" s="146">
        <v>0.3</v>
      </c>
      <c r="H57"/>
      <c r="I57"/>
      <c r="J57"/>
      <c r="K57"/>
      <c r="L57"/>
      <c r="M57"/>
    </row>
    <row r="58" spans="1:13" s="138" customFormat="1" x14ac:dyDescent="0.25">
      <c r="A58"/>
      <c r="B58" s="229">
        <v>44106.833333333328</v>
      </c>
      <c r="C58" s="145">
        <v>451.4</v>
      </c>
      <c r="D58" s="146">
        <v>3.8</v>
      </c>
      <c r="E58" s="147">
        <v>85.4</v>
      </c>
      <c r="F58" s="146">
        <v>0.2</v>
      </c>
      <c r="H58"/>
      <c r="I58"/>
      <c r="J58"/>
      <c r="K58"/>
      <c r="L58"/>
      <c r="M58"/>
    </row>
    <row r="59" spans="1:13" x14ac:dyDescent="0.25">
      <c r="B59" s="229">
        <v>44106.875</v>
      </c>
      <c r="C59" s="145">
        <v>449.9</v>
      </c>
      <c r="D59" s="146">
        <v>3.9</v>
      </c>
      <c r="E59" s="147">
        <v>84.6</v>
      </c>
      <c r="F59" s="146">
        <v>0.3</v>
      </c>
    </row>
    <row r="60" spans="1:13" x14ac:dyDescent="0.25">
      <c r="B60" s="229">
        <v>44106.916666666672</v>
      </c>
      <c r="C60" s="145">
        <v>450.7</v>
      </c>
      <c r="D60" s="146">
        <v>3.1</v>
      </c>
      <c r="E60" s="147">
        <v>86.6</v>
      </c>
      <c r="F60" s="146">
        <v>0.1</v>
      </c>
    </row>
    <row r="61" spans="1:13" x14ac:dyDescent="0.25">
      <c r="B61" s="229">
        <v>44106.958333333328</v>
      </c>
      <c r="C61" s="145">
        <v>450.7</v>
      </c>
      <c r="D61" s="146">
        <v>2.2999999999999998</v>
      </c>
      <c r="E61" s="147">
        <v>89.3</v>
      </c>
      <c r="F61" s="146">
        <v>0</v>
      </c>
    </row>
    <row r="62" spans="1:13" x14ac:dyDescent="0.25">
      <c r="B62" s="229">
        <v>44107</v>
      </c>
      <c r="C62" s="145">
        <v>450.7</v>
      </c>
      <c r="D62" s="146">
        <v>1.3</v>
      </c>
      <c r="E62" s="147">
        <v>92.9</v>
      </c>
      <c r="F62" s="146">
        <v>0</v>
      </c>
    </row>
    <row r="63" spans="1:13" x14ac:dyDescent="0.25">
      <c r="B63" s="229">
        <v>44107.041666666672</v>
      </c>
      <c r="C63" s="145">
        <v>450.7</v>
      </c>
      <c r="D63" s="146">
        <v>1.1000000000000001</v>
      </c>
      <c r="E63" s="147">
        <v>94.5</v>
      </c>
      <c r="F63" s="146">
        <v>0</v>
      </c>
    </row>
    <row r="64" spans="1:13" x14ac:dyDescent="0.25">
      <c r="B64" s="229">
        <v>44107.083333333328</v>
      </c>
      <c r="C64" s="145">
        <v>449.9</v>
      </c>
      <c r="D64" s="146">
        <v>2</v>
      </c>
      <c r="E64" s="147">
        <v>90.2</v>
      </c>
      <c r="F64" s="146">
        <v>0</v>
      </c>
    </row>
    <row r="65" spans="2:13" x14ac:dyDescent="0.25">
      <c r="B65" s="229">
        <v>44107.125</v>
      </c>
      <c r="C65" s="145">
        <v>450.7</v>
      </c>
      <c r="D65" s="146">
        <v>1.8</v>
      </c>
      <c r="E65" s="147">
        <v>90.3</v>
      </c>
      <c r="F65" s="146">
        <v>0</v>
      </c>
    </row>
    <row r="66" spans="2:13" x14ac:dyDescent="0.25">
      <c r="B66" s="229">
        <v>44107.166666666672</v>
      </c>
      <c r="C66" s="145">
        <v>449.9</v>
      </c>
      <c r="D66" s="146">
        <v>1.9</v>
      </c>
      <c r="E66" s="147">
        <v>89.5</v>
      </c>
      <c r="F66" s="146">
        <v>0.3</v>
      </c>
    </row>
    <row r="67" spans="2:13" x14ac:dyDescent="0.25">
      <c r="B67" s="229">
        <v>44107.208333333328</v>
      </c>
      <c r="C67" s="145">
        <v>449.9</v>
      </c>
      <c r="D67" s="146">
        <v>2</v>
      </c>
      <c r="E67" s="147">
        <v>90.7</v>
      </c>
      <c r="F67" s="146">
        <v>0.2</v>
      </c>
    </row>
    <row r="68" spans="2:13" x14ac:dyDescent="0.25">
      <c r="B68" s="229">
        <v>44107.25</v>
      </c>
      <c r="C68" s="145">
        <v>451.4</v>
      </c>
      <c r="D68" s="146">
        <v>2.4</v>
      </c>
      <c r="E68" s="147">
        <v>87.7</v>
      </c>
      <c r="F68" s="146">
        <v>0.3</v>
      </c>
    </row>
    <row r="69" spans="2:13" x14ac:dyDescent="0.25">
      <c r="B69" s="229">
        <v>44107.291666666672</v>
      </c>
      <c r="C69" s="145">
        <v>452.2</v>
      </c>
      <c r="D69" s="146">
        <v>4.0999999999999996</v>
      </c>
      <c r="E69" s="147">
        <v>80.400000000000006</v>
      </c>
      <c r="F69" s="146">
        <v>0.5</v>
      </c>
    </row>
    <row r="70" spans="2:13" x14ac:dyDescent="0.25">
      <c r="B70" s="539" t="s">
        <v>165</v>
      </c>
      <c r="C70" s="149">
        <f>AVERAGE(C46:C69)</f>
        <v>450.98749999999995</v>
      </c>
      <c r="D70" s="149">
        <f>AVERAGE(D46:D69)</f>
        <v>4.1166666666666663</v>
      </c>
      <c r="E70" s="149">
        <f>AVERAGE(E46:E69)</f>
        <v>81.220833333333346</v>
      </c>
      <c r="F70" s="149">
        <f>AVERAGE(F46:F69)</f>
        <v>0.55833333333333346</v>
      </c>
    </row>
    <row r="71" spans="2:13" ht="13.2" customHeight="1" x14ac:dyDescent="0.25">
      <c r="B71" s="413" t="s">
        <v>354</v>
      </c>
      <c r="C71" s="138"/>
      <c r="D71" s="138"/>
      <c r="E71" s="138"/>
      <c r="F71" s="138"/>
    </row>
    <row r="72" spans="2:13" x14ac:dyDescent="0.25">
      <c r="B72" s="590" t="s">
        <v>347</v>
      </c>
      <c r="C72" s="590"/>
      <c r="D72" s="590"/>
      <c r="E72" s="590"/>
      <c r="F72" s="590"/>
    </row>
    <row r="73" spans="2:13" ht="20.399999999999999" x14ac:dyDescent="0.25">
      <c r="B73" s="141" t="s">
        <v>151</v>
      </c>
      <c r="C73" s="142" t="s">
        <v>353</v>
      </c>
      <c r="D73" s="142" t="s">
        <v>182</v>
      </c>
      <c r="E73" s="141" t="s">
        <v>153</v>
      </c>
      <c r="F73" s="141" t="s">
        <v>154</v>
      </c>
      <c r="J73" s="218"/>
      <c r="K73" s="218"/>
      <c r="L73" s="218"/>
      <c r="M73" s="218"/>
    </row>
    <row r="74" spans="2:13" ht="13.95" customHeight="1" x14ac:dyDescent="0.25">
      <c r="B74" s="229">
        <v>44107.375</v>
      </c>
      <c r="C74" s="145">
        <v>451.4</v>
      </c>
      <c r="D74" s="146">
        <v>5.7</v>
      </c>
      <c r="E74" s="147">
        <v>67.7</v>
      </c>
      <c r="F74" s="146">
        <v>0.9</v>
      </c>
      <c r="I74" s="218"/>
      <c r="J74" s="219"/>
      <c r="K74" s="219"/>
      <c r="L74" s="219"/>
      <c r="M74" s="219"/>
    </row>
    <row r="75" spans="2:13" x14ac:dyDescent="0.25">
      <c r="B75" s="229">
        <v>44107.416666666672</v>
      </c>
      <c r="C75" s="145">
        <v>453</v>
      </c>
      <c r="D75" s="146">
        <v>6</v>
      </c>
      <c r="E75" s="147">
        <v>68.400000000000006</v>
      </c>
      <c r="F75" s="146">
        <v>1</v>
      </c>
      <c r="I75" s="218"/>
      <c r="J75" s="219"/>
      <c r="K75" s="219"/>
      <c r="L75" s="219"/>
      <c r="M75" s="219"/>
    </row>
    <row r="76" spans="2:13" x14ac:dyDescent="0.25">
      <c r="B76" s="229">
        <v>44107.458333333328</v>
      </c>
      <c r="C76" s="145">
        <v>451.4</v>
      </c>
      <c r="D76" s="146">
        <v>7.7</v>
      </c>
      <c r="E76" s="147">
        <v>60</v>
      </c>
      <c r="F76" s="146">
        <v>1.4</v>
      </c>
      <c r="I76" s="218"/>
      <c r="J76" s="219"/>
      <c r="K76" s="219"/>
      <c r="L76" s="219"/>
      <c r="M76" s="219"/>
    </row>
    <row r="77" spans="2:13" x14ac:dyDescent="0.25">
      <c r="B77" s="229">
        <v>44107.5</v>
      </c>
      <c r="C77" s="145">
        <v>453</v>
      </c>
      <c r="D77" s="146">
        <v>6.5</v>
      </c>
      <c r="E77" s="147">
        <v>67.7</v>
      </c>
      <c r="F77" s="146">
        <v>1.9</v>
      </c>
      <c r="I77" s="218"/>
      <c r="J77" s="220"/>
      <c r="K77" s="220"/>
      <c r="L77" s="220"/>
      <c r="M77" s="220"/>
    </row>
    <row r="78" spans="2:13" x14ac:dyDescent="0.25">
      <c r="B78" s="229">
        <v>44107.541666666672</v>
      </c>
      <c r="C78" s="145">
        <v>451.4</v>
      </c>
      <c r="D78" s="146">
        <v>9</v>
      </c>
      <c r="E78" s="147">
        <v>54.6</v>
      </c>
      <c r="F78" s="146">
        <v>1.5</v>
      </c>
      <c r="I78" s="218"/>
      <c r="J78" s="221"/>
      <c r="K78" s="221"/>
      <c r="L78" s="221"/>
      <c r="M78" s="221"/>
    </row>
    <row r="79" spans="2:13" x14ac:dyDescent="0.25">
      <c r="B79" s="229">
        <v>44107.583333333328</v>
      </c>
      <c r="C79" s="145">
        <v>450.7</v>
      </c>
      <c r="D79" s="146">
        <v>10.1</v>
      </c>
      <c r="E79" s="147">
        <v>47.8</v>
      </c>
      <c r="F79" s="146">
        <v>1.3</v>
      </c>
      <c r="I79" s="218"/>
      <c r="J79" s="222"/>
      <c r="K79" s="222"/>
      <c r="L79" s="222"/>
      <c r="M79" s="222"/>
    </row>
    <row r="80" spans="2:13" x14ac:dyDescent="0.25">
      <c r="B80" s="229">
        <v>44107.625</v>
      </c>
      <c r="C80" s="145">
        <v>450.7</v>
      </c>
      <c r="D80" s="146">
        <v>8.8000000000000007</v>
      </c>
      <c r="E80" s="147">
        <v>54.8</v>
      </c>
      <c r="F80" s="146">
        <v>1.1000000000000001</v>
      </c>
    </row>
    <row r="81" spans="1:13" x14ac:dyDescent="0.25">
      <c r="B81" s="229">
        <v>44107.666666666672</v>
      </c>
      <c r="C81" s="145">
        <v>449.9</v>
      </c>
      <c r="D81" s="146">
        <v>5.8</v>
      </c>
      <c r="E81" s="147">
        <v>75.099999999999994</v>
      </c>
      <c r="F81" s="146">
        <v>1.1000000000000001</v>
      </c>
    </row>
    <row r="82" spans="1:13" x14ac:dyDescent="0.25">
      <c r="B82" s="229">
        <v>44107.708333333328</v>
      </c>
      <c r="C82" s="145">
        <v>451.4</v>
      </c>
      <c r="D82" s="146">
        <v>3.3</v>
      </c>
      <c r="E82" s="147">
        <v>88.4</v>
      </c>
      <c r="F82" s="146">
        <v>0.9</v>
      </c>
    </row>
    <row r="83" spans="1:13" x14ac:dyDescent="0.25">
      <c r="B83" s="229">
        <v>44107.75</v>
      </c>
      <c r="C83" s="145">
        <v>451.4</v>
      </c>
      <c r="D83" s="146">
        <v>2.7</v>
      </c>
      <c r="E83" s="147">
        <v>88.1</v>
      </c>
      <c r="F83" s="146">
        <v>0.6</v>
      </c>
    </row>
    <row r="84" spans="1:13" x14ac:dyDescent="0.25">
      <c r="B84" s="229">
        <v>44107.791666666672</v>
      </c>
      <c r="C84" s="145">
        <v>450.7</v>
      </c>
      <c r="D84" s="146">
        <v>2.4</v>
      </c>
      <c r="E84" s="147">
        <v>83.1</v>
      </c>
      <c r="F84" s="146">
        <v>1.2</v>
      </c>
    </row>
    <row r="85" spans="1:13" x14ac:dyDescent="0.25">
      <c r="B85" s="229">
        <v>44107.833333333328</v>
      </c>
      <c r="C85" s="145">
        <v>452.2</v>
      </c>
      <c r="D85" s="146">
        <v>2.5</v>
      </c>
      <c r="E85" s="147">
        <v>80.8</v>
      </c>
      <c r="F85" s="146">
        <v>0.5</v>
      </c>
    </row>
    <row r="86" spans="1:13" x14ac:dyDescent="0.25">
      <c r="B86" s="229">
        <v>44107.875</v>
      </c>
      <c r="C86" s="145">
        <v>453</v>
      </c>
      <c r="D86" s="146">
        <v>2.8</v>
      </c>
      <c r="E86" s="147">
        <v>80.400000000000006</v>
      </c>
      <c r="F86" s="146">
        <v>0.3</v>
      </c>
    </row>
    <row r="87" spans="1:13" x14ac:dyDescent="0.25">
      <c r="B87" s="229">
        <v>44107.916666666672</v>
      </c>
      <c r="C87" s="145">
        <v>451.4</v>
      </c>
      <c r="D87" s="146">
        <v>2.9</v>
      </c>
      <c r="E87" s="147">
        <v>78.7</v>
      </c>
      <c r="F87" s="146">
        <v>0.6</v>
      </c>
    </row>
    <row r="88" spans="1:13" x14ac:dyDescent="0.25">
      <c r="B88" s="229">
        <v>44107.958333333328</v>
      </c>
      <c r="C88" s="145">
        <v>453.7</v>
      </c>
      <c r="D88" s="146">
        <v>2.6</v>
      </c>
      <c r="E88" s="147">
        <v>79.099999999999994</v>
      </c>
      <c r="F88" s="146">
        <v>1.3</v>
      </c>
    </row>
    <row r="89" spans="1:13" x14ac:dyDescent="0.25">
      <c r="B89" s="229">
        <v>44108</v>
      </c>
      <c r="C89" s="145">
        <v>453</v>
      </c>
      <c r="D89" s="146">
        <v>2.4</v>
      </c>
      <c r="E89" s="147">
        <v>75.7</v>
      </c>
      <c r="F89" s="146">
        <v>1.2</v>
      </c>
    </row>
    <row r="90" spans="1:13" x14ac:dyDescent="0.25">
      <c r="B90" s="229">
        <v>44108.041666666672</v>
      </c>
      <c r="C90" s="145">
        <v>450.7</v>
      </c>
      <c r="D90" s="146">
        <v>2.2000000000000002</v>
      </c>
      <c r="E90" s="147">
        <v>71.8</v>
      </c>
      <c r="F90" s="146">
        <v>0.6</v>
      </c>
    </row>
    <row r="91" spans="1:13" s="138" customFormat="1" x14ac:dyDescent="0.25">
      <c r="A91"/>
      <c r="B91" s="229">
        <v>44108.083333333328</v>
      </c>
      <c r="C91" s="145">
        <v>451.4</v>
      </c>
      <c r="D91" s="146">
        <v>1.7</v>
      </c>
      <c r="E91" s="147">
        <v>75.2</v>
      </c>
      <c r="F91" s="146">
        <v>0.4</v>
      </c>
      <c r="H91"/>
      <c r="I91"/>
      <c r="J91"/>
      <c r="K91"/>
      <c r="L91"/>
      <c r="M91"/>
    </row>
    <row r="92" spans="1:13" s="138" customFormat="1" x14ac:dyDescent="0.25">
      <c r="A92"/>
      <c r="B92" s="229">
        <v>44108.125</v>
      </c>
      <c r="C92" s="145">
        <v>450.7</v>
      </c>
      <c r="D92" s="146">
        <v>1.5</v>
      </c>
      <c r="E92" s="147">
        <v>77.7</v>
      </c>
      <c r="F92" s="146">
        <v>0.4</v>
      </c>
      <c r="H92"/>
      <c r="I92"/>
      <c r="J92"/>
      <c r="K92"/>
      <c r="L92"/>
      <c r="M92"/>
    </row>
    <row r="93" spans="1:13" s="138" customFormat="1" x14ac:dyDescent="0.25">
      <c r="A93"/>
      <c r="B93" s="229">
        <v>44108.166666666672</v>
      </c>
      <c r="C93" s="145">
        <v>451.4</v>
      </c>
      <c r="D93" s="146">
        <v>1.3</v>
      </c>
      <c r="E93" s="147">
        <v>77.7</v>
      </c>
      <c r="F93" s="146">
        <v>0.7</v>
      </c>
      <c r="H93"/>
      <c r="I93"/>
      <c r="J93"/>
      <c r="K93"/>
      <c r="L93"/>
      <c r="M93"/>
    </row>
    <row r="94" spans="1:13" s="138" customFormat="1" x14ac:dyDescent="0.25">
      <c r="A94"/>
      <c r="B94" s="229">
        <v>44108.208333333328</v>
      </c>
      <c r="C94" s="145">
        <v>450.7</v>
      </c>
      <c r="D94" s="146">
        <v>1.4</v>
      </c>
      <c r="E94" s="147">
        <v>76.8</v>
      </c>
      <c r="F94" s="146">
        <v>0.1</v>
      </c>
      <c r="H94"/>
      <c r="I94"/>
      <c r="J94"/>
      <c r="K94"/>
      <c r="L94"/>
      <c r="M94"/>
    </row>
    <row r="95" spans="1:13" s="138" customFormat="1" x14ac:dyDescent="0.25">
      <c r="A95"/>
      <c r="B95" s="229">
        <v>44108.25</v>
      </c>
      <c r="C95" s="145">
        <v>452.2</v>
      </c>
      <c r="D95" s="146">
        <v>1.3</v>
      </c>
      <c r="E95" s="147">
        <v>78.599999999999994</v>
      </c>
      <c r="F95" s="146">
        <v>0.3</v>
      </c>
      <c r="H95"/>
      <c r="I95"/>
      <c r="J95"/>
      <c r="K95"/>
      <c r="L95"/>
      <c r="M95"/>
    </row>
    <row r="96" spans="1:13" s="138" customFormat="1" x14ac:dyDescent="0.25">
      <c r="A96"/>
      <c r="B96" s="229">
        <v>44108.291666666672</v>
      </c>
      <c r="C96" s="145">
        <v>453</v>
      </c>
      <c r="D96" s="146">
        <v>2.2999999999999998</v>
      </c>
      <c r="E96" s="147">
        <v>73.5</v>
      </c>
      <c r="F96" s="146">
        <v>0.6</v>
      </c>
      <c r="H96"/>
      <c r="I96"/>
      <c r="J96"/>
      <c r="K96"/>
      <c r="L96"/>
      <c r="M96"/>
    </row>
    <row r="97" spans="1:13" s="138" customFormat="1" x14ac:dyDescent="0.25">
      <c r="A97"/>
      <c r="B97" s="229">
        <v>44108.333333333328</v>
      </c>
      <c r="C97" s="145">
        <v>451.4</v>
      </c>
      <c r="D97" s="146">
        <v>3</v>
      </c>
      <c r="E97" s="147">
        <v>71.900000000000006</v>
      </c>
      <c r="F97" s="146">
        <v>0.7</v>
      </c>
      <c r="H97"/>
      <c r="I97"/>
      <c r="J97"/>
      <c r="K97"/>
      <c r="L97"/>
      <c r="M97"/>
    </row>
    <row r="98" spans="1:13" s="138" customFormat="1" x14ac:dyDescent="0.25">
      <c r="A98"/>
      <c r="B98" s="539" t="s">
        <v>166</v>
      </c>
      <c r="C98" s="149">
        <f>AVERAGE(C74:C97)</f>
        <v>451.6583333333333</v>
      </c>
      <c r="D98" s="149">
        <f>AVERAGE(D74:D97)</f>
        <v>3.9958333333333336</v>
      </c>
      <c r="E98" s="149">
        <f>AVERAGE(E74:E97)</f>
        <v>73.066666666666677</v>
      </c>
      <c r="F98" s="149">
        <f>AVERAGE(F74:F97)</f>
        <v>0.85833333333333339</v>
      </c>
      <c r="H98"/>
      <c r="I98"/>
      <c r="J98"/>
      <c r="K98"/>
      <c r="L98"/>
      <c r="M98"/>
    </row>
    <row r="99" spans="1:13" s="138" customFormat="1" ht="13.95" customHeight="1" x14ac:dyDescent="0.25">
      <c r="A99"/>
      <c r="B99" s="413" t="s">
        <v>354</v>
      </c>
      <c r="H99"/>
      <c r="I99"/>
      <c r="J99"/>
      <c r="K99"/>
      <c r="L99"/>
      <c r="M99"/>
    </row>
    <row r="100" spans="1:13" s="138" customFormat="1" ht="13.2" customHeight="1" x14ac:dyDescent="0.25">
      <c r="A100"/>
      <c r="B100" s="590" t="s">
        <v>348</v>
      </c>
      <c r="C100" s="590"/>
      <c r="D100" s="590"/>
      <c r="E100" s="590"/>
      <c r="F100" s="590"/>
      <c r="H100"/>
      <c r="I100"/>
      <c r="J100"/>
      <c r="K100"/>
      <c r="L100"/>
      <c r="M100"/>
    </row>
    <row r="101" spans="1:13" s="138" customFormat="1" ht="20.399999999999999" x14ac:dyDescent="0.25">
      <c r="A101"/>
      <c r="B101" s="142" t="s">
        <v>151</v>
      </c>
      <c r="C101" s="142" t="s">
        <v>353</v>
      </c>
      <c r="D101" s="142" t="s">
        <v>182</v>
      </c>
      <c r="E101" s="142" t="s">
        <v>153</v>
      </c>
      <c r="F101" s="142" t="s">
        <v>154</v>
      </c>
      <c r="H101"/>
      <c r="I101"/>
      <c r="J101"/>
      <c r="K101"/>
      <c r="L101"/>
      <c r="M101"/>
    </row>
    <row r="102" spans="1:13" s="138" customFormat="1" ht="13.95" customHeight="1" x14ac:dyDescent="0.25">
      <c r="A102"/>
      <c r="B102" s="229">
        <v>44108.375</v>
      </c>
      <c r="C102" s="145">
        <v>453</v>
      </c>
      <c r="D102" s="146">
        <v>4.9000000000000004</v>
      </c>
      <c r="E102" s="147">
        <v>59.9</v>
      </c>
      <c r="F102" s="146">
        <v>1.1000000000000001</v>
      </c>
      <c r="H102"/>
      <c r="I102"/>
      <c r="J102"/>
      <c r="K102"/>
      <c r="L102"/>
      <c r="M102"/>
    </row>
    <row r="103" spans="1:13" s="138" customFormat="1" x14ac:dyDescent="0.25">
      <c r="A103"/>
      <c r="B103" s="229">
        <v>44108.416666666672</v>
      </c>
      <c r="C103" s="145">
        <v>453</v>
      </c>
      <c r="D103" s="146">
        <v>5.0999999999999996</v>
      </c>
      <c r="E103" s="147">
        <v>61.2</v>
      </c>
      <c r="F103" s="146">
        <v>0.9</v>
      </c>
      <c r="H103"/>
      <c r="I103"/>
      <c r="J103"/>
      <c r="K103"/>
      <c r="L103"/>
      <c r="M103"/>
    </row>
    <row r="104" spans="1:13" s="138" customFormat="1" x14ac:dyDescent="0.25">
      <c r="A104"/>
      <c r="B104" s="229">
        <v>44108.458333333328</v>
      </c>
      <c r="C104" s="145">
        <v>451.4</v>
      </c>
      <c r="D104" s="146">
        <v>6.6</v>
      </c>
      <c r="E104" s="147">
        <v>56</v>
      </c>
      <c r="F104" s="146">
        <v>0.9</v>
      </c>
      <c r="H104"/>
      <c r="I104"/>
      <c r="J104"/>
      <c r="K104"/>
      <c r="L104"/>
      <c r="M104"/>
    </row>
    <row r="105" spans="1:13" s="138" customFormat="1" x14ac:dyDescent="0.25">
      <c r="A105"/>
      <c r="B105" s="229">
        <v>44108.5</v>
      </c>
      <c r="C105" s="145">
        <v>453</v>
      </c>
      <c r="D105" s="146">
        <v>6.5</v>
      </c>
      <c r="E105" s="147">
        <v>55.9</v>
      </c>
      <c r="F105" s="146">
        <v>1.1000000000000001</v>
      </c>
      <c r="H105"/>
      <c r="I105"/>
      <c r="J105"/>
      <c r="K105"/>
      <c r="L105"/>
      <c r="M105"/>
    </row>
    <row r="106" spans="1:13" s="138" customFormat="1" x14ac:dyDescent="0.25">
      <c r="A106"/>
      <c r="B106" s="229">
        <v>44108.541666666672</v>
      </c>
      <c r="C106" s="145">
        <v>452.2</v>
      </c>
      <c r="D106" s="146">
        <v>5.8</v>
      </c>
      <c r="E106" s="147">
        <v>61.2</v>
      </c>
      <c r="F106" s="146">
        <v>1.4</v>
      </c>
      <c r="H106"/>
      <c r="I106"/>
      <c r="J106"/>
      <c r="K106"/>
      <c r="L106"/>
      <c r="M106"/>
    </row>
    <row r="107" spans="1:13" s="138" customFormat="1" x14ac:dyDescent="0.25">
      <c r="A107"/>
      <c r="B107" s="229">
        <v>44108.583333333328</v>
      </c>
      <c r="C107" s="145">
        <v>451.4</v>
      </c>
      <c r="D107" s="146">
        <v>5.4</v>
      </c>
      <c r="E107" s="147">
        <v>63.7</v>
      </c>
      <c r="F107" s="146">
        <v>1.2</v>
      </c>
      <c r="H107"/>
      <c r="I107"/>
      <c r="J107"/>
      <c r="K107"/>
      <c r="L107"/>
      <c r="M107"/>
    </row>
    <row r="108" spans="1:13" s="138" customFormat="1" x14ac:dyDescent="0.25">
      <c r="A108"/>
      <c r="B108" s="229">
        <v>44108.625</v>
      </c>
      <c r="C108" s="145">
        <v>451.4</v>
      </c>
      <c r="D108" s="146">
        <v>4.5</v>
      </c>
      <c r="E108" s="147">
        <v>73.900000000000006</v>
      </c>
      <c r="F108" s="146">
        <v>1.2</v>
      </c>
      <c r="H108"/>
      <c r="I108"/>
      <c r="J108"/>
      <c r="K108"/>
      <c r="L108"/>
      <c r="M108"/>
    </row>
    <row r="109" spans="1:13" s="138" customFormat="1" x14ac:dyDescent="0.25">
      <c r="A109"/>
      <c r="B109" s="229">
        <v>44108.666666666672</v>
      </c>
      <c r="C109" s="145">
        <v>451.4</v>
      </c>
      <c r="D109" s="146">
        <v>4.5</v>
      </c>
      <c r="E109" s="147">
        <v>76.5</v>
      </c>
      <c r="F109" s="146">
        <v>0.9</v>
      </c>
      <c r="H109"/>
      <c r="I109"/>
      <c r="J109"/>
      <c r="K109"/>
      <c r="L109"/>
      <c r="M109"/>
    </row>
    <row r="110" spans="1:13" s="138" customFormat="1" x14ac:dyDescent="0.25">
      <c r="A110"/>
      <c r="B110" s="229">
        <v>44108.708333333328</v>
      </c>
      <c r="C110" s="145">
        <v>449.9</v>
      </c>
      <c r="D110" s="146">
        <v>4.3</v>
      </c>
      <c r="E110" s="147">
        <v>76.900000000000006</v>
      </c>
      <c r="F110" s="146">
        <v>0.4</v>
      </c>
      <c r="H110"/>
      <c r="I110"/>
      <c r="J110"/>
      <c r="K110"/>
      <c r="L110"/>
      <c r="M110"/>
    </row>
    <row r="111" spans="1:13" s="138" customFormat="1" x14ac:dyDescent="0.25">
      <c r="A111"/>
      <c r="B111" s="229">
        <v>44108.75</v>
      </c>
      <c r="C111" s="145">
        <v>453</v>
      </c>
      <c r="D111" s="146">
        <v>4</v>
      </c>
      <c r="E111" s="147">
        <v>78.400000000000006</v>
      </c>
      <c r="F111" s="146">
        <v>0.2</v>
      </c>
      <c r="H111"/>
      <c r="I111"/>
      <c r="J111"/>
      <c r="K111"/>
      <c r="L111"/>
      <c r="M111"/>
    </row>
    <row r="112" spans="1:13" s="138" customFormat="1" x14ac:dyDescent="0.25">
      <c r="A112"/>
      <c r="B112" s="229">
        <v>44108.791666666672</v>
      </c>
      <c r="C112" s="145">
        <v>453</v>
      </c>
      <c r="D112" s="146">
        <v>3.1</v>
      </c>
      <c r="E112" s="147">
        <v>79.7</v>
      </c>
      <c r="F112" s="146">
        <v>0.2</v>
      </c>
      <c r="H112"/>
      <c r="I112"/>
      <c r="J112"/>
      <c r="K112"/>
      <c r="L112"/>
      <c r="M112"/>
    </row>
    <row r="113" spans="1:13" s="138" customFormat="1" x14ac:dyDescent="0.25">
      <c r="A113"/>
      <c r="B113" s="229">
        <v>44108.833333333328</v>
      </c>
      <c r="C113" s="145">
        <v>450.7</v>
      </c>
      <c r="D113" s="146">
        <v>2.1</v>
      </c>
      <c r="E113" s="147">
        <v>81.599999999999994</v>
      </c>
      <c r="F113" s="146">
        <v>0.1</v>
      </c>
      <c r="H113"/>
      <c r="I113"/>
      <c r="J113"/>
      <c r="K113"/>
      <c r="L113"/>
      <c r="M113"/>
    </row>
    <row r="114" spans="1:13" s="138" customFormat="1" x14ac:dyDescent="0.25">
      <c r="A114"/>
      <c r="B114" s="229">
        <v>44108.875</v>
      </c>
      <c r="C114" s="145">
        <v>453</v>
      </c>
      <c r="D114" s="146">
        <v>2.2999999999999998</v>
      </c>
      <c r="E114" s="147">
        <v>81.8</v>
      </c>
      <c r="F114" s="146">
        <v>0</v>
      </c>
      <c r="H114"/>
      <c r="I114"/>
      <c r="J114"/>
      <c r="K114"/>
      <c r="L114"/>
      <c r="M114"/>
    </row>
    <row r="115" spans="1:13" s="138" customFormat="1" x14ac:dyDescent="0.25">
      <c r="A115"/>
      <c r="B115" s="229">
        <v>44108.916666666672</v>
      </c>
      <c r="C115" s="145">
        <v>453</v>
      </c>
      <c r="D115" s="146">
        <v>3</v>
      </c>
      <c r="E115" s="147">
        <v>79.400000000000006</v>
      </c>
      <c r="F115" s="146">
        <v>0.2</v>
      </c>
      <c r="H115"/>
      <c r="I115"/>
      <c r="J115"/>
      <c r="K115"/>
      <c r="L115"/>
      <c r="M115"/>
    </row>
    <row r="116" spans="1:13" s="138" customFormat="1" x14ac:dyDescent="0.25">
      <c r="A116"/>
      <c r="B116" s="229">
        <v>44108.958333333328</v>
      </c>
      <c r="C116" s="145">
        <v>451.4</v>
      </c>
      <c r="D116" s="146">
        <v>3.2</v>
      </c>
      <c r="E116" s="147">
        <v>78</v>
      </c>
      <c r="F116" s="146">
        <v>0.1</v>
      </c>
      <c r="H116"/>
      <c r="I116"/>
      <c r="J116"/>
      <c r="K116"/>
      <c r="L116"/>
      <c r="M116"/>
    </row>
    <row r="117" spans="1:13" s="138" customFormat="1" x14ac:dyDescent="0.25">
      <c r="A117"/>
      <c r="B117" s="229">
        <v>44109</v>
      </c>
      <c r="C117" s="145">
        <v>453</v>
      </c>
      <c r="D117" s="146">
        <v>3.2</v>
      </c>
      <c r="E117" s="147">
        <v>77</v>
      </c>
      <c r="F117" s="146">
        <v>0.1</v>
      </c>
      <c r="H117"/>
      <c r="I117"/>
      <c r="J117"/>
      <c r="K117"/>
      <c r="L117"/>
      <c r="M117"/>
    </row>
    <row r="118" spans="1:13" s="138" customFormat="1" x14ac:dyDescent="0.25">
      <c r="A118"/>
      <c r="B118" s="229">
        <v>44109.041666666672</v>
      </c>
      <c r="C118" s="145">
        <v>451.4</v>
      </c>
      <c r="D118" s="146">
        <v>2.9</v>
      </c>
      <c r="E118" s="147">
        <v>79.099999999999994</v>
      </c>
      <c r="F118" s="146">
        <v>0.2</v>
      </c>
      <c r="H118"/>
      <c r="I118"/>
      <c r="J118"/>
      <c r="K118"/>
      <c r="L118"/>
      <c r="M118"/>
    </row>
    <row r="119" spans="1:13" s="138" customFormat="1" x14ac:dyDescent="0.25">
      <c r="A119"/>
      <c r="B119" s="229">
        <v>44109.083333333328</v>
      </c>
      <c r="C119" s="145">
        <v>450.7</v>
      </c>
      <c r="D119" s="146">
        <v>2.8</v>
      </c>
      <c r="E119" s="147">
        <v>80.099999999999994</v>
      </c>
      <c r="F119" s="146">
        <v>0.4</v>
      </c>
      <c r="H119"/>
      <c r="I119"/>
      <c r="J119"/>
      <c r="K119"/>
      <c r="L119"/>
      <c r="M119"/>
    </row>
    <row r="120" spans="1:13" s="138" customFormat="1" x14ac:dyDescent="0.25">
      <c r="A120"/>
      <c r="B120" s="229">
        <v>44109.125</v>
      </c>
      <c r="C120" s="145">
        <v>451.4</v>
      </c>
      <c r="D120" s="146">
        <v>2.6</v>
      </c>
      <c r="E120" s="147">
        <v>81.099999999999994</v>
      </c>
      <c r="F120" s="146">
        <v>0.1</v>
      </c>
      <c r="H120"/>
      <c r="I120"/>
      <c r="J120"/>
      <c r="K120"/>
      <c r="L120"/>
      <c r="M120"/>
    </row>
    <row r="121" spans="1:13" s="138" customFormat="1" x14ac:dyDescent="0.25">
      <c r="A121"/>
      <c r="B121" s="229">
        <v>44109.166666666672</v>
      </c>
      <c r="C121" s="145">
        <v>453</v>
      </c>
      <c r="D121" s="146">
        <v>1.5</v>
      </c>
      <c r="E121" s="147">
        <v>86.1</v>
      </c>
      <c r="F121" s="146">
        <v>0.1</v>
      </c>
      <c r="H121"/>
      <c r="I121"/>
      <c r="J121"/>
      <c r="K121"/>
      <c r="L121"/>
      <c r="M121"/>
    </row>
    <row r="122" spans="1:13" s="138" customFormat="1" x14ac:dyDescent="0.25">
      <c r="A122"/>
      <c r="B122" s="229">
        <v>44109.208333333328</v>
      </c>
      <c r="C122" s="145">
        <v>453</v>
      </c>
      <c r="D122" s="146">
        <v>0.7</v>
      </c>
      <c r="E122" s="147">
        <v>90.5</v>
      </c>
      <c r="F122" s="146">
        <v>0.1</v>
      </c>
      <c r="H122"/>
      <c r="I122"/>
      <c r="J122"/>
      <c r="K122"/>
      <c r="L122"/>
      <c r="M122"/>
    </row>
    <row r="123" spans="1:13" s="138" customFormat="1" x14ac:dyDescent="0.25">
      <c r="A123"/>
      <c r="B123" s="229">
        <v>44109.25</v>
      </c>
      <c r="C123" s="145">
        <v>453</v>
      </c>
      <c r="D123" s="146">
        <v>1.1000000000000001</v>
      </c>
      <c r="E123" s="147">
        <v>88.8</v>
      </c>
      <c r="F123" s="146">
        <v>0.1</v>
      </c>
      <c r="H123"/>
      <c r="I123"/>
      <c r="J123"/>
      <c r="K123"/>
      <c r="L123"/>
      <c r="M123"/>
    </row>
    <row r="124" spans="1:13" s="138" customFormat="1" x14ac:dyDescent="0.25">
      <c r="A124"/>
      <c r="B124" s="229">
        <v>44109.291666666672</v>
      </c>
      <c r="C124" s="145">
        <v>451.4</v>
      </c>
      <c r="D124" s="146">
        <v>3.8</v>
      </c>
      <c r="E124" s="147">
        <v>74.5</v>
      </c>
      <c r="F124" s="146">
        <v>0.7</v>
      </c>
      <c r="H124"/>
      <c r="I124"/>
      <c r="J124"/>
      <c r="K124"/>
      <c r="L124"/>
      <c r="M124"/>
    </row>
    <row r="125" spans="1:13" s="138" customFormat="1" x14ac:dyDescent="0.25">
      <c r="A125"/>
      <c r="B125" s="229">
        <v>44109.333333333328</v>
      </c>
      <c r="C125" s="145">
        <v>453.7</v>
      </c>
      <c r="D125" s="146">
        <v>5.2</v>
      </c>
      <c r="E125" s="147">
        <v>65.8</v>
      </c>
      <c r="F125" s="146">
        <v>0.7</v>
      </c>
      <c r="H125"/>
      <c r="I125"/>
      <c r="J125"/>
      <c r="K125"/>
      <c r="L125"/>
      <c r="M125"/>
    </row>
    <row r="126" spans="1:13" s="138" customFormat="1" x14ac:dyDescent="0.25">
      <c r="A126"/>
      <c r="B126" s="539" t="s">
        <v>169</v>
      </c>
      <c r="C126" s="149">
        <f>AVERAGE(C102:C125)</f>
        <v>452.14166666666665</v>
      </c>
      <c r="D126" s="149">
        <f>AVERAGE(D102:D125)</f>
        <v>3.7124999999999999</v>
      </c>
      <c r="E126" s="149">
        <f>AVERAGE(E102:E125)</f>
        <v>74.462499999999977</v>
      </c>
      <c r="F126" s="149">
        <f>AVERAGE(F102:F125)</f>
        <v>0.5166666666666665</v>
      </c>
      <c r="H126"/>
      <c r="I126"/>
      <c r="J126"/>
      <c r="K126"/>
      <c r="L126"/>
      <c r="M126"/>
    </row>
    <row r="127" spans="1:13" s="138" customFormat="1" x14ac:dyDescent="0.25">
      <c r="A127"/>
      <c r="B127" s="413" t="s">
        <v>354</v>
      </c>
      <c r="H127"/>
      <c r="I127"/>
      <c r="J127"/>
      <c r="K127"/>
      <c r="L127"/>
      <c r="M127"/>
    </row>
    <row r="128" spans="1:13" s="138" customFormat="1" ht="13.2" customHeight="1" x14ac:dyDescent="0.25">
      <c r="A128"/>
      <c r="B128" s="590" t="s">
        <v>349</v>
      </c>
      <c r="C128" s="590"/>
      <c r="D128" s="590"/>
      <c r="E128" s="590"/>
      <c r="F128" s="590"/>
      <c r="H128"/>
      <c r="I128"/>
      <c r="J128"/>
      <c r="K128"/>
      <c r="L128"/>
      <c r="M128"/>
    </row>
    <row r="129" spans="1:13" s="138" customFormat="1" ht="20.399999999999999" x14ac:dyDescent="0.25">
      <c r="A129"/>
      <c r="B129" s="142" t="s">
        <v>151</v>
      </c>
      <c r="C129" s="142" t="s">
        <v>353</v>
      </c>
      <c r="D129" s="142" t="s">
        <v>182</v>
      </c>
      <c r="E129" s="142" t="s">
        <v>153</v>
      </c>
      <c r="F129" s="142" t="s">
        <v>154</v>
      </c>
      <c r="H129"/>
      <c r="I129"/>
      <c r="J129"/>
      <c r="K129"/>
      <c r="L129"/>
      <c r="M129"/>
    </row>
    <row r="130" spans="1:13" s="138" customFormat="1" ht="13.95" customHeight="1" x14ac:dyDescent="0.25">
      <c r="A130"/>
      <c r="B130" s="229">
        <v>44109.375</v>
      </c>
      <c r="C130" s="145">
        <v>453.7</v>
      </c>
      <c r="D130" s="146">
        <v>6.1</v>
      </c>
      <c r="E130" s="147">
        <v>61.9</v>
      </c>
      <c r="F130" s="146">
        <v>0.9</v>
      </c>
      <c r="H130"/>
      <c r="I130"/>
      <c r="J130"/>
      <c r="K130"/>
      <c r="L130"/>
      <c r="M130"/>
    </row>
    <row r="131" spans="1:13" s="138" customFormat="1" x14ac:dyDescent="0.25">
      <c r="A131"/>
      <c r="B131" s="229">
        <v>44109.416666666672</v>
      </c>
      <c r="C131" s="145">
        <v>453.7</v>
      </c>
      <c r="D131" s="146">
        <v>6.4</v>
      </c>
      <c r="E131" s="147">
        <v>62.7</v>
      </c>
      <c r="F131" s="146">
        <v>1.1000000000000001</v>
      </c>
      <c r="H131"/>
      <c r="I131"/>
      <c r="J131"/>
      <c r="K131"/>
      <c r="L131"/>
      <c r="M131"/>
    </row>
    <row r="132" spans="1:13" s="138" customFormat="1" x14ac:dyDescent="0.25">
      <c r="A132"/>
      <c r="B132" s="229">
        <v>44109.458333333328</v>
      </c>
      <c r="C132" s="145">
        <v>453.7</v>
      </c>
      <c r="D132" s="146">
        <v>8.1999999999999993</v>
      </c>
      <c r="E132" s="147">
        <v>56.7</v>
      </c>
      <c r="F132" s="146">
        <v>1.2</v>
      </c>
      <c r="H132"/>
      <c r="I132"/>
      <c r="J132"/>
      <c r="K132"/>
      <c r="L132"/>
      <c r="M132"/>
    </row>
    <row r="133" spans="1:13" s="138" customFormat="1" x14ac:dyDescent="0.25">
      <c r="A133"/>
      <c r="B133" s="229">
        <v>44109.5</v>
      </c>
      <c r="C133" s="145">
        <v>453.7</v>
      </c>
      <c r="D133" s="146">
        <v>8</v>
      </c>
      <c r="E133" s="147">
        <v>53.2</v>
      </c>
      <c r="F133" s="146">
        <v>1.3</v>
      </c>
      <c r="H133"/>
      <c r="I133"/>
      <c r="J133"/>
      <c r="K133"/>
      <c r="L133"/>
      <c r="M133"/>
    </row>
    <row r="134" spans="1:13" s="138" customFormat="1" x14ac:dyDescent="0.25">
      <c r="A134"/>
      <c r="B134" s="229">
        <v>44109.541666666672</v>
      </c>
      <c r="C134" s="145">
        <v>451.4</v>
      </c>
      <c r="D134" s="146">
        <v>8.4</v>
      </c>
      <c r="E134" s="147">
        <v>49.8</v>
      </c>
      <c r="F134" s="146">
        <v>1.1000000000000001</v>
      </c>
      <c r="H134"/>
      <c r="I134"/>
      <c r="J134"/>
      <c r="K134"/>
      <c r="L134"/>
      <c r="M134"/>
    </row>
    <row r="135" spans="1:13" s="138" customFormat="1" x14ac:dyDescent="0.25">
      <c r="A135"/>
      <c r="B135" s="229">
        <v>44109.583333333328</v>
      </c>
      <c r="C135" s="145">
        <v>453.7</v>
      </c>
      <c r="D135" s="146">
        <v>7</v>
      </c>
      <c r="E135" s="147">
        <v>57.6</v>
      </c>
      <c r="F135" s="146">
        <v>1.2</v>
      </c>
      <c r="H135"/>
      <c r="I135"/>
      <c r="J135"/>
      <c r="K135"/>
      <c r="L135"/>
      <c r="M135"/>
    </row>
    <row r="136" spans="1:13" s="138" customFormat="1" x14ac:dyDescent="0.25">
      <c r="A136"/>
      <c r="B136" s="229">
        <v>44109.625</v>
      </c>
      <c r="C136" s="145">
        <v>451.4</v>
      </c>
      <c r="D136" s="146">
        <v>7</v>
      </c>
      <c r="E136" s="147">
        <v>60.5</v>
      </c>
      <c r="F136" s="146">
        <v>1.2</v>
      </c>
      <c r="H136"/>
      <c r="I136"/>
      <c r="J136"/>
      <c r="K136"/>
      <c r="L136"/>
      <c r="M136"/>
    </row>
    <row r="137" spans="1:13" s="138" customFormat="1" x14ac:dyDescent="0.25">
      <c r="A137"/>
      <c r="B137" s="229">
        <v>44109.666666666672</v>
      </c>
      <c r="C137" s="145">
        <v>451.4</v>
      </c>
      <c r="D137" s="146">
        <v>3.8</v>
      </c>
      <c r="E137" s="147">
        <v>80.7</v>
      </c>
      <c r="F137" s="146">
        <v>1.8</v>
      </c>
      <c r="H137"/>
      <c r="I137"/>
      <c r="J137"/>
      <c r="K137"/>
      <c r="L137"/>
      <c r="M137"/>
    </row>
    <row r="138" spans="1:13" s="138" customFormat="1" x14ac:dyDescent="0.25">
      <c r="A138"/>
      <c r="B138" s="229">
        <v>44109.708333333328</v>
      </c>
      <c r="C138" s="145">
        <v>451.4</v>
      </c>
      <c r="D138" s="146">
        <v>3.9</v>
      </c>
      <c r="E138" s="147">
        <v>75.8</v>
      </c>
      <c r="F138" s="146">
        <v>1.3</v>
      </c>
      <c r="H138"/>
      <c r="I138"/>
      <c r="J138"/>
      <c r="K138"/>
      <c r="L138"/>
      <c r="M138"/>
    </row>
    <row r="139" spans="1:13" x14ac:dyDescent="0.25">
      <c r="B139" s="229">
        <v>44109.75</v>
      </c>
      <c r="C139" s="145">
        <v>451.4</v>
      </c>
      <c r="D139" s="146">
        <v>3.5</v>
      </c>
      <c r="E139" s="147">
        <v>72.2</v>
      </c>
      <c r="F139" s="146">
        <v>1.4</v>
      </c>
    </row>
    <row r="140" spans="1:13" x14ac:dyDescent="0.25">
      <c r="B140" s="229">
        <v>44109.791666666672</v>
      </c>
      <c r="C140" s="145">
        <v>452.2</v>
      </c>
      <c r="D140" s="146">
        <v>2.8</v>
      </c>
      <c r="E140" s="147">
        <v>73</v>
      </c>
      <c r="F140" s="146">
        <v>0.7</v>
      </c>
    </row>
    <row r="141" spans="1:13" x14ac:dyDescent="0.25">
      <c r="B141" s="229">
        <v>44109.833333333328</v>
      </c>
      <c r="C141" s="145">
        <v>453.7</v>
      </c>
      <c r="D141" s="146">
        <v>2.2000000000000002</v>
      </c>
      <c r="E141" s="147">
        <v>76</v>
      </c>
      <c r="F141" s="146">
        <v>0</v>
      </c>
    </row>
    <row r="142" spans="1:13" x14ac:dyDescent="0.25">
      <c r="B142" s="229">
        <v>44109.875</v>
      </c>
      <c r="C142" s="145">
        <v>451.4</v>
      </c>
      <c r="D142" s="146">
        <v>1.6</v>
      </c>
      <c r="E142" s="147">
        <v>77.3</v>
      </c>
      <c r="F142" s="146">
        <v>0.1</v>
      </c>
    </row>
    <row r="143" spans="1:13" x14ac:dyDescent="0.25">
      <c r="B143" s="229">
        <v>44109.916666666672</v>
      </c>
      <c r="C143" s="145">
        <v>452.2</v>
      </c>
      <c r="D143" s="146">
        <v>0.7</v>
      </c>
      <c r="E143" s="147">
        <v>84.4</v>
      </c>
      <c r="F143" s="146">
        <v>0</v>
      </c>
    </row>
    <row r="144" spans="1:13" x14ac:dyDescent="0.25">
      <c r="B144" s="229">
        <v>44109.958333333328</v>
      </c>
      <c r="C144" s="145">
        <v>453</v>
      </c>
      <c r="D144" s="146">
        <v>0.2</v>
      </c>
      <c r="E144" s="147">
        <v>86.2</v>
      </c>
      <c r="F144" s="146">
        <v>0</v>
      </c>
    </row>
    <row r="145" spans="2:13" x14ac:dyDescent="0.25">
      <c r="B145" s="229">
        <v>44110</v>
      </c>
      <c r="C145" s="145">
        <v>452.2</v>
      </c>
      <c r="D145" s="146">
        <v>-0.2</v>
      </c>
      <c r="E145" s="147">
        <v>86.2</v>
      </c>
      <c r="F145" s="146">
        <v>0</v>
      </c>
    </row>
    <row r="146" spans="2:13" x14ac:dyDescent="0.25">
      <c r="B146" s="229">
        <v>44110.041666666672</v>
      </c>
      <c r="C146" s="145">
        <v>452.2</v>
      </c>
      <c r="D146" s="146">
        <v>-0.6</v>
      </c>
      <c r="E146" s="147">
        <v>88.4</v>
      </c>
      <c r="F146" s="146">
        <v>0</v>
      </c>
    </row>
    <row r="147" spans="2:13" x14ac:dyDescent="0.25">
      <c r="B147" s="229">
        <v>44110.083333333328</v>
      </c>
      <c r="C147" s="145">
        <v>451.4</v>
      </c>
      <c r="D147" s="146">
        <v>-0.9</v>
      </c>
      <c r="E147" s="147">
        <v>89.5</v>
      </c>
      <c r="F147" s="146">
        <v>0</v>
      </c>
    </row>
    <row r="148" spans="2:13" x14ac:dyDescent="0.25">
      <c r="B148" s="229">
        <v>44110.125</v>
      </c>
      <c r="C148" s="145">
        <v>450.7</v>
      </c>
      <c r="D148" s="146">
        <v>-1.1000000000000001</v>
      </c>
      <c r="E148" s="147">
        <v>89.6</v>
      </c>
      <c r="F148" s="146">
        <v>0</v>
      </c>
    </row>
    <row r="149" spans="2:13" x14ac:dyDescent="0.25">
      <c r="B149" s="229">
        <v>44110.166666666672</v>
      </c>
      <c r="C149" s="145">
        <v>452.2</v>
      </c>
      <c r="D149" s="146">
        <v>-1.8</v>
      </c>
      <c r="E149" s="147">
        <v>91.4</v>
      </c>
      <c r="F149" s="146">
        <v>0.5</v>
      </c>
    </row>
    <row r="150" spans="2:13" x14ac:dyDescent="0.25">
      <c r="B150" s="229">
        <v>44110.208333333328</v>
      </c>
      <c r="C150" s="145">
        <v>452.2</v>
      </c>
      <c r="D150" s="146">
        <v>-2.2999999999999998</v>
      </c>
      <c r="E150" s="147">
        <v>92.8</v>
      </c>
      <c r="F150" s="146">
        <v>0.1</v>
      </c>
    </row>
    <row r="151" spans="2:13" x14ac:dyDescent="0.25">
      <c r="B151" s="229">
        <v>44110.25</v>
      </c>
      <c r="C151" s="145">
        <v>453</v>
      </c>
      <c r="D151" s="146">
        <v>-1.9</v>
      </c>
      <c r="E151" s="147">
        <v>92.9</v>
      </c>
      <c r="F151" s="146">
        <v>0.5</v>
      </c>
    </row>
    <row r="152" spans="2:13" x14ac:dyDescent="0.25">
      <c r="B152" s="229">
        <v>44110.291666666672</v>
      </c>
      <c r="C152" s="145">
        <v>453</v>
      </c>
      <c r="D152" s="146">
        <v>-0.3</v>
      </c>
      <c r="E152" s="147">
        <v>87.4</v>
      </c>
      <c r="F152" s="146">
        <v>0.6</v>
      </c>
    </row>
    <row r="153" spans="2:13" x14ac:dyDescent="0.25">
      <c r="B153" s="229">
        <v>44110.333333333328</v>
      </c>
      <c r="C153" s="145">
        <v>452.2</v>
      </c>
      <c r="D153" s="146">
        <v>4</v>
      </c>
      <c r="E153" s="147">
        <v>69.2</v>
      </c>
      <c r="F153" s="146">
        <v>0.8</v>
      </c>
    </row>
    <row r="154" spans="2:13" s="138" customFormat="1" x14ac:dyDescent="0.25">
      <c r="B154" s="539" t="s">
        <v>171</v>
      </c>
      <c r="C154" s="149">
        <f>AVERAGE(C130:C153)</f>
        <v>452.37916666666666</v>
      </c>
      <c r="D154" s="149">
        <f>AVERAGE(D130:D153)</f>
        <v>2.6958333333333342</v>
      </c>
      <c r="E154" s="149">
        <f>AVERAGE(E130:E153)</f>
        <v>75.64166666666668</v>
      </c>
      <c r="F154" s="149">
        <f>AVERAGE(F130:F153)</f>
        <v>0.65833333333333333</v>
      </c>
      <c r="H154"/>
      <c r="I154"/>
      <c r="J154"/>
      <c r="K154"/>
      <c r="L154"/>
      <c r="M154"/>
    </row>
    <row r="155" spans="2:13" s="138" customFormat="1" x14ac:dyDescent="0.25">
      <c r="B155" s="413" t="s">
        <v>354</v>
      </c>
      <c r="H155"/>
      <c r="I155"/>
      <c r="J155"/>
      <c r="K155"/>
      <c r="L155"/>
      <c r="M155"/>
    </row>
    <row r="156" spans="2:13" s="138" customFormat="1" ht="13.2" hidden="1" customHeight="1" x14ac:dyDescent="0.25">
      <c r="B156" s="590"/>
      <c r="C156" s="590"/>
      <c r="D156" s="590"/>
      <c r="E156" s="590"/>
      <c r="F156" s="590"/>
      <c r="H156"/>
      <c r="I156"/>
      <c r="J156"/>
      <c r="K156"/>
      <c r="L156"/>
      <c r="M156"/>
    </row>
    <row r="157" spans="2:13" s="138" customFormat="1" ht="20.399999999999999" hidden="1" x14ac:dyDescent="0.25">
      <c r="B157" s="142" t="s">
        <v>151</v>
      </c>
      <c r="C157" s="142" t="s">
        <v>181</v>
      </c>
      <c r="D157" s="142" t="s">
        <v>182</v>
      </c>
      <c r="E157" s="142" t="s">
        <v>153</v>
      </c>
      <c r="F157" s="142" t="s">
        <v>154</v>
      </c>
      <c r="H157"/>
      <c r="I157"/>
      <c r="J157"/>
      <c r="K157"/>
      <c r="L157"/>
      <c r="M157"/>
    </row>
    <row r="158" spans="2:13" s="138" customFormat="1" ht="13.95" hidden="1" customHeight="1" x14ac:dyDescent="0.25">
      <c r="B158" s="229"/>
      <c r="C158" s="145"/>
      <c r="D158" s="146"/>
      <c r="E158" s="147"/>
      <c r="F158" s="146"/>
      <c r="H158"/>
      <c r="I158"/>
      <c r="J158"/>
      <c r="K158"/>
      <c r="L158"/>
      <c r="M158"/>
    </row>
    <row r="159" spans="2:13" s="138" customFormat="1" hidden="1" x14ac:dyDescent="0.25">
      <c r="B159" s="229"/>
      <c r="C159" s="145"/>
      <c r="D159" s="146"/>
      <c r="E159" s="147"/>
      <c r="F159" s="146"/>
      <c r="H159"/>
      <c r="I159"/>
      <c r="J159"/>
      <c r="K159"/>
      <c r="L159"/>
      <c r="M159"/>
    </row>
    <row r="160" spans="2:13" s="138" customFormat="1" hidden="1" x14ac:dyDescent="0.25">
      <c r="B160" s="229"/>
      <c r="C160" s="145"/>
      <c r="D160" s="146"/>
      <c r="E160" s="147"/>
      <c r="F160" s="146"/>
      <c r="H160"/>
      <c r="I160"/>
      <c r="J160"/>
      <c r="K160"/>
      <c r="L160"/>
      <c r="M160"/>
    </row>
    <row r="161" spans="2:13" s="138" customFormat="1" hidden="1" x14ac:dyDescent="0.25">
      <c r="B161" s="229"/>
      <c r="C161" s="145"/>
      <c r="D161" s="146"/>
      <c r="E161" s="147"/>
      <c r="F161" s="146"/>
      <c r="H161"/>
      <c r="I161"/>
      <c r="J161"/>
      <c r="K161"/>
      <c r="L161"/>
      <c r="M161"/>
    </row>
    <row r="162" spans="2:13" s="138" customFormat="1" hidden="1" x14ac:dyDescent="0.25">
      <c r="B162" s="229"/>
      <c r="C162" s="145"/>
      <c r="D162" s="146"/>
      <c r="E162" s="147"/>
      <c r="F162" s="146"/>
      <c r="H162"/>
      <c r="I162"/>
      <c r="J162"/>
      <c r="K162"/>
      <c r="L162"/>
      <c r="M162"/>
    </row>
    <row r="163" spans="2:13" s="138" customFormat="1" hidden="1" x14ac:dyDescent="0.25">
      <c r="B163" s="229"/>
      <c r="C163" s="145"/>
      <c r="D163" s="146"/>
      <c r="E163" s="147"/>
      <c r="F163" s="146"/>
      <c r="H163"/>
      <c r="I163"/>
      <c r="J163"/>
      <c r="K163"/>
      <c r="L163"/>
      <c r="M163"/>
    </row>
    <row r="164" spans="2:13" s="138" customFormat="1" hidden="1" x14ac:dyDescent="0.25">
      <c r="B164" s="229"/>
      <c r="C164" s="145"/>
      <c r="D164" s="146"/>
      <c r="E164" s="147"/>
      <c r="F164" s="146"/>
      <c r="H164"/>
      <c r="I164"/>
      <c r="J164"/>
      <c r="K164"/>
      <c r="L164"/>
      <c r="M164"/>
    </row>
    <row r="165" spans="2:13" s="138" customFormat="1" hidden="1" x14ac:dyDescent="0.25">
      <c r="B165" s="229"/>
      <c r="C165" s="145"/>
      <c r="D165" s="146"/>
      <c r="E165" s="147"/>
      <c r="F165" s="146"/>
      <c r="H165"/>
      <c r="I165"/>
      <c r="J165"/>
      <c r="K165"/>
      <c r="L165"/>
      <c r="M165"/>
    </row>
    <row r="166" spans="2:13" s="138" customFormat="1" hidden="1" x14ac:dyDescent="0.25">
      <c r="B166" s="229"/>
      <c r="C166" s="145"/>
      <c r="D166" s="146"/>
      <c r="E166" s="147"/>
      <c r="F166" s="146"/>
      <c r="H166"/>
      <c r="I166"/>
      <c r="J166"/>
      <c r="K166"/>
      <c r="L166"/>
      <c r="M166"/>
    </row>
    <row r="167" spans="2:13" s="138" customFormat="1" hidden="1" x14ac:dyDescent="0.25">
      <c r="B167" s="229"/>
      <c r="C167" s="145"/>
      <c r="D167" s="146"/>
      <c r="E167" s="147"/>
      <c r="F167" s="146"/>
      <c r="H167"/>
      <c r="I167"/>
      <c r="J167"/>
      <c r="K167"/>
      <c r="L167"/>
      <c r="M167"/>
    </row>
    <row r="168" spans="2:13" s="138" customFormat="1" hidden="1" x14ac:dyDescent="0.25">
      <c r="B168" s="229"/>
      <c r="C168" s="145"/>
      <c r="D168" s="146"/>
      <c r="E168" s="147"/>
      <c r="F168" s="146"/>
      <c r="H168"/>
      <c r="I168"/>
      <c r="J168"/>
      <c r="K168"/>
      <c r="L168"/>
      <c r="M168"/>
    </row>
    <row r="169" spans="2:13" s="138" customFormat="1" hidden="1" x14ac:dyDescent="0.25">
      <c r="B169" s="229"/>
      <c r="C169" s="145"/>
      <c r="D169" s="146"/>
      <c r="E169" s="147"/>
      <c r="F169" s="146"/>
      <c r="H169"/>
      <c r="I169"/>
      <c r="J169"/>
      <c r="K169"/>
      <c r="L169"/>
      <c r="M169"/>
    </row>
    <row r="170" spans="2:13" s="138" customFormat="1" hidden="1" x14ac:dyDescent="0.25">
      <c r="B170" s="229"/>
      <c r="C170" s="145"/>
      <c r="D170" s="146"/>
      <c r="E170" s="147"/>
      <c r="F170" s="146"/>
      <c r="H170"/>
      <c r="I170"/>
      <c r="J170"/>
      <c r="K170"/>
      <c r="L170"/>
      <c r="M170"/>
    </row>
    <row r="171" spans="2:13" s="138" customFormat="1" hidden="1" x14ac:dyDescent="0.25">
      <c r="B171" s="229"/>
      <c r="C171" s="145"/>
      <c r="D171" s="146"/>
      <c r="E171" s="147"/>
      <c r="F171" s="146"/>
      <c r="H171"/>
      <c r="I171"/>
      <c r="J171"/>
      <c r="K171"/>
      <c r="L171"/>
      <c r="M171"/>
    </row>
    <row r="172" spans="2:13" s="138" customFormat="1" hidden="1" x14ac:dyDescent="0.25">
      <c r="B172" s="229"/>
      <c r="C172" s="145"/>
      <c r="D172" s="146"/>
      <c r="E172" s="147"/>
      <c r="F172" s="146"/>
      <c r="H172"/>
      <c r="I172"/>
      <c r="J172"/>
      <c r="K172"/>
      <c r="L172"/>
      <c r="M172"/>
    </row>
    <row r="173" spans="2:13" s="138" customFormat="1" hidden="1" x14ac:dyDescent="0.25">
      <c r="B173" s="229"/>
      <c r="C173" s="145"/>
      <c r="D173" s="146"/>
      <c r="E173" s="147"/>
      <c r="F173" s="146"/>
      <c r="H173"/>
      <c r="I173"/>
      <c r="J173"/>
      <c r="K173"/>
      <c r="L173"/>
      <c r="M173"/>
    </row>
    <row r="174" spans="2:13" s="138" customFormat="1" hidden="1" x14ac:dyDescent="0.25">
      <c r="B174" s="229"/>
      <c r="C174" s="145"/>
      <c r="D174" s="146"/>
      <c r="E174" s="147"/>
      <c r="F174" s="146"/>
      <c r="H174"/>
      <c r="I174"/>
      <c r="J174"/>
      <c r="K174"/>
      <c r="L174"/>
      <c r="M174"/>
    </row>
    <row r="175" spans="2:13" s="138" customFormat="1" hidden="1" x14ac:dyDescent="0.25">
      <c r="B175" s="229"/>
      <c r="C175" s="145"/>
      <c r="D175" s="146"/>
      <c r="E175" s="147"/>
      <c r="F175" s="146"/>
      <c r="H175"/>
      <c r="I175"/>
      <c r="J175"/>
      <c r="K175"/>
      <c r="L175"/>
      <c r="M175"/>
    </row>
    <row r="176" spans="2:13" s="138" customFormat="1" hidden="1" x14ac:dyDescent="0.25">
      <c r="B176" s="229"/>
      <c r="C176" s="145"/>
      <c r="D176" s="146"/>
      <c r="E176" s="147"/>
      <c r="F176" s="146"/>
      <c r="H176"/>
      <c r="I176"/>
      <c r="J176"/>
      <c r="K176"/>
      <c r="L176"/>
      <c r="M176"/>
    </row>
    <row r="177" spans="2:13" s="138" customFormat="1" hidden="1" x14ac:dyDescent="0.25">
      <c r="B177" s="229"/>
      <c r="C177" s="145"/>
      <c r="D177" s="146"/>
      <c r="E177" s="147"/>
      <c r="F177" s="146"/>
      <c r="H177"/>
      <c r="I177"/>
      <c r="J177"/>
      <c r="K177"/>
      <c r="L177"/>
      <c r="M177"/>
    </row>
    <row r="178" spans="2:13" s="138" customFormat="1" hidden="1" x14ac:dyDescent="0.25">
      <c r="B178" s="229"/>
      <c r="C178" s="145"/>
      <c r="D178" s="146"/>
      <c r="E178" s="147"/>
      <c r="F178" s="146"/>
      <c r="H178"/>
      <c r="I178"/>
      <c r="J178"/>
      <c r="K178"/>
      <c r="L178"/>
      <c r="M178"/>
    </row>
    <row r="179" spans="2:13" s="138" customFormat="1" hidden="1" x14ac:dyDescent="0.25">
      <c r="B179" s="229"/>
      <c r="C179" s="145"/>
      <c r="D179" s="146"/>
      <c r="E179" s="147"/>
      <c r="F179" s="146"/>
      <c r="H179"/>
      <c r="I179"/>
      <c r="J179"/>
      <c r="K179"/>
      <c r="L179"/>
      <c r="M179"/>
    </row>
    <row r="180" spans="2:13" s="138" customFormat="1" hidden="1" x14ac:dyDescent="0.25">
      <c r="B180" s="229"/>
      <c r="C180" s="145"/>
      <c r="D180" s="146"/>
      <c r="E180" s="147"/>
      <c r="F180" s="146"/>
      <c r="H180"/>
      <c r="I180"/>
      <c r="J180"/>
      <c r="K180"/>
      <c r="L180"/>
      <c r="M180"/>
    </row>
    <row r="181" spans="2:13" s="138" customFormat="1" hidden="1" x14ac:dyDescent="0.25">
      <c r="B181" s="229"/>
      <c r="C181" s="145"/>
      <c r="D181" s="146"/>
      <c r="E181" s="147"/>
      <c r="F181" s="146"/>
      <c r="H181"/>
      <c r="I181"/>
      <c r="J181"/>
      <c r="K181"/>
      <c r="L181"/>
      <c r="M181"/>
    </row>
    <row r="182" spans="2:13" s="138" customFormat="1" hidden="1" x14ac:dyDescent="0.25">
      <c r="B182" s="539" t="s">
        <v>169</v>
      </c>
      <c r="C182" s="149" t="e">
        <f>AVERAGE(C158:C181)</f>
        <v>#DIV/0!</v>
      </c>
      <c r="D182" s="149" t="e">
        <f>AVERAGE(D158:D181)</f>
        <v>#DIV/0!</v>
      </c>
      <c r="E182" s="149" t="e">
        <f>AVERAGE(E158:E181)</f>
        <v>#DIV/0!</v>
      </c>
      <c r="F182" s="149" t="e">
        <f>AVERAGE(F158:F181)</f>
        <v>#DIV/0!</v>
      </c>
      <c r="H182"/>
      <c r="I182"/>
      <c r="J182"/>
      <c r="K182"/>
      <c r="L182"/>
      <c r="M182"/>
    </row>
    <row r="183" spans="2:13" s="138" customFormat="1" hidden="1" x14ac:dyDescent="0.25">
      <c r="H183"/>
      <c r="I183"/>
      <c r="J183"/>
      <c r="K183"/>
      <c r="L183"/>
      <c r="M183"/>
    </row>
    <row r="184" spans="2:13" s="138" customFormat="1" ht="13.2" hidden="1" customHeight="1" x14ac:dyDescent="0.25">
      <c r="B184" s="590"/>
      <c r="C184" s="590"/>
      <c r="D184" s="590"/>
      <c r="E184" s="590"/>
      <c r="F184" s="590"/>
      <c r="H184"/>
      <c r="I184"/>
      <c r="J184"/>
      <c r="K184"/>
      <c r="L184"/>
      <c r="M184"/>
    </row>
    <row r="185" spans="2:13" s="138" customFormat="1" ht="20.399999999999999" hidden="1" x14ac:dyDescent="0.25">
      <c r="B185" s="142" t="s">
        <v>151</v>
      </c>
      <c r="C185" s="142" t="s">
        <v>181</v>
      </c>
      <c r="D185" s="142" t="s">
        <v>182</v>
      </c>
      <c r="E185" s="142" t="s">
        <v>153</v>
      </c>
      <c r="F185" s="142" t="s">
        <v>154</v>
      </c>
      <c r="H185"/>
      <c r="I185"/>
      <c r="J185"/>
      <c r="K185"/>
      <c r="L185"/>
      <c r="M185"/>
    </row>
    <row r="186" spans="2:13" s="138" customFormat="1" ht="13.95" hidden="1" customHeight="1" x14ac:dyDescent="0.25">
      <c r="B186" s="229"/>
      <c r="C186" s="145"/>
      <c r="D186" s="146"/>
      <c r="E186" s="147"/>
      <c r="F186" s="146"/>
      <c r="H186"/>
      <c r="I186"/>
      <c r="J186"/>
      <c r="K186"/>
      <c r="L186"/>
      <c r="M186"/>
    </row>
    <row r="187" spans="2:13" s="138" customFormat="1" hidden="1" x14ac:dyDescent="0.25">
      <c r="B187" s="229"/>
      <c r="C187" s="145"/>
      <c r="D187" s="146"/>
      <c r="E187" s="147"/>
      <c r="F187" s="146"/>
      <c r="H187"/>
      <c r="I187"/>
      <c r="J187"/>
      <c r="K187"/>
      <c r="L187"/>
      <c r="M187"/>
    </row>
    <row r="188" spans="2:13" s="138" customFormat="1" hidden="1" x14ac:dyDescent="0.25">
      <c r="B188" s="229"/>
      <c r="C188" s="145"/>
      <c r="D188" s="146"/>
      <c r="E188" s="147"/>
      <c r="F188" s="146"/>
      <c r="H188"/>
      <c r="I188"/>
      <c r="J188"/>
      <c r="K188"/>
      <c r="L188"/>
      <c r="M188"/>
    </row>
    <row r="189" spans="2:13" s="138" customFormat="1" hidden="1" x14ac:dyDescent="0.25">
      <c r="B189" s="229"/>
      <c r="C189" s="145"/>
      <c r="D189" s="146"/>
      <c r="E189" s="147"/>
      <c r="F189" s="146"/>
      <c r="H189"/>
      <c r="I189"/>
      <c r="J189"/>
      <c r="K189"/>
      <c r="L189"/>
      <c r="M189"/>
    </row>
    <row r="190" spans="2:13" s="138" customFormat="1" hidden="1" x14ac:dyDescent="0.25">
      <c r="B190" s="229"/>
      <c r="C190" s="145"/>
      <c r="D190" s="146"/>
      <c r="E190" s="147"/>
      <c r="F190" s="146"/>
      <c r="H190"/>
      <c r="I190"/>
      <c r="J190"/>
      <c r="K190"/>
      <c r="L190"/>
      <c r="M190"/>
    </row>
    <row r="191" spans="2:13" s="138" customFormat="1" hidden="1" x14ac:dyDescent="0.25">
      <c r="B191" s="229"/>
      <c r="C191" s="145"/>
      <c r="D191" s="146"/>
      <c r="E191" s="147"/>
      <c r="F191" s="146"/>
      <c r="H191"/>
      <c r="I191"/>
      <c r="J191"/>
      <c r="K191"/>
      <c r="L191"/>
      <c r="M191"/>
    </row>
    <row r="192" spans="2:13" s="138" customFormat="1" hidden="1" x14ac:dyDescent="0.25">
      <c r="B192" s="229"/>
      <c r="C192" s="145"/>
      <c r="D192" s="146"/>
      <c r="E192" s="147"/>
      <c r="F192" s="146"/>
      <c r="H192"/>
      <c r="I192"/>
      <c r="J192"/>
      <c r="K192"/>
      <c r="L192"/>
      <c r="M192"/>
    </row>
    <row r="193" spans="2:13" s="138" customFormat="1" hidden="1" x14ac:dyDescent="0.25">
      <c r="B193" s="229"/>
      <c r="C193" s="145"/>
      <c r="D193" s="146"/>
      <c r="E193" s="147"/>
      <c r="F193" s="146"/>
      <c r="H193"/>
      <c r="I193"/>
      <c r="J193"/>
      <c r="K193"/>
      <c r="L193"/>
      <c r="M193"/>
    </row>
    <row r="194" spans="2:13" s="138" customFormat="1" hidden="1" x14ac:dyDescent="0.25">
      <c r="B194" s="229"/>
      <c r="C194" s="145"/>
      <c r="D194" s="146"/>
      <c r="E194" s="147"/>
      <c r="F194" s="146"/>
      <c r="H194"/>
      <c r="I194"/>
      <c r="J194"/>
      <c r="K194"/>
      <c r="L194"/>
      <c r="M194"/>
    </row>
    <row r="195" spans="2:13" s="138" customFormat="1" hidden="1" x14ac:dyDescent="0.25">
      <c r="B195" s="229"/>
      <c r="C195" s="145"/>
      <c r="D195" s="146"/>
      <c r="E195" s="147"/>
      <c r="F195" s="146"/>
      <c r="H195"/>
      <c r="I195"/>
      <c r="J195"/>
      <c r="K195"/>
      <c r="L195"/>
      <c r="M195"/>
    </row>
    <row r="196" spans="2:13" s="138" customFormat="1" hidden="1" x14ac:dyDescent="0.25">
      <c r="B196" s="229"/>
      <c r="C196" s="145"/>
      <c r="D196" s="146"/>
      <c r="E196" s="147"/>
      <c r="F196" s="146"/>
      <c r="H196"/>
      <c r="I196"/>
      <c r="J196"/>
      <c r="K196"/>
      <c r="L196"/>
      <c r="M196"/>
    </row>
    <row r="197" spans="2:13" s="138" customFormat="1" hidden="1" x14ac:dyDescent="0.25">
      <c r="B197" s="229"/>
      <c r="C197" s="145"/>
      <c r="D197" s="146"/>
      <c r="E197" s="147"/>
      <c r="F197" s="146"/>
      <c r="H197"/>
      <c r="I197"/>
      <c r="J197"/>
      <c r="K197"/>
      <c r="L197"/>
      <c r="M197"/>
    </row>
    <row r="198" spans="2:13" s="138" customFormat="1" hidden="1" x14ac:dyDescent="0.25">
      <c r="B198" s="229"/>
      <c r="C198" s="145"/>
      <c r="D198" s="146"/>
      <c r="E198" s="147"/>
      <c r="F198" s="146"/>
      <c r="H198"/>
      <c r="I198"/>
      <c r="J198"/>
      <c r="K198"/>
      <c r="L198"/>
      <c r="M198"/>
    </row>
    <row r="199" spans="2:13" s="138" customFormat="1" hidden="1" x14ac:dyDescent="0.25">
      <c r="B199" s="229"/>
      <c r="C199" s="145"/>
      <c r="D199" s="146"/>
      <c r="E199" s="147"/>
      <c r="F199" s="146"/>
      <c r="H199"/>
      <c r="I199"/>
      <c r="J199"/>
      <c r="K199"/>
      <c r="L199"/>
      <c r="M199"/>
    </row>
    <row r="200" spans="2:13" s="138" customFormat="1" hidden="1" x14ac:dyDescent="0.25">
      <c r="B200" s="229"/>
      <c r="C200" s="145"/>
      <c r="D200" s="146"/>
      <c r="E200" s="147"/>
      <c r="F200" s="146"/>
      <c r="H200"/>
      <c r="I200"/>
      <c r="J200"/>
      <c r="K200"/>
      <c r="L200"/>
      <c r="M200"/>
    </row>
    <row r="201" spans="2:13" s="138" customFormat="1" hidden="1" x14ac:dyDescent="0.25">
      <c r="B201" s="229"/>
      <c r="C201" s="145"/>
      <c r="D201" s="146"/>
      <c r="E201" s="147"/>
      <c r="F201" s="146"/>
      <c r="H201"/>
      <c r="I201"/>
      <c r="J201"/>
      <c r="K201"/>
      <c r="L201"/>
      <c r="M201"/>
    </row>
    <row r="202" spans="2:13" s="138" customFormat="1" hidden="1" x14ac:dyDescent="0.25">
      <c r="B202" s="229"/>
      <c r="C202" s="145"/>
      <c r="D202" s="146"/>
      <c r="E202" s="147"/>
      <c r="F202" s="146"/>
      <c r="H202"/>
      <c r="I202"/>
      <c r="J202"/>
      <c r="K202"/>
      <c r="L202"/>
      <c r="M202"/>
    </row>
    <row r="203" spans="2:13" s="138" customFormat="1" hidden="1" x14ac:dyDescent="0.25">
      <c r="B203" s="229"/>
      <c r="C203" s="145"/>
      <c r="D203" s="146"/>
      <c r="E203" s="147"/>
      <c r="F203" s="146"/>
      <c r="H203"/>
      <c r="I203"/>
      <c r="J203"/>
      <c r="K203"/>
      <c r="L203"/>
      <c r="M203"/>
    </row>
    <row r="204" spans="2:13" s="138" customFormat="1" hidden="1" x14ac:dyDescent="0.25">
      <c r="B204" s="229"/>
      <c r="C204" s="145"/>
      <c r="D204" s="146"/>
      <c r="E204" s="147"/>
      <c r="F204" s="146"/>
      <c r="H204"/>
      <c r="I204"/>
      <c r="J204"/>
      <c r="K204"/>
      <c r="L204"/>
      <c r="M204"/>
    </row>
    <row r="205" spans="2:13" s="138" customFormat="1" hidden="1" x14ac:dyDescent="0.25">
      <c r="B205" s="229"/>
      <c r="C205" s="145"/>
      <c r="D205" s="146"/>
      <c r="E205" s="147"/>
      <c r="F205" s="146"/>
      <c r="H205"/>
      <c r="I205"/>
      <c r="J205"/>
      <c r="K205"/>
      <c r="L205"/>
      <c r="M205"/>
    </row>
    <row r="206" spans="2:13" s="138" customFormat="1" hidden="1" x14ac:dyDescent="0.25">
      <c r="B206" s="229"/>
      <c r="C206" s="145"/>
      <c r="D206" s="146"/>
      <c r="E206" s="147"/>
      <c r="F206" s="146"/>
      <c r="H206"/>
      <c r="I206"/>
      <c r="J206"/>
      <c r="K206"/>
      <c r="L206"/>
      <c r="M206"/>
    </row>
    <row r="207" spans="2:13" s="138" customFormat="1" hidden="1" x14ac:dyDescent="0.25">
      <c r="B207" s="229"/>
      <c r="C207" s="145"/>
      <c r="D207" s="146"/>
      <c r="E207" s="147"/>
      <c r="F207" s="146"/>
      <c r="H207"/>
      <c r="I207"/>
      <c r="J207"/>
      <c r="K207"/>
      <c r="L207"/>
      <c r="M207"/>
    </row>
    <row r="208" spans="2:13" s="138" customFormat="1" hidden="1" x14ac:dyDescent="0.25">
      <c r="B208" s="229"/>
      <c r="C208" s="145"/>
      <c r="D208" s="146"/>
      <c r="E208" s="147"/>
      <c r="F208" s="146"/>
      <c r="H208"/>
      <c r="I208"/>
      <c r="J208"/>
      <c r="K208"/>
      <c r="L208"/>
      <c r="M208"/>
    </row>
    <row r="209" spans="2:13" s="138" customFormat="1" hidden="1" x14ac:dyDescent="0.25">
      <c r="B209" s="229"/>
      <c r="C209" s="145"/>
      <c r="D209" s="146"/>
      <c r="E209" s="147"/>
      <c r="F209" s="146"/>
      <c r="H209"/>
      <c r="I209"/>
      <c r="J209"/>
      <c r="K209"/>
      <c r="L209"/>
      <c r="M209"/>
    </row>
    <row r="210" spans="2:13" s="138" customFormat="1" hidden="1" x14ac:dyDescent="0.25">
      <c r="B210" s="539" t="s">
        <v>171</v>
      </c>
      <c r="C210" s="149" t="e">
        <f>AVERAGE(C186:C209)</f>
        <v>#DIV/0!</v>
      </c>
      <c r="D210" s="149" t="e">
        <f>AVERAGE(D186:D209)</f>
        <v>#DIV/0!</v>
      </c>
      <c r="E210" s="149" t="e">
        <f>AVERAGE(E186:E209)</f>
        <v>#DIV/0!</v>
      </c>
      <c r="F210" s="149" t="e">
        <f>AVERAGE(F186:F209)</f>
        <v>#DIV/0!</v>
      </c>
      <c r="H210"/>
      <c r="I210"/>
      <c r="J210"/>
      <c r="K210"/>
      <c r="L210"/>
      <c r="M210"/>
    </row>
    <row r="211" spans="2:13" s="138" customFormat="1" hidden="1" x14ac:dyDescent="0.25">
      <c r="H211"/>
      <c r="I211"/>
      <c r="J211"/>
      <c r="K211"/>
      <c r="L211"/>
      <c r="M211"/>
    </row>
    <row r="212" spans="2:13" s="138" customFormat="1" hidden="1" x14ac:dyDescent="0.25">
      <c r="B212" s="590"/>
      <c r="C212" s="590"/>
      <c r="D212" s="590"/>
      <c r="E212" s="590"/>
      <c r="F212" s="590"/>
      <c r="H212"/>
      <c r="I212"/>
      <c r="J212"/>
      <c r="K212"/>
      <c r="L212"/>
      <c r="M212"/>
    </row>
    <row r="213" spans="2:13" s="138" customFormat="1" ht="20.399999999999999" hidden="1" x14ac:dyDescent="0.25">
      <c r="B213" s="142" t="s">
        <v>151</v>
      </c>
      <c r="C213" s="142" t="s">
        <v>181</v>
      </c>
      <c r="D213" s="142" t="s">
        <v>182</v>
      </c>
      <c r="E213" s="142" t="s">
        <v>153</v>
      </c>
      <c r="F213" s="142" t="s">
        <v>154</v>
      </c>
      <c r="H213"/>
      <c r="I213"/>
      <c r="J213"/>
      <c r="K213"/>
      <c r="L213"/>
      <c r="M213"/>
    </row>
    <row r="214" spans="2:13" s="138" customFormat="1" hidden="1" x14ac:dyDescent="0.25">
      <c r="B214" s="229"/>
      <c r="C214" s="145"/>
      <c r="D214" s="146"/>
      <c r="E214" s="147"/>
      <c r="F214" s="146"/>
      <c r="H214"/>
      <c r="I214"/>
      <c r="J214"/>
      <c r="K214"/>
      <c r="L214"/>
      <c r="M214"/>
    </row>
    <row r="215" spans="2:13" s="138" customFormat="1" hidden="1" x14ac:dyDescent="0.25">
      <c r="B215" s="229"/>
      <c r="C215" s="145"/>
      <c r="D215" s="146"/>
      <c r="E215" s="147"/>
      <c r="F215" s="146"/>
      <c r="H215"/>
      <c r="I215"/>
      <c r="J215"/>
      <c r="K215"/>
      <c r="L215"/>
      <c r="M215"/>
    </row>
    <row r="216" spans="2:13" s="138" customFormat="1" hidden="1" x14ac:dyDescent="0.25">
      <c r="B216" s="229"/>
      <c r="C216" s="145"/>
      <c r="D216" s="146"/>
      <c r="E216" s="147"/>
      <c r="F216" s="146"/>
      <c r="H216"/>
      <c r="I216"/>
      <c r="J216"/>
      <c r="K216"/>
      <c r="L216"/>
      <c r="M216"/>
    </row>
    <row r="217" spans="2:13" s="138" customFormat="1" hidden="1" x14ac:dyDescent="0.25">
      <c r="B217" s="229"/>
      <c r="C217" s="145"/>
      <c r="D217" s="146"/>
      <c r="E217" s="147"/>
      <c r="F217" s="146"/>
      <c r="H217"/>
      <c r="I217"/>
      <c r="J217"/>
      <c r="K217"/>
      <c r="L217"/>
      <c r="M217"/>
    </row>
    <row r="218" spans="2:13" s="138" customFormat="1" hidden="1" x14ac:dyDescent="0.25">
      <c r="B218" s="229"/>
      <c r="C218" s="145"/>
      <c r="D218" s="146"/>
      <c r="E218" s="147"/>
      <c r="F218" s="146"/>
      <c r="H218"/>
      <c r="I218"/>
      <c r="J218"/>
      <c r="K218"/>
      <c r="L218"/>
      <c r="M218"/>
    </row>
    <row r="219" spans="2:13" s="138" customFormat="1" hidden="1" x14ac:dyDescent="0.25">
      <c r="B219" s="229"/>
      <c r="C219" s="145"/>
      <c r="D219" s="146"/>
      <c r="E219" s="147"/>
      <c r="F219" s="146"/>
      <c r="H219"/>
      <c r="I219"/>
      <c r="J219"/>
      <c r="K219"/>
      <c r="L219"/>
      <c r="M219"/>
    </row>
    <row r="220" spans="2:13" s="138" customFormat="1" hidden="1" x14ac:dyDescent="0.25">
      <c r="B220" s="229"/>
      <c r="C220" s="145"/>
      <c r="D220" s="146"/>
      <c r="E220" s="147"/>
      <c r="F220" s="146"/>
      <c r="H220"/>
      <c r="I220"/>
      <c r="J220"/>
      <c r="K220"/>
      <c r="L220"/>
      <c r="M220"/>
    </row>
    <row r="221" spans="2:13" s="138" customFormat="1" hidden="1" x14ac:dyDescent="0.25">
      <c r="B221" s="229"/>
      <c r="C221" s="145"/>
      <c r="D221" s="146"/>
      <c r="E221" s="147"/>
      <c r="F221" s="146"/>
      <c r="H221"/>
      <c r="I221"/>
      <c r="J221"/>
      <c r="K221"/>
      <c r="L221"/>
      <c r="M221"/>
    </row>
    <row r="222" spans="2:13" s="138" customFormat="1" hidden="1" x14ac:dyDescent="0.25">
      <c r="B222" s="229"/>
      <c r="C222" s="145"/>
      <c r="D222" s="146"/>
      <c r="E222" s="147"/>
      <c r="F222" s="146"/>
      <c r="H222"/>
      <c r="I222"/>
      <c r="J222"/>
      <c r="K222"/>
      <c r="L222"/>
      <c r="M222"/>
    </row>
    <row r="223" spans="2:13" s="138" customFormat="1" hidden="1" x14ac:dyDescent="0.25">
      <c r="B223" s="229"/>
      <c r="C223" s="145"/>
      <c r="D223" s="146"/>
      <c r="E223" s="147"/>
      <c r="F223" s="146"/>
      <c r="H223"/>
      <c r="I223"/>
      <c r="J223"/>
      <c r="K223"/>
      <c r="L223"/>
      <c r="M223"/>
    </row>
    <row r="224" spans="2:13" s="138" customFormat="1" hidden="1" x14ac:dyDescent="0.25">
      <c r="B224" s="229"/>
      <c r="C224" s="145"/>
      <c r="D224" s="146"/>
      <c r="E224" s="147"/>
      <c r="F224" s="146"/>
      <c r="H224"/>
      <c r="I224"/>
      <c r="J224"/>
      <c r="K224"/>
      <c r="L224"/>
      <c r="M224"/>
    </row>
    <row r="225" spans="2:13" s="138" customFormat="1" hidden="1" x14ac:dyDescent="0.25">
      <c r="B225" s="229"/>
      <c r="C225" s="145"/>
      <c r="D225" s="146"/>
      <c r="E225" s="147"/>
      <c r="F225" s="146"/>
      <c r="H225"/>
      <c r="I225"/>
      <c r="J225"/>
      <c r="K225"/>
      <c r="L225"/>
      <c r="M225"/>
    </row>
    <row r="226" spans="2:13" s="138" customFormat="1" hidden="1" x14ac:dyDescent="0.25">
      <c r="B226" s="229"/>
      <c r="C226" s="145"/>
      <c r="D226" s="146"/>
      <c r="E226" s="147"/>
      <c r="F226" s="146"/>
      <c r="H226"/>
      <c r="I226"/>
      <c r="J226"/>
      <c r="K226"/>
      <c r="L226"/>
      <c r="M226"/>
    </row>
    <row r="227" spans="2:13" s="138" customFormat="1" hidden="1" x14ac:dyDescent="0.25">
      <c r="B227" s="229"/>
      <c r="C227" s="145"/>
      <c r="D227" s="146"/>
      <c r="E227" s="147"/>
      <c r="F227" s="146"/>
      <c r="H227"/>
      <c r="I227"/>
      <c r="J227"/>
      <c r="K227"/>
      <c r="L227"/>
      <c r="M227"/>
    </row>
    <row r="228" spans="2:13" s="138" customFormat="1" hidden="1" x14ac:dyDescent="0.25">
      <c r="B228" s="229"/>
      <c r="C228" s="145"/>
      <c r="D228" s="146"/>
      <c r="E228" s="147"/>
      <c r="F228" s="146"/>
      <c r="H228"/>
      <c r="I228"/>
      <c r="J228"/>
      <c r="K228"/>
      <c r="L228"/>
      <c r="M228"/>
    </row>
    <row r="229" spans="2:13" s="138" customFormat="1" hidden="1" x14ac:dyDescent="0.25">
      <c r="B229" s="229"/>
      <c r="C229" s="145"/>
      <c r="D229" s="146"/>
      <c r="E229" s="147"/>
      <c r="F229" s="146"/>
      <c r="H229"/>
      <c r="I229"/>
      <c r="J229"/>
      <c r="K229"/>
      <c r="L229"/>
      <c r="M229"/>
    </row>
    <row r="230" spans="2:13" s="138" customFormat="1" hidden="1" x14ac:dyDescent="0.25">
      <c r="B230" s="229"/>
      <c r="C230" s="145"/>
      <c r="D230" s="146"/>
      <c r="E230" s="147"/>
      <c r="F230" s="146"/>
      <c r="H230"/>
      <c r="I230"/>
      <c r="J230"/>
      <c r="K230"/>
      <c r="L230"/>
      <c r="M230"/>
    </row>
    <row r="231" spans="2:13" s="138" customFormat="1" hidden="1" x14ac:dyDescent="0.25">
      <c r="B231" s="229"/>
      <c r="C231" s="145"/>
      <c r="D231" s="146"/>
      <c r="E231" s="147"/>
      <c r="F231" s="146"/>
      <c r="H231"/>
      <c r="I231"/>
      <c r="J231"/>
      <c r="K231"/>
      <c r="L231"/>
      <c r="M231"/>
    </row>
    <row r="232" spans="2:13" s="138" customFormat="1" hidden="1" x14ac:dyDescent="0.25">
      <c r="B232" s="229"/>
      <c r="C232" s="145"/>
      <c r="D232" s="146"/>
      <c r="E232" s="147"/>
      <c r="F232" s="146"/>
      <c r="H232"/>
      <c r="I232"/>
      <c r="J232"/>
      <c r="K232"/>
      <c r="L232"/>
      <c r="M232"/>
    </row>
    <row r="233" spans="2:13" s="138" customFormat="1" hidden="1" x14ac:dyDescent="0.25">
      <c r="B233" s="229"/>
      <c r="C233" s="145"/>
      <c r="D233" s="146"/>
      <c r="E233" s="147"/>
      <c r="F233" s="146"/>
      <c r="H233"/>
      <c r="I233"/>
      <c r="J233"/>
      <c r="K233"/>
      <c r="L233"/>
      <c r="M233"/>
    </row>
    <row r="234" spans="2:13" s="138" customFormat="1" hidden="1" x14ac:dyDescent="0.25">
      <c r="B234" s="229"/>
      <c r="C234" s="145"/>
      <c r="D234" s="146"/>
      <c r="E234" s="147"/>
      <c r="F234" s="146"/>
      <c r="H234"/>
      <c r="I234"/>
      <c r="J234"/>
      <c r="K234"/>
      <c r="L234"/>
      <c r="M234"/>
    </row>
    <row r="235" spans="2:13" s="138" customFormat="1" hidden="1" x14ac:dyDescent="0.25">
      <c r="B235" s="229"/>
      <c r="C235" s="145"/>
      <c r="D235" s="146"/>
      <c r="E235" s="147"/>
      <c r="F235" s="146"/>
      <c r="H235"/>
      <c r="I235"/>
      <c r="J235"/>
      <c r="K235"/>
      <c r="L235"/>
      <c r="M235"/>
    </row>
    <row r="236" spans="2:13" s="138" customFormat="1" hidden="1" x14ac:dyDescent="0.25">
      <c r="B236" s="229"/>
      <c r="C236" s="145"/>
      <c r="D236" s="146"/>
      <c r="E236" s="147"/>
      <c r="F236" s="146"/>
      <c r="H236"/>
      <c r="I236"/>
      <c r="J236"/>
      <c r="K236"/>
      <c r="L236"/>
      <c r="M236"/>
    </row>
    <row r="237" spans="2:13" s="138" customFormat="1" hidden="1" x14ac:dyDescent="0.25">
      <c r="B237" s="229"/>
      <c r="C237" s="145"/>
      <c r="D237" s="146"/>
      <c r="E237" s="147"/>
      <c r="F237" s="146"/>
      <c r="H237"/>
      <c r="I237"/>
      <c r="J237"/>
      <c r="K237"/>
      <c r="L237"/>
      <c r="M237"/>
    </row>
    <row r="238" spans="2:13" s="138" customFormat="1" hidden="1" x14ac:dyDescent="0.25">
      <c r="B238" s="539" t="s">
        <v>276</v>
      </c>
      <c r="C238" s="149" t="e">
        <f>AVERAGE(C214:C237)</f>
        <v>#DIV/0!</v>
      </c>
      <c r="D238" s="149" t="e">
        <f>AVERAGE(D214:D237)</f>
        <v>#DIV/0!</v>
      </c>
      <c r="E238" s="149" t="e">
        <f>AVERAGE(E214:E237)</f>
        <v>#DIV/0!</v>
      </c>
      <c r="F238" s="149" t="e">
        <f>AVERAGE(F214:F237)</f>
        <v>#DIV/0!</v>
      </c>
      <c r="H238"/>
      <c r="I238"/>
      <c r="J238"/>
      <c r="K238"/>
      <c r="L238"/>
      <c r="M238"/>
    </row>
    <row r="239" spans="2:13" s="138" customFormat="1" hidden="1" x14ac:dyDescent="0.25">
      <c r="B239" s="19"/>
      <c r="C239" s="19"/>
      <c r="D239" s="19"/>
      <c r="E239" s="19"/>
      <c r="F239" s="19"/>
      <c r="H239"/>
      <c r="I239"/>
      <c r="J239"/>
      <c r="K239"/>
      <c r="L239"/>
      <c r="M239"/>
    </row>
    <row r="240" spans="2:13" s="138" customFormat="1" hidden="1" x14ac:dyDescent="0.25">
      <c r="B240" s="590"/>
      <c r="C240" s="590"/>
      <c r="D240" s="590"/>
      <c r="E240" s="590"/>
      <c r="F240" s="590"/>
      <c r="H240"/>
      <c r="I240"/>
      <c r="J240"/>
      <c r="K240"/>
      <c r="L240"/>
      <c r="M240"/>
    </row>
    <row r="241" spans="2:13" s="138" customFormat="1" ht="20.399999999999999" hidden="1" x14ac:dyDescent="0.25">
      <c r="B241" s="142" t="s">
        <v>151</v>
      </c>
      <c r="C241" s="142" t="s">
        <v>181</v>
      </c>
      <c r="D241" s="142" t="s">
        <v>182</v>
      </c>
      <c r="E241" s="142" t="s">
        <v>153</v>
      </c>
      <c r="F241" s="142" t="s">
        <v>154</v>
      </c>
      <c r="H241"/>
      <c r="I241"/>
      <c r="J241"/>
      <c r="K241"/>
      <c r="L241"/>
      <c r="M241"/>
    </row>
    <row r="242" spans="2:13" s="138" customFormat="1" hidden="1" x14ac:dyDescent="0.25">
      <c r="B242" s="229"/>
      <c r="C242" s="145"/>
      <c r="D242" s="146"/>
      <c r="E242" s="147"/>
      <c r="F242" s="146"/>
      <c r="H242"/>
      <c r="I242"/>
      <c r="J242"/>
      <c r="K242"/>
      <c r="L242"/>
      <c r="M242"/>
    </row>
    <row r="243" spans="2:13" s="138" customFormat="1" hidden="1" x14ac:dyDescent="0.25">
      <c r="B243" s="229"/>
      <c r="C243" s="145"/>
      <c r="D243" s="146"/>
      <c r="E243" s="147"/>
      <c r="F243" s="146"/>
      <c r="H243"/>
      <c r="I243"/>
      <c r="J243"/>
      <c r="K243"/>
      <c r="L243"/>
      <c r="M243"/>
    </row>
    <row r="244" spans="2:13" s="138" customFormat="1" hidden="1" x14ac:dyDescent="0.25">
      <c r="B244" s="229"/>
      <c r="C244" s="145"/>
      <c r="D244" s="146"/>
      <c r="E244" s="147"/>
      <c r="F244" s="146"/>
      <c r="H244"/>
      <c r="I244"/>
      <c r="J244"/>
      <c r="K244"/>
      <c r="L244"/>
      <c r="M244"/>
    </row>
    <row r="245" spans="2:13" s="138" customFormat="1" hidden="1" x14ac:dyDescent="0.25">
      <c r="B245" s="229"/>
      <c r="C245" s="145"/>
      <c r="D245" s="146"/>
      <c r="E245" s="147"/>
      <c r="F245" s="146"/>
      <c r="H245"/>
      <c r="I245"/>
      <c r="J245"/>
      <c r="K245"/>
      <c r="L245"/>
      <c r="M245"/>
    </row>
    <row r="246" spans="2:13" s="138" customFormat="1" hidden="1" x14ac:dyDescent="0.25">
      <c r="B246" s="229"/>
      <c r="C246" s="145"/>
      <c r="D246" s="146"/>
      <c r="E246" s="147"/>
      <c r="F246" s="146"/>
      <c r="H246"/>
      <c r="I246"/>
      <c r="J246"/>
      <c r="K246"/>
      <c r="L246"/>
      <c r="M246"/>
    </row>
    <row r="247" spans="2:13" s="138" customFormat="1" hidden="1" x14ac:dyDescent="0.25">
      <c r="B247" s="229"/>
      <c r="C247" s="145"/>
      <c r="D247" s="146"/>
      <c r="E247" s="147"/>
      <c r="F247" s="146"/>
      <c r="H247"/>
      <c r="I247"/>
      <c r="J247"/>
      <c r="K247"/>
      <c r="L247"/>
      <c r="M247"/>
    </row>
    <row r="248" spans="2:13" s="138" customFormat="1" hidden="1" x14ac:dyDescent="0.25">
      <c r="B248" s="229"/>
      <c r="C248" s="145"/>
      <c r="D248" s="146"/>
      <c r="E248" s="147"/>
      <c r="F248" s="146"/>
      <c r="H248"/>
      <c r="I248"/>
      <c r="J248"/>
      <c r="K248"/>
      <c r="L248"/>
      <c r="M248"/>
    </row>
    <row r="249" spans="2:13" s="138" customFormat="1" hidden="1" x14ac:dyDescent="0.25">
      <c r="B249" s="229"/>
      <c r="C249" s="145"/>
      <c r="D249" s="146"/>
      <c r="E249" s="147"/>
      <c r="F249" s="146"/>
      <c r="H249"/>
      <c r="I249"/>
      <c r="J249"/>
      <c r="K249"/>
      <c r="L249"/>
      <c r="M249"/>
    </row>
    <row r="250" spans="2:13" s="138" customFormat="1" hidden="1" x14ac:dyDescent="0.25">
      <c r="B250" s="229"/>
      <c r="C250" s="145"/>
      <c r="D250" s="146"/>
      <c r="E250" s="147"/>
      <c r="F250" s="146"/>
      <c r="H250"/>
      <c r="I250"/>
      <c r="J250"/>
      <c r="K250"/>
      <c r="L250"/>
      <c r="M250"/>
    </row>
    <row r="251" spans="2:13" s="138" customFormat="1" hidden="1" x14ac:dyDescent="0.25">
      <c r="B251" s="229"/>
      <c r="C251" s="145"/>
      <c r="D251" s="146"/>
      <c r="E251" s="147"/>
      <c r="F251" s="146"/>
      <c r="H251"/>
      <c r="I251"/>
      <c r="J251"/>
      <c r="K251"/>
      <c r="L251"/>
      <c r="M251"/>
    </row>
    <row r="252" spans="2:13" s="138" customFormat="1" hidden="1" x14ac:dyDescent="0.25">
      <c r="B252" s="229"/>
      <c r="C252" s="145"/>
      <c r="D252" s="146"/>
      <c r="E252" s="147"/>
      <c r="F252" s="146"/>
      <c r="H252"/>
      <c r="I252"/>
      <c r="J252"/>
      <c r="K252"/>
      <c r="L252"/>
      <c r="M252"/>
    </row>
    <row r="253" spans="2:13" s="138" customFormat="1" hidden="1" x14ac:dyDescent="0.25">
      <c r="B253" s="229"/>
      <c r="C253" s="145"/>
      <c r="D253" s="146"/>
      <c r="E253" s="147"/>
      <c r="F253" s="146"/>
      <c r="H253"/>
      <c r="I253"/>
      <c r="J253"/>
      <c r="K253"/>
      <c r="L253"/>
      <c r="M253"/>
    </row>
    <row r="254" spans="2:13" s="138" customFormat="1" hidden="1" x14ac:dyDescent="0.25">
      <c r="B254" s="229"/>
      <c r="C254" s="145"/>
      <c r="D254" s="146"/>
      <c r="E254" s="147"/>
      <c r="F254" s="146"/>
      <c r="H254"/>
      <c r="I254"/>
      <c r="J254"/>
      <c r="K254"/>
      <c r="L254"/>
      <c r="M254"/>
    </row>
    <row r="255" spans="2:13" s="138" customFormat="1" hidden="1" x14ac:dyDescent="0.25">
      <c r="B255" s="229"/>
      <c r="C255" s="145"/>
      <c r="D255" s="146"/>
      <c r="E255" s="147"/>
      <c r="F255" s="146"/>
      <c r="H255"/>
      <c r="I255"/>
      <c r="J255"/>
      <c r="K255"/>
      <c r="L255"/>
      <c r="M255"/>
    </row>
    <row r="256" spans="2:13" s="138" customFormat="1" hidden="1" x14ac:dyDescent="0.25">
      <c r="B256" s="229"/>
      <c r="C256" s="145"/>
      <c r="D256" s="146"/>
      <c r="E256" s="147"/>
      <c r="F256" s="146"/>
      <c r="H256"/>
      <c r="I256"/>
      <c r="J256"/>
      <c r="K256"/>
      <c r="L256"/>
      <c r="M256"/>
    </row>
    <row r="257" spans="2:13" s="138" customFormat="1" hidden="1" x14ac:dyDescent="0.25">
      <c r="B257" s="229"/>
      <c r="C257" s="145"/>
      <c r="D257" s="146"/>
      <c r="E257" s="147"/>
      <c r="F257" s="146"/>
      <c r="H257"/>
      <c r="I257"/>
      <c r="J257"/>
      <c r="K257"/>
      <c r="L257"/>
      <c r="M257"/>
    </row>
    <row r="258" spans="2:13" s="138" customFormat="1" hidden="1" x14ac:dyDescent="0.25">
      <c r="B258" s="229"/>
      <c r="C258" s="145"/>
      <c r="D258" s="146"/>
      <c r="E258" s="147"/>
      <c r="F258" s="146"/>
      <c r="H258"/>
      <c r="I258"/>
      <c r="J258"/>
      <c r="K258"/>
      <c r="L258"/>
      <c r="M258"/>
    </row>
    <row r="259" spans="2:13" s="138" customFormat="1" hidden="1" x14ac:dyDescent="0.25">
      <c r="B259" s="229"/>
      <c r="C259" s="145"/>
      <c r="D259" s="146"/>
      <c r="E259" s="147"/>
      <c r="F259" s="146"/>
      <c r="H259"/>
      <c r="I259"/>
      <c r="J259"/>
      <c r="K259"/>
      <c r="L259"/>
      <c r="M259"/>
    </row>
    <row r="260" spans="2:13" s="138" customFormat="1" hidden="1" x14ac:dyDescent="0.25">
      <c r="B260" s="229"/>
      <c r="C260" s="145"/>
      <c r="D260" s="146"/>
      <c r="E260" s="147"/>
      <c r="F260" s="146"/>
      <c r="H260"/>
      <c r="I260"/>
      <c r="J260"/>
      <c r="K260"/>
      <c r="L260"/>
      <c r="M260"/>
    </row>
    <row r="261" spans="2:13" s="138" customFormat="1" hidden="1" x14ac:dyDescent="0.25">
      <c r="B261" s="229"/>
      <c r="C261" s="145"/>
      <c r="D261" s="146"/>
      <c r="E261" s="147"/>
      <c r="F261" s="146"/>
      <c r="H261"/>
      <c r="I261"/>
      <c r="J261"/>
      <c r="K261"/>
      <c r="L261"/>
      <c r="M261"/>
    </row>
    <row r="262" spans="2:13" s="138" customFormat="1" hidden="1" x14ac:dyDescent="0.25">
      <c r="B262" s="229"/>
      <c r="C262" s="145"/>
      <c r="D262" s="146"/>
      <c r="E262" s="147"/>
      <c r="F262" s="146"/>
      <c r="H262"/>
      <c r="I262"/>
      <c r="J262"/>
      <c r="K262"/>
      <c r="L262"/>
      <c r="M262"/>
    </row>
    <row r="263" spans="2:13" s="138" customFormat="1" hidden="1" x14ac:dyDescent="0.25">
      <c r="B263" s="229"/>
      <c r="C263" s="145"/>
      <c r="D263" s="146"/>
      <c r="E263" s="147"/>
      <c r="F263" s="146"/>
      <c r="H263"/>
      <c r="I263"/>
      <c r="J263"/>
      <c r="K263"/>
      <c r="L263"/>
      <c r="M263"/>
    </row>
    <row r="264" spans="2:13" s="138" customFormat="1" hidden="1" x14ac:dyDescent="0.25">
      <c r="B264" s="229"/>
      <c r="C264" s="145"/>
      <c r="D264" s="146"/>
      <c r="E264" s="147"/>
      <c r="F264" s="146"/>
      <c r="H264"/>
      <c r="I264"/>
      <c r="J264"/>
      <c r="K264"/>
      <c r="L264"/>
      <c r="M264"/>
    </row>
    <row r="265" spans="2:13" s="138" customFormat="1" hidden="1" x14ac:dyDescent="0.25">
      <c r="B265" s="229"/>
      <c r="C265" s="145"/>
      <c r="D265" s="146"/>
      <c r="E265" s="147"/>
      <c r="F265" s="146"/>
      <c r="H265"/>
      <c r="I265"/>
      <c r="J265"/>
      <c r="K265"/>
      <c r="L265"/>
      <c r="M265"/>
    </row>
    <row r="266" spans="2:13" s="138" customFormat="1" hidden="1" x14ac:dyDescent="0.25">
      <c r="B266" s="539" t="s">
        <v>277</v>
      </c>
      <c r="C266" s="149" t="e">
        <f>AVERAGE(C242:C265)</f>
        <v>#DIV/0!</v>
      </c>
      <c r="D266" s="149" t="e">
        <f>AVERAGE(D242:D265)</f>
        <v>#DIV/0!</v>
      </c>
      <c r="E266" s="149" t="e">
        <f>AVERAGE(E242:E265)</f>
        <v>#DIV/0!</v>
      </c>
      <c r="F266" s="149" t="e">
        <f>AVERAGE(F242:F265)</f>
        <v>#DIV/0!</v>
      </c>
      <c r="H266"/>
      <c r="I266"/>
      <c r="J266"/>
      <c r="K266"/>
      <c r="L266"/>
      <c r="M266"/>
    </row>
    <row r="267" spans="2:13" s="138" customFormat="1" hidden="1" x14ac:dyDescent="0.25">
      <c r="B267" s="19"/>
      <c r="C267" s="19"/>
      <c r="D267" s="19"/>
      <c r="E267" s="19"/>
      <c r="F267" s="19"/>
      <c r="H267"/>
      <c r="I267"/>
      <c r="J267"/>
      <c r="K267"/>
      <c r="L267"/>
      <c r="M267"/>
    </row>
    <row r="268" spans="2:13" s="138" customFormat="1" hidden="1" x14ac:dyDescent="0.25">
      <c r="B268" s="590"/>
      <c r="C268" s="590"/>
      <c r="D268" s="590"/>
      <c r="E268" s="590"/>
      <c r="F268" s="590"/>
      <c r="H268"/>
      <c r="I268"/>
      <c r="J268"/>
      <c r="K268"/>
      <c r="L268"/>
      <c r="M268"/>
    </row>
    <row r="269" spans="2:13" s="138" customFormat="1" ht="20.399999999999999" hidden="1" x14ac:dyDescent="0.25">
      <c r="B269" s="142" t="s">
        <v>151</v>
      </c>
      <c r="C269" s="142" t="s">
        <v>181</v>
      </c>
      <c r="D269" s="142" t="s">
        <v>182</v>
      </c>
      <c r="E269" s="142" t="s">
        <v>153</v>
      </c>
      <c r="F269" s="142" t="s">
        <v>154</v>
      </c>
      <c r="H269"/>
      <c r="I269"/>
      <c r="J269"/>
      <c r="K269"/>
      <c r="L269"/>
      <c r="M269"/>
    </row>
    <row r="270" spans="2:13" s="138" customFormat="1" hidden="1" x14ac:dyDescent="0.25">
      <c r="B270" s="229"/>
      <c r="C270" s="145"/>
      <c r="D270" s="146"/>
      <c r="E270" s="147"/>
      <c r="F270" s="146"/>
      <c r="H270"/>
      <c r="I270"/>
      <c r="J270"/>
      <c r="K270"/>
      <c r="L270"/>
      <c r="M270"/>
    </row>
    <row r="271" spans="2:13" s="138" customFormat="1" hidden="1" x14ac:dyDescent="0.25">
      <c r="B271" s="229"/>
      <c r="C271" s="145"/>
      <c r="D271" s="146"/>
      <c r="E271" s="147"/>
      <c r="F271" s="146"/>
      <c r="H271"/>
      <c r="I271"/>
      <c r="J271"/>
      <c r="K271"/>
      <c r="L271"/>
      <c r="M271"/>
    </row>
    <row r="272" spans="2:13" s="138" customFormat="1" hidden="1" x14ac:dyDescent="0.25">
      <c r="B272" s="229"/>
      <c r="C272" s="145"/>
      <c r="D272" s="146"/>
      <c r="E272" s="147"/>
      <c r="F272" s="146"/>
      <c r="H272"/>
      <c r="I272"/>
      <c r="J272"/>
      <c r="K272"/>
      <c r="L272"/>
      <c r="M272"/>
    </row>
    <row r="273" spans="2:13" s="138" customFormat="1" hidden="1" x14ac:dyDescent="0.25">
      <c r="B273" s="229"/>
      <c r="C273" s="145"/>
      <c r="D273" s="146"/>
      <c r="E273" s="147"/>
      <c r="F273" s="146"/>
      <c r="H273"/>
      <c r="I273"/>
      <c r="J273"/>
      <c r="K273"/>
      <c r="L273"/>
      <c r="M273"/>
    </row>
    <row r="274" spans="2:13" s="138" customFormat="1" hidden="1" x14ac:dyDescent="0.25">
      <c r="B274" s="229"/>
      <c r="C274" s="145"/>
      <c r="D274" s="146"/>
      <c r="E274" s="147"/>
      <c r="F274" s="146"/>
      <c r="H274"/>
      <c r="I274"/>
      <c r="J274"/>
      <c r="K274"/>
      <c r="L274"/>
      <c r="M274"/>
    </row>
    <row r="275" spans="2:13" s="138" customFormat="1" hidden="1" x14ac:dyDescent="0.25">
      <c r="B275" s="229"/>
      <c r="C275" s="145"/>
      <c r="D275" s="146"/>
      <c r="E275" s="147"/>
      <c r="F275" s="146"/>
      <c r="H275"/>
      <c r="I275"/>
      <c r="J275"/>
      <c r="K275"/>
      <c r="L275"/>
      <c r="M275"/>
    </row>
    <row r="276" spans="2:13" s="138" customFormat="1" hidden="1" x14ac:dyDescent="0.25">
      <c r="B276" s="229"/>
      <c r="C276" s="145"/>
      <c r="D276" s="146"/>
      <c r="E276" s="147"/>
      <c r="F276" s="146"/>
      <c r="H276"/>
      <c r="I276"/>
      <c r="J276"/>
      <c r="K276"/>
      <c r="L276"/>
      <c r="M276"/>
    </row>
    <row r="277" spans="2:13" s="138" customFormat="1" hidden="1" x14ac:dyDescent="0.25">
      <c r="B277" s="229"/>
      <c r="C277" s="145"/>
      <c r="D277" s="146"/>
      <c r="E277" s="147"/>
      <c r="F277" s="146"/>
      <c r="H277"/>
      <c r="I277"/>
      <c r="J277"/>
      <c r="K277"/>
      <c r="L277"/>
      <c r="M277"/>
    </row>
    <row r="278" spans="2:13" s="138" customFormat="1" hidden="1" x14ac:dyDescent="0.25">
      <c r="B278" s="229"/>
      <c r="C278" s="145"/>
      <c r="D278" s="146"/>
      <c r="E278" s="147"/>
      <c r="F278" s="146"/>
      <c r="H278"/>
      <c r="I278"/>
      <c r="J278"/>
      <c r="K278"/>
      <c r="L278"/>
      <c r="M278"/>
    </row>
    <row r="279" spans="2:13" s="138" customFormat="1" hidden="1" x14ac:dyDescent="0.25">
      <c r="B279" s="229"/>
      <c r="C279" s="145"/>
      <c r="D279" s="146"/>
      <c r="E279" s="147"/>
      <c r="F279" s="146"/>
      <c r="H279"/>
      <c r="I279"/>
      <c r="J279"/>
      <c r="K279"/>
      <c r="L279"/>
      <c r="M279"/>
    </row>
    <row r="280" spans="2:13" s="138" customFormat="1" hidden="1" x14ac:dyDescent="0.25">
      <c r="B280" s="229"/>
      <c r="C280" s="145"/>
      <c r="D280" s="146"/>
      <c r="E280" s="147"/>
      <c r="F280" s="146"/>
      <c r="H280"/>
      <c r="I280"/>
      <c r="J280"/>
      <c r="K280"/>
      <c r="L280"/>
      <c r="M280"/>
    </row>
    <row r="281" spans="2:13" s="138" customFormat="1" hidden="1" x14ac:dyDescent="0.25">
      <c r="B281" s="229"/>
      <c r="C281" s="145"/>
      <c r="D281" s="146"/>
      <c r="E281" s="147"/>
      <c r="F281" s="146"/>
      <c r="H281"/>
      <c r="I281"/>
      <c r="J281"/>
      <c r="K281"/>
      <c r="L281"/>
      <c r="M281"/>
    </row>
    <row r="282" spans="2:13" s="138" customFormat="1" hidden="1" x14ac:dyDescent="0.25">
      <c r="B282" s="229"/>
      <c r="C282" s="145"/>
      <c r="D282" s="146"/>
      <c r="E282" s="147"/>
      <c r="F282" s="146"/>
      <c r="H282"/>
      <c r="I282"/>
      <c r="J282"/>
      <c r="K282"/>
      <c r="L282"/>
      <c r="M282"/>
    </row>
    <row r="283" spans="2:13" s="138" customFormat="1" hidden="1" x14ac:dyDescent="0.25">
      <c r="B283" s="229"/>
      <c r="C283" s="145"/>
      <c r="D283" s="146"/>
      <c r="E283" s="147"/>
      <c r="F283" s="146"/>
      <c r="H283"/>
      <c r="I283"/>
      <c r="J283"/>
      <c r="K283"/>
      <c r="L283"/>
      <c r="M283"/>
    </row>
    <row r="284" spans="2:13" s="138" customFormat="1" hidden="1" x14ac:dyDescent="0.25">
      <c r="B284" s="229"/>
      <c r="C284" s="145"/>
      <c r="D284" s="146"/>
      <c r="E284" s="147"/>
      <c r="F284" s="146"/>
      <c r="H284"/>
      <c r="I284"/>
      <c r="J284"/>
      <c r="K284"/>
      <c r="L284"/>
      <c r="M284"/>
    </row>
    <row r="285" spans="2:13" s="138" customFormat="1" hidden="1" x14ac:dyDescent="0.25">
      <c r="B285" s="229"/>
      <c r="C285" s="145"/>
      <c r="D285" s="146"/>
      <c r="E285" s="147"/>
      <c r="F285" s="146"/>
      <c r="H285"/>
      <c r="I285"/>
      <c r="J285"/>
      <c r="K285"/>
      <c r="L285"/>
      <c r="M285"/>
    </row>
    <row r="286" spans="2:13" s="138" customFormat="1" hidden="1" x14ac:dyDescent="0.25">
      <c r="B286" s="229"/>
      <c r="C286" s="145"/>
      <c r="D286" s="146"/>
      <c r="E286" s="147"/>
      <c r="F286" s="146"/>
      <c r="H286"/>
      <c r="I286"/>
      <c r="J286"/>
      <c r="K286"/>
      <c r="L286"/>
      <c r="M286"/>
    </row>
    <row r="287" spans="2:13" s="138" customFormat="1" hidden="1" x14ac:dyDescent="0.25">
      <c r="B287" s="229"/>
      <c r="C287" s="145"/>
      <c r="D287" s="146"/>
      <c r="E287" s="147"/>
      <c r="F287" s="146"/>
      <c r="H287"/>
      <c r="I287"/>
      <c r="J287"/>
      <c r="K287"/>
      <c r="L287"/>
      <c r="M287"/>
    </row>
    <row r="288" spans="2:13" s="138" customFormat="1" hidden="1" x14ac:dyDescent="0.25">
      <c r="B288" s="229"/>
      <c r="C288" s="145"/>
      <c r="D288" s="146"/>
      <c r="E288" s="147"/>
      <c r="F288" s="146"/>
      <c r="H288"/>
      <c r="I288"/>
      <c r="J288"/>
      <c r="K288"/>
      <c r="L288"/>
      <c r="M288"/>
    </row>
    <row r="289" spans="2:13" s="138" customFormat="1" hidden="1" x14ac:dyDescent="0.25">
      <c r="B289" s="229"/>
      <c r="C289" s="145"/>
      <c r="D289" s="146"/>
      <c r="E289" s="147"/>
      <c r="F289" s="146"/>
      <c r="H289"/>
      <c r="I289"/>
      <c r="J289"/>
      <c r="K289"/>
      <c r="L289"/>
      <c r="M289"/>
    </row>
    <row r="290" spans="2:13" s="138" customFormat="1" hidden="1" x14ac:dyDescent="0.25">
      <c r="B290" s="229"/>
      <c r="C290" s="145"/>
      <c r="D290" s="146"/>
      <c r="E290" s="147"/>
      <c r="F290" s="146"/>
      <c r="H290"/>
      <c r="I290"/>
      <c r="J290"/>
      <c r="K290"/>
      <c r="L290"/>
      <c r="M290"/>
    </row>
    <row r="291" spans="2:13" s="138" customFormat="1" hidden="1" x14ac:dyDescent="0.25">
      <c r="B291" s="229"/>
      <c r="C291" s="145"/>
      <c r="D291" s="146"/>
      <c r="E291" s="147"/>
      <c r="F291" s="146"/>
      <c r="H291"/>
      <c r="I291"/>
      <c r="J291"/>
      <c r="K291"/>
      <c r="L291"/>
      <c r="M291"/>
    </row>
    <row r="292" spans="2:13" s="138" customFormat="1" hidden="1" x14ac:dyDescent="0.25">
      <c r="B292" s="229"/>
      <c r="C292" s="145"/>
      <c r="D292" s="146"/>
      <c r="E292" s="147"/>
      <c r="F292" s="146"/>
      <c r="H292"/>
      <c r="I292"/>
      <c r="J292"/>
      <c r="K292"/>
      <c r="L292"/>
      <c r="M292"/>
    </row>
    <row r="293" spans="2:13" s="138" customFormat="1" hidden="1" x14ac:dyDescent="0.25">
      <c r="B293" s="229"/>
      <c r="C293" s="145"/>
      <c r="D293" s="146"/>
      <c r="E293" s="147"/>
      <c r="F293" s="146"/>
      <c r="H293"/>
      <c r="I293"/>
      <c r="J293"/>
      <c r="K293"/>
      <c r="L293"/>
      <c r="M293"/>
    </row>
    <row r="294" spans="2:13" s="138" customFormat="1" hidden="1" x14ac:dyDescent="0.25">
      <c r="B294" s="539" t="s">
        <v>278</v>
      </c>
      <c r="C294" s="149" t="e">
        <f>AVERAGE(C270:C293)</f>
        <v>#DIV/0!</v>
      </c>
      <c r="D294" s="149" t="e">
        <f>AVERAGE(D270:D293)</f>
        <v>#DIV/0!</v>
      </c>
      <c r="E294" s="149" t="e">
        <f>AVERAGE(E270:E293)</f>
        <v>#DIV/0!</v>
      </c>
      <c r="F294" s="149" t="e">
        <f>AVERAGE(F270:F293)</f>
        <v>#DIV/0!</v>
      </c>
      <c r="H294"/>
      <c r="I294"/>
      <c r="J294"/>
      <c r="K294"/>
      <c r="L294"/>
      <c r="M294"/>
    </row>
    <row r="295" spans="2:13" s="138" customFormat="1" hidden="1" x14ac:dyDescent="0.25">
      <c r="B295" s="19"/>
      <c r="C295" s="19"/>
      <c r="D295" s="19"/>
      <c r="E295" s="19"/>
      <c r="F295" s="19"/>
      <c r="H295"/>
      <c r="I295"/>
      <c r="J295"/>
      <c r="K295"/>
      <c r="L295"/>
      <c r="M295"/>
    </row>
    <row r="296" spans="2:13" s="138" customFormat="1" hidden="1" x14ac:dyDescent="0.25">
      <c r="B296" s="590"/>
      <c r="C296" s="590"/>
      <c r="D296" s="590"/>
      <c r="E296" s="590"/>
      <c r="F296" s="590"/>
      <c r="H296"/>
      <c r="I296"/>
      <c r="J296"/>
      <c r="K296"/>
      <c r="L296"/>
      <c r="M296"/>
    </row>
    <row r="297" spans="2:13" s="138" customFormat="1" ht="20.399999999999999" hidden="1" x14ac:dyDescent="0.25">
      <c r="B297" s="142" t="s">
        <v>151</v>
      </c>
      <c r="C297" s="142" t="s">
        <v>181</v>
      </c>
      <c r="D297" s="142" t="s">
        <v>182</v>
      </c>
      <c r="E297" s="142" t="s">
        <v>153</v>
      </c>
      <c r="F297" s="142" t="s">
        <v>154</v>
      </c>
      <c r="H297"/>
      <c r="I297"/>
      <c r="J297"/>
      <c r="K297"/>
      <c r="L297"/>
      <c r="M297"/>
    </row>
    <row r="298" spans="2:13" s="138" customFormat="1" hidden="1" x14ac:dyDescent="0.25">
      <c r="B298" s="229"/>
      <c r="C298" s="145"/>
      <c r="D298" s="146"/>
      <c r="E298" s="147"/>
      <c r="F298" s="146"/>
      <c r="H298"/>
      <c r="I298"/>
      <c r="J298"/>
      <c r="K298"/>
      <c r="L298"/>
      <c r="M298"/>
    </row>
    <row r="299" spans="2:13" s="138" customFormat="1" hidden="1" x14ac:dyDescent="0.25">
      <c r="B299" s="229"/>
      <c r="C299" s="145"/>
      <c r="D299" s="146"/>
      <c r="E299" s="147"/>
      <c r="F299" s="146"/>
      <c r="H299"/>
      <c r="I299"/>
      <c r="J299"/>
      <c r="K299"/>
      <c r="L299"/>
      <c r="M299"/>
    </row>
    <row r="300" spans="2:13" s="138" customFormat="1" hidden="1" x14ac:dyDescent="0.25">
      <c r="B300" s="229"/>
      <c r="C300" s="145"/>
      <c r="D300" s="146"/>
      <c r="E300" s="147"/>
      <c r="F300" s="146"/>
      <c r="H300"/>
      <c r="I300"/>
      <c r="J300"/>
      <c r="K300"/>
      <c r="L300"/>
      <c r="M300"/>
    </row>
    <row r="301" spans="2:13" s="138" customFormat="1" hidden="1" x14ac:dyDescent="0.25">
      <c r="B301" s="229"/>
      <c r="C301" s="145"/>
      <c r="D301" s="146"/>
      <c r="E301" s="147"/>
      <c r="F301" s="146"/>
      <c r="H301"/>
      <c r="I301"/>
      <c r="J301"/>
      <c r="K301"/>
      <c r="L301"/>
      <c r="M301"/>
    </row>
    <row r="302" spans="2:13" s="138" customFormat="1" hidden="1" x14ac:dyDescent="0.25">
      <c r="B302" s="229"/>
      <c r="C302" s="145"/>
      <c r="D302" s="146"/>
      <c r="E302" s="147"/>
      <c r="F302" s="146"/>
      <c r="H302"/>
      <c r="I302"/>
      <c r="J302"/>
      <c r="K302"/>
      <c r="L302"/>
      <c r="M302"/>
    </row>
    <row r="303" spans="2:13" s="138" customFormat="1" hidden="1" x14ac:dyDescent="0.25">
      <c r="B303" s="229"/>
      <c r="C303" s="145"/>
      <c r="D303" s="146"/>
      <c r="E303" s="147"/>
      <c r="F303" s="146"/>
      <c r="H303"/>
      <c r="I303"/>
      <c r="J303"/>
      <c r="K303"/>
      <c r="L303"/>
      <c r="M303"/>
    </row>
    <row r="304" spans="2:13" s="138" customFormat="1" hidden="1" x14ac:dyDescent="0.25">
      <c r="B304" s="229"/>
      <c r="C304" s="145"/>
      <c r="D304" s="146"/>
      <c r="E304" s="147"/>
      <c r="F304" s="146"/>
      <c r="H304"/>
      <c r="I304"/>
      <c r="J304"/>
      <c r="K304"/>
      <c r="L304"/>
      <c r="M304"/>
    </row>
    <row r="305" spans="2:13" s="138" customFormat="1" hidden="1" x14ac:dyDescent="0.25">
      <c r="B305" s="229"/>
      <c r="C305" s="145"/>
      <c r="D305" s="146"/>
      <c r="E305" s="147"/>
      <c r="F305" s="146"/>
      <c r="H305"/>
      <c r="I305"/>
      <c r="J305"/>
      <c r="K305"/>
      <c r="L305"/>
      <c r="M305"/>
    </row>
    <row r="306" spans="2:13" s="138" customFormat="1" hidden="1" x14ac:dyDescent="0.25">
      <c r="B306" s="229"/>
      <c r="C306" s="145"/>
      <c r="D306" s="146"/>
      <c r="E306" s="147"/>
      <c r="F306" s="146"/>
      <c r="H306"/>
      <c r="I306"/>
      <c r="J306"/>
      <c r="K306"/>
      <c r="L306"/>
      <c r="M306"/>
    </row>
    <row r="307" spans="2:13" s="138" customFormat="1" hidden="1" x14ac:dyDescent="0.25">
      <c r="B307" s="229"/>
      <c r="C307" s="145"/>
      <c r="D307" s="146"/>
      <c r="E307" s="147"/>
      <c r="F307" s="146"/>
      <c r="H307"/>
      <c r="I307"/>
      <c r="J307"/>
      <c r="K307"/>
      <c r="L307"/>
      <c r="M307"/>
    </row>
    <row r="308" spans="2:13" s="138" customFormat="1" hidden="1" x14ac:dyDescent="0.25">
      <c r="B308" s="229"/>
      <c r="C308" s="145"/>
      <c r="D308" s="146"/>
      <c r="E308" s="147"/>
      <c r="F308" s="146"/>
      <c r="H308"/>
      <c r="I308"/>
      <c r="J308"/>
      <c r="K308"/>
      <c r="L308"/>
      <c r="M308"/>
    </row>
    <row r="309" spans="2:13" s="138" customFormat="1" hidden="1" x14ac:dyDescent="0.25">
      <c r="B309" s="229"/>
      <c r="C309" s="145"/>
      <c r="D309" s="146"/>
      <c r="E309" s="147"/>
      <c r="F309" s="146"/>
      <c r="H309"/>
      <c r="I309"/>
      <c r="J309"/>
      <c r="K309"/>
      <c r="L309"/>
      <c r="M309"/>
    </row>
    <row r="310" spans="2:13" s="138" customFormat="1" hidden="1" x14ac:dyDescent="0.25">
      <c r="B310" s="229"/>
      <c r="C310" s="145"/>
      <c r="D310" s="146"/>
      <c r="E310" s="147"/>
      <c r="F310" s="146"/>
      <c r="H310"/>
      <c r="I310"/>
      <c r="J310"/>
      <c r="K310"/>
      <c r="L310"/>
      <c r="M310"/>
    </row>
    <row r="311" spans="2:13" s="138" customFormat="1" hidden="1" x14ac:dyDescent="0.25">
      <c r="B311" s="229"/>
      <c r="C311" s="145"/>
      <c r="D311" s="146"/>
      <c r="E311" s="147"/>
      <c r="F311" s="146"/>
      <c r="H311"/>
      <c r="I311"/>
      <c r="J311"/>
      <c r="K311"/>
      <c r="L311"/>
      <c r="M311"/>
    </row>
    <row r="312" spans="2:13" s="138" customFormat="1" hidden="1" x14ac:dyDescent="0.25">
      <c r="B312" s="229"/>
      <c r="C312" s="145"/>
      <c r="D312" s="146"/>
      <c r="E312" s="147"/>
      <c r="F312" s="146"/>
      <c r="H312"/>
      <c r="I312"/>
      <c r="J312"/>
      <c r="K312"/>
      <c r="L312"/>
      <c r="M312"/>
    </row>
    <row r="313" spans="2:13" s="138" customFormat="1" hidden="1" x14ac:dyDescent="0.25">
      <c r="B313" s="229"/>
      <c r="C313" s="145"/>
      <c r="D313" s="146"/>
      <c r="E313" s="147"/>
      <c r="F313" s="146"/>
      <c r="H313"/>
      <c r="I313"/>
      <c r="J313"/>
      <c r="K313"/>
      <c r="L313"/>
      <c r="M313"/>
    </row>
    <row r="314" spans="2:13" s="138" customFormat="1" hidden="1" x14ac:dyDescent="0.25">
      <c r="B314" s="229"/>
      <c r="C314" s="145"/>
      <c r="D314" s="146"/>
      <c r="E314" s="147"/>
      <c r="F314" s="146"/>
      <c r="H314"/>
      <c r="I314"/>
      <c r="J314"/>
      <c r="K314"/>
      <c r="L314"/>
      <c r="M314"/>
    </row>
    <row r="315" spans="2:13" s="138" customFormat="1" hidden="1" x14ac:dyDescent="0.25">
      <c r="B315" s="229"/>
      <c r="C315" s="145"/>
      <c r="D315" s="146"/>
      <c r="E315" s="147"/>
      <c r="F315" s="146"/>
      <c r="H315"/>
      <c r="I315"/>
      <c r="J315"/>
      <c r="K315"/>
      <c r="L315"/>
      <c r="M315"/>
    </row>
    <row r="316" spans="2:13" s="138" customFormat="1" hidden="1" x14ac:dyDescent="0.25">
      <c r="B316" s="229"/>
      <c r="C316" s="145"/>
      <c r="D316" s="146"/>
      <c r="E316" s="147"/>
      <c r="F316" s="146"/>
      <c r="H316"/>
      <c r="I316"/>
      <c r="J316"/>
      <c r="K316"/>
      <c r="L316"/>
      <c r="M316"/>
    </row>
    <row r="317" spans="2:13" s="138" customFormat="1" hidden="1" x14ac:dyDescent="0.25">
      <c r="B317" s="229"/>
      <c r="C317" s="145"/>
      <c r="D317" s="146"/>
      <c r="E317" s="147"/>
      <c r="F317" s="146"/>
      <c r="H317"/>
      <c r="I317"/>
      <c r="J317"/>
      <c r="K317"/>
      <c r="L317"/>
      <c r="M317"/>
    </row>
    <row r="318" spans="2:13" s="138" customFormat="1" hidden="1" x14ac:dyDescent="0.25">
      <c r="B318" s="229"/>
      <c r="C318" s="145"/>
      <c r="D318" s="146"/>
      <c r="E318" s="147"/>
      <c r="F318" s="146"/>
      <c r="H318"/>
      <c r="I318"/>
      <c r="J318"/>
      <c r="K318"/>
      <c r="L318"/>
      <c r="M318"/>
    </row>
    <row r="319" spans="2:13" s="138" customFormat="1" hidden="1" x14ac:dyDescent="0.25">
      <c r="B319" s="229"/>
      <c r="C319" s="145"/>
      <c r="D319" s="146"/>
      <c r="E319" s="147"/>
      <c r="F319" s="146"/>
      <c r="H319"/>
      <c r="I319"/>
      <c r="J319"/>
      <c r="K319"/>
      <c r="L319"/>
      <c r="M319"/>
    </row>
    <row r="320" spans="2:13" s="138" customFormat="1" hidden="1" x14ac:dyDescent="0.25">
      <c r="B320" s="229"/>
      <c r="C320" s="145"/>
      <c r="D320" s="146"/>
      <c r="E320" s="147"/>
      <c r="F320" s="146"/>
      <c r="H320"/>
      <c r="I320"/>
      <c r="J320"/>
      <c r="K320"/>
      <c r="L320"/>
      <c r="M320"/>
    </row>
    <row r="321" spans="2:13" s="138" customFormat="1" hidden="1" x14ac:dyDescent="0.25">
      <c r="B321" s="229"/>
      <c r="C321" s="145"/>
      <c r="D321" s="146"/>
      <c r="E321" s="147"/>
      <c r="F321" s="146"/>
      <c r="H321"/>
      <c r="I321"/>
      <c r="J321"/>
      <c r="K321"/>
      <c r="L321"/>
      <c r="M321"/>
    </row>
    <row r="322" spans="2:13" s="138" customFormat="1" hidden="1" x14ac:dyDescent="0.25">
      <c r="B322" s="539" t="s">
        <v>279</v>
      </c>
      <c r="C322" s="149" t="e">
        <f>AVERAGE(C298:C321)</f>
        <v>#DIV/0!</v>
      </c>
      <c r="D322" s="149" t="e">
        <f>AVERAGE(D298:D321)</f>
        <v>#DIV/0!</v>
      </c>
      <c r="E322" s="149" t="e">
        <f>AVERAGE(E298:E321)</f>
        <v>#DIV/0!</v>
      </c>
      <c r="F322" s="149" t="e">
        <f>AVERAGE(F298:F321)</f>
        <v>#DIV/0!</v>
      </c>
      <c r="H322"/>
      <c r="I322"/>
      <c r="J322"/>
      <c r="K322"/>
      <c r="L322"/>
      <c r="M322"/>
    </row>
    <row r="323" spans="2:13" s="138" customFormat="1" hidden="1" x14ac:dyDescent="0.25">
      <c r="B323" s="19"/>
      <c r="C323" s="19"/>
      <c r="D323" s="19"/>
      <c r="E323" s="19"/>
      <c r="F323" s="19"/>
      <c r="H323"/>
      <c r="I323"/>
      <c r="J323"/>
      <c r="K323"/>
      <c r="L323"/>
      <c r="M323"/>
    </row>
    <row r="324" spans="2:13" s="138" customFormat="1" hidden="1" x14ac:dyDescent="0.25">
      <c r="B324" s="590"/>
      <c r="C324" s="590"/>
      <c r="D324" s="590"/>
      <c r="E324" s="590"/>
      <c r="F324" s="590"/>
      <c r="H324"/>
      <c r="I324"/>
      <c r="J324"/>
      <c r="K324"/>
      <c r="L324"/>
      <c r="M324"/>
    </row>
    <row r="325" spans="2:13" s="138" customFormat="1" ht="20.399999999999999" hidden="1" x14ac:dyDescent="0.25">
      <c r="B325" s="142" t="s">
        <v>151</v>
      </c>
      <c r="C325" s="142" t="s">
        <v>181</v>
      </c>
      <c r="D325" s="142" t="s">
        <v>182</v>
      </c>
      <c r="E325" s="142" t="s">
        <v>153</v>
      </c>
      <c r="F325" s="142" t="s">
        <v>154</v>
      </c>
      <c r="H325"/>
      <c r="I325"/>
      <c r="J325"/>
      <c r="K325"/>
      <c r="L325"/>
      <c r="M325"/>
    </row>
    <row r="326" spans="2:13" s="138" customFormat="1" hidden="1" x14ac:dyDescent="0.25">
      <c r="B326" s="229"/>
      <c r="C326" s="145"/>
      <c r="D326" s="146"/>
      <c r="E326" s="147"/>
      <c r="F326" s="146"/>
      <c r="H326"/>
      <c r="I326"/>
      <c r="J326"/>
      <c r="K326"/>
      <c r="L326"/>
      <c r="M326"/>
    </row>
    <row r="327" spans="2:13" s="138" customFormat="1" hidden="1" x14ac:dyDescent="0.25">
      <c r="B327" s="229"/>
      <c r="C327" s="145"/>
      <c r="D327" s="146"/>
      <c r="E327" s="147"/>
      <c r="F327" s="146"/>
      <c r="H327"/>
      <c r="I327"/>
      <c r="J327"/>
      <c r="K327"/>
      <c r="L327"/>
      <c r="M327"/>
    </row>
    <row r="328" spans="2:13" s="138" customFormat="1" hidden="1" x14ac:dyDescent="0.25">
      <c r="B328" s="229"/>
      <c r="C328" s="145"/>
      <c r="D328" s="146"/>
      <c r="E328" s="147"/>
      <c r="F328" s="146"/>
      <c r="H328"/>
      <c r="I328"/>
      <c r="J328"/>
      <c r="K328"/>
      <c r="L328"/>
      <c r="M328"/>
    </row>
    <row r="329" spans="2:13" s="138" customFormat="1" hidden="1" x14ac:dyDescent="0.25">
      <c r="B329" s="229"/>
      <c r="C329" s="145"/>
      <c r="D329" s="146"/>
      <c r="E329" s="147"/>
      <c r="F329" s="146"/>
      <c r="H329"/>
      <c r="I329"/>
      <c r="J329"/>
      <c r="K329"/>
      <c r="L329"/>
      <c r="M329"/>
    </row>
    <row r="330" spans="2:13" s="138" customFormat="1" hidden="1" x14ac:dyDescent="0.25">
      <c r="B330" s="229"/>
      <c r="C330" s="145"/>
      <c r="D330" s="146"/>
      <c r="E330" s="147"/>
      <c r="F330" s="146"/>
      <c r="H330"/>
      <c r="I330"/>
      <c r="J330"/>
      <c r="K330"/>
      <c r="L330"/>
      <c r="M330"/>
    </row>
    <row r="331" spans="2:13" s="138" customFormat="1" hidden="1" x14ac:dyDescent="0.25">
      <c r="B331" s="229"/>
      <c r="C331" s="145"/>
      <c r="D331" s="146"/>
      <c r="E331" s="147"/>
      <c r="F331" s="146"/>
      <c r="H331"/>
      <c r="I331"/>
      <c r="J331"/>
      <c r="K331"/>
      <c r="L331"/>
      <c r="M331"/>
    </row>
    <row r="332" spans="2:13" s="138" customFormat="1" hidden="1" x14ac:dyDescent="0.25">
      <c r="B332" s="229"/>
      <c r="C332" s="145"/>
      <c r="D332" s="146"/>
      <c r="E332" s="147"/>
      <c r="F332" s="146"/>
      <c r="H332"/>
      <c r="I332"/>
      <c r="J332"/>
      <c r="K332"/>
      <c r="L332"/>
      <c r="M332"/>
    </row>
    <row r="333" spans="2:13" s="138" customFormat="1" hidden="1" x14ac:dyDescent="0.25">
      <c r="B333" s="229"/>
      <c r="C333" s="145"/>
      <c r="D333" s="146"/>
      <c r="E333" s="147"/>
      <c r="F333" s="146"/>
      <c r="H333"/>
      <c r="I333"/>
      <c r="J333"/>
      <c r="K333"/>
      <c r="L333"/>
      <c r="M333"/>
    </row>
    <row r="334" spans="2:13" s="138" customFormat="1" hidden="1" x14ac:dyDescent="0.25">
      <c r="B334" s="229"/>
      <c r="C334" s="145"/>
      <c r="D334" s="146"/>
      <c r="E334" s="147"/>
      <c r="F334" s="146"/>
      <c r="H334"/>
      <c r="I334"/>
      <c r="J334"/>
      <c r="K334"/>
      <c r="L334"/>
      <c r="M334"/>
    </row>
    <row r="335" spans="2:13" s="138" customFormat="1" hidden="1" x14ac:dyDescent="0.25">
      <c r="B335" s="229"/>
      <c r="C335" s="145"/>
      <c r="D335" s="146"/>
      <c r="E335" s="147"/>
      <c r="F335" s="146"/>
      <c r="H335"/>
      <c r="I335"/>
      <c r="J335"/>
      <c r="K335"/>
      <c r="L335"/>
      <c r="M335"/>
    </row>
    <row r="336" spans="2:13" s="138" customFormat="1" hidden="1" x14ac:dyDescent="0.25">
      <c r="B336" s="229"/>
      <c r="C336" s="145"/>
      <c r="D336" s="146"/>
      <c r="E336" s="147"/>
      <c r="F336" s="146"/>
      <c r="H336"/>
      <c r="I336"/>
      <c r="J336"/>
      <c r="K336"/>
      <c r="L336"/>
      <c r="M336"/>
    </row>
    <row r="337" spans="2:13" s="138" customFormat="1" hidden="1" x14ac:dyDescent="0.25">
      <c r="B337" s="229"/>
      <c r="C337" s="145"/>
      <c r="D337" s="146"/>
      <c r="E337" s="147"/>
      <c r="F337" s="146"/>
      <c r="H337"/>
      <c r="I337"/>
      <c r="J337"/>
      <c r="K337"/>
      <c r="L337"/>
      <c r="M337"/>
    </row>
    <row r="338" spans="2:13" s="138" customFormat="1" hidden="1" x14ac:dyDescent="0.25">
      <c r="B338" s="229"/>
      <c r="C338" s="145"/>
      <c r="D338" s="146"/>
      <c r="E338" s="147"/>
      <c r="F338" s="146"/>
      <c r="H338"/>
      <c r="I338"/>
      <c r="J338"/>
      <c r="K338"/>
      <c r="L338"/>
      <c r="M338"/>
    </row>
    <row r="339" spans="2:13" s="138" customFormat="1" hidden="1" x14ac:dyDescent="0.25">
      <c r="B339" s="229"/>
      <c r="C339" s="145"/>
      <c r="D339" s="146"/>
      <c r="E339" s="147"/>
      <c r="F339" s="146"/>
      <c r="H339"/>
      <c r="I339"/>
      <c r="J339"/>
      <c r="K339"/>
      <c r="L339"/>
      <c r="M339"/>
    </row>
    <row r="340" spans="2:13" s="138" customFormat="1" hidden="1" x14ac:dyDescent="0.25">
      <c r="B340" s="229"/>
      <c r="C340" s="145"/>
      <c r="D340" s="146"/>
      <c r="E340" s="147"/>
      <c r="F340" s="146"/>
      <c r="H340"/>
      <c r="I340"/>
      <c r="J340"/>
      <c r="K340"/>
      <c r="L340"/>
      <c r="M340"/>
    </row>
    <row r="341" spans="2:13" s="138" customFormat="1" hidden="1" x14ac:dyDescent="0.25">
      <c r="B341" s="229"/>
      <c r="C341" s="145"/>
      <c r="D341" s="146"/>
      <c r="E341" s="147"/>
      <c r="F341" s="146"/>
      <c r="H341"/>
      <c r="I341"/>
      <c r="J341"/>
      <c r="K341"/>
      <c r="L341"/>
      <c r="M341"/>
    </row>
    <row r="342" spans="2:13" s="138" customFormat="1" hidden="1" x14ac:dyDescent="0.25">
      <c r="B342" s="229"/>
      <c r="C342" s="145"/>
      <c r="D342" s="146"/>
      <c r="E342" s="147"/>
      <c r="F342" s="146"/>
      <c r="H342"/>
      <c r="I342"/>
      <c r="J342"/>
      <c r="K342"/>
      <c r="L342"/>
      <c r="M342"/>
    </row>
    <row r="343" spans="2:13" s="138" customFormat="1" hidden="1" x14ac:dyDescent="0.25">
      <c r="B343" s="229"/>
      <c r="C343" s="145"/>
      <c r="D343" s="146"/>
      <c r="E343" s="147"/>
      <c r="F343" s="146"/>
      <c r="H343"/>
      <c r="I343"/>
      <c r="J343"/>
      <c r="K343"/>
      <c r="L343"/>
      <c r="M343"/>
    </row>
    <row r="344" spans="2:13" s="138" customFormat="1" hidden="1" x14ac:dyDescent="0.25">
      <c r="B344" s="229"/>
      <c r="C344" s="145"/>
      <c r="D344" s="146"/>
      <c r="E344" s="147"/>
      <c r="F344" s="146"/>
      <c r="H344"/>
      <c r="I344"/>
      <c r="J344"/>
      <c r="K344"/>
      <c r="L344"/>
      <c r="M344"/>
    </row>
    <row r="345" spans="2:13" s="138" customFormat="1" hidden="1" x14ac:dyDescent="0.25">
      <c r="B345" s="229"/>
      <c r="C345" s="145"/>
      <c r="D345" s="146"/>
      <c r="E345" s="147"/>
      <c r="F345" s="146"/>
      <c r="H345"/>
      <c r="I345"/>
      <c r="J345"/>
      <c r="K345"/>
      <c r="L345"/>
      <c r="M345"/>
    </row>
    <row r="346" spans="2:13" s="138" customFormat="1" hidden="1" x14ac:dyDescent="0.25">
      <c r="B346" s="229"/>
      <c r="C346" s="145"/>
      <c r="D346" s="146"/>
      <c r="E346" s="147"/>
      <c r="F346" s="146"/>
      <c r="H346"/>
      <c r="I346"/>
      <c r="J346"/>
      <c r="K346"/>
      <c r="L346"/>
      <c r="M346"/>
    </row>
    <row r="347" spans="2:13" s="138" customFormat="1" hidden="1" x14ac:dyDescent="0.25">
      <c r="B347" s="229"/>
      <c r="C347" s="145"/>
      <c r="D347" s="146"/>
      <c r="E347" s="147"/>
      <c r="F347" s="146"/>
      <c r="H347"/>
      <c r="I347"/>
      <c r="J347"/>
      <c r="K347"/>
      <c r="L347"/>
      <c r="M347"/>
    </row>
    <row r="348" spans="2:13" s="138" customFormat="1" hidden="1" x14ac:dyDescent="0.25">
      <c r="B348" s="229"/>
      <c r="C348" s="145"/>
      <c r="D348" s="146"/>
      <c r="E348" s="147"/>
      <c r="F348" s="146"/>
      <c r="H348"/>
      <c r="I348"/>
      <c r="J348"/>
      <c r="K348"/>
      <c r="L348"/>
      <c r="M348"/>
    </row>
    <row r="349" spans="2:13" s="138" customFormat="1" hidden="1" x14ac:dyDescent="0.25">
      <c r="B349" s="229"/>
      <c r="C349" s="145"/>
      <c r="D349" s="146"/>
      <c r="E349" s="147"/>
      <c r="F349" s="146"/>
      <c r="H349"/>
      <c r="I349"/>
      <c r="J349"/>
      <c r="K349"/>
      <c r="L349"/>
      <c r="M349"/>
    </row>
    <row r="350" spans="2:13" s="138" customFormat="1" hidden="1" x14ac:dyDescent="0.25">
      <c r="B350" s="539" t="s">
        <v>280</v>
      </c>
      <c r="C350" s="149" t="e">
        <f>AVERAGE(C326:C349)</f>
        <v>#DIV/0!</v>
      </c>
      <c r="D350" s="149" t="e">
        <f>AVERAGE(D326:D349)</f>
        <v>#DIV/0!</v>
      </c>
      <c r="E350" s="149" t="e">
        <f>AVERAGE(E326:E349)</f>
        <v>#DIV/0!</v>
      </c>
      <c r="F350" s="149" t="e">
        <f>AVERAGE(F326:F349)</f>
        <v>#DIV/0!</v>
      </c>
      <c r="H350"/>
      <c r="I350"/>
      <c r="J350"/>
      <c r="K350"/>
      <c r="L350"/>
      <c r="M350"/>
    </row>
    <row r="351" spans="2:13" s="138" customFormat="1" hidden="1" x14ac:dyDescent="0.25">
      <c r="B351" s="19"/>
      <c r="C351" s="19"/>
      <c r="D351" s="19"/>
      <c r="E351" s="19"/>
      <c r="F351" s="19"/>
      <c r="H351"/>
      <c r="I351"/>
      <c r="J351"/>
      <c r="K351"/>
      <c r="L351"/>
      <c r="M351"/>
    </row>
    <row r="352" spans="2:13" x14ac:dyDescent="0.25">
      <c r="G352"/>
    </row>
    <row r="353" spans="7:7" x14ac:dyDescent="0.25">
      <c r="G353"/>
    </row>
    <row r="354" spans="7:7" x14ac:dyDescent="0.25">
      <c r="G354"/>
    </row>
    <row r="355" spans="7:7" x14ac:dyDescent="0.25">
      <c r="G355"/>
    </row>
    <row r="356" spans="7:7" x14ac:dyDescent="0.25">
      <c r="G356"/>
    </row>
    <row r="357" spans="7:7" x14ac:dyDescent="0.25">
      <c r="G357"/>
    </row>
    <row r="358" spans="7:7" x14ac:dyDescent="0.25">
      <c r="G358"/>
    </row>
    <row r="359" spans="7:7" x14ac:dyDescent="0.25">
      <c r="G359"/>
    </row>
    <row r="360" spans="7:7" x14ac:dyDescent="0.25">
      <c r="G360"/>
    </row>
    <row r="361" spans="7:7" x14ac:dyDescent="0.25">
      <c r="G361"/>
    </row>
    <row r="362" spans="7:7" x14ac:dyDescent="0.25">
      <c r="G362"/>
    </row>
    <row r="363" spans="7:7" x14ac:dyDescent="0.25">
      <c r="G363"/>
    </row>
    <row r="364" spans="7:7" x14ac:dyDescent="0.25">
      <c r="G364"/>
    </row>
    <row r="365" spans="7:7" x14ac:dyDescent="0.25">
      <c r="G365"/>
    </row>
    <row r="366" spans="7:7" x14ac:dyDescent="0.25">
      <c r="G366"/>
    </row>
    <row r="367" spans="7:7" x14ac:dyDescent="0.25">
      <c r="G367"/>
    </row>
    <row r="368" spans="7:7" x14ac:dyDescent="0.25">
      <c r="G368"/>
    </row>
    <row r="369" spans="7:7" x14ac:dyDescent="0.25">
      <c r="G369"/>
    </row>
  </sheetData>
  <mergeCells count="18">
    <mergeCell ref="B44:F44"/>
    <mergeCell ref="C1:F4"/>
    <mergeCell ref="C6:F6"/>
    <mergeCell ref="E8:F8"/>
    <mergeCell ref="B10:F10"/>
    <mergeCell ref="E12:F12"/>
    <mergeCell ref="E14:F14"/>
    <mergeCell ref="B16:F16"/>
    <mergeCell ref="B240:F240"/>
    <mergeCell ref="B268:F268"/>
    <mergeCell ref="B296:F296"/>
    <mergeCell ref="B324:F324"/>
    <mergeCell ref="B72:F72"/>
    <mergeCell ref="B100:F100"/>
    <mergeCell ref="B128:F128"/>
    <mergeCell ref="B156:F156"/>
    <mergeCell ref="B184:F184"/>
    <mergeCell ref="B212:F212"/>
  </mergeCells>
  <printOptions horizontalCentered="1"/>
  <pageMargins left="0.39370078740157483" right="0.39370078740157483" top="0.39370078740157483" bottom="0.19685039370078741" header="0.27559055118110237" footer="0.11811023622047245"/>
  <pageSetup paperSize="9" scale="85" fitToWidth="0" fitToHeight="0" orientation="portrait" r:id="rId1"/>
  <rowBreaks count="2" manualBreakCount="2">
    <brk id="71" min="1" max="5" man="1"/>
    <brk id="127" min="1" max="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181A4-9398-4B6D-9DA0-A70BDCC6C7ED}">
  <sheetPr>
    <pageSetUpPr fitToPage="1"/>
  </sheetPr>
  <dimension ref="A1:R63"/>
  <sheetViews>
    <sheetView view="pageBreakPreview" zoomScale="85" zoomScaleNormal="100" zoomScaleSheetLayoutView="85" workbookViewId="0">
      <selection activeCell="S23" sqref="S23"/>
    </sheetView>
  </sheetViews>
  <sheetFormatPr baseColWidth="10" defaultColWidth="11.44140625" defaultRowHeight="13.2" x14ac:dyDescent="0.25"/>
  <cols>
    <col min="1" max="1" width="3.109375" style="335" customWidth="1"/>
    <col min="2" max="2" width="14.109375" style="1" customWidth="1"/>
    <col min="3" max="3" width="11" style="1" customWidth="1"/>
    <col min="4" max="4" width="14" style="1" customWidth="1"/>
    <col min="5" max="5" width="6.6640625" style="1" customWidth="1"/>
    <col min="6" max="6" width="10" style="1" customWidth="1"/>
    <col min="7" max="7" width="15" style="1" customWidth="1"/>
    <col min="8" max="8" width="6.6640625" style="1" customWidth="1"/>
    <col min="9" max="9" width="10.44140625" style="1" customWidth="1"/>
    <col min="10" max="11" width="5" style="1" customWidth="1"/>
    <col min="12" max="12" width="6.6640625" style="1" customWidth="1"/>
    <col min="13" max="13" width="7" style="1" customWidth="1"/>
    <col min="14" max="14" width="5.33203125" style="1" customWidth="1"/>
    <col min="15" max="15" width="4.44140625" style="1" customWidth="1"/>
    <col min="16" max="16" width="4" style="87" customWidth="1"/>
    <col min="17" max="16384" width="11.44140625" style="1"/>
  </cols>
  <sheetData>
    <row r="1" spans="1:18" ht="12" customHeight="1" thickBot="1" x14ac:dyDescent="0.3">
      <c r="A1" s="328"/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</row>
    <row r="2" spans="1:18" ht="16.5" customHeight="1" x14ac:dyDescent="0.25">
      <c r="A2" s="328"/>
      <c r="B2" s="597"/>
      <c r="C2" s="597"/>
      <c r="D2" s="597"/>
      <c r="E2" s="597"/>
      <c r="F2" s="583" t="s">
        <v>7781</v>
      </c>
      <c r="G2" s="583"/>
      <c r="H2" s="583"/>
      <c r="I2" s="583"/>
      <c r="J2" s="583"/>
      <c r="K2" s="583"/>
      <c r="L2" s="583"/>
      <c r="M2" s="583"/>
      <c r="N2" s="583"/>
      <c r="O2" s="584"/>
    </row>
    <row r="3" spans="1:18" ht="16.5" customHeight="1" x14ac:dyDescent="0.25">
      <c r="A3" s="328"/>
      <c r="B3" s="598"/>
      <c r="C3" s="598"/>
      <c r="D3" s="598"/>
      <c r="E3" s="598"/>
      <c r="F3" s="585"/>
      <c r="G3" s="585"/>
      <c r="H3" s="585"/>
      <c r="I3" s="585"/>
      <c r="J3" s="585"/>
      <c r="K3" s="585"/>
      <c r="L3" s="585"/>
      <c r="M3" s="585"/>
      <c r="N3" s="585"/>
      <c r="O3" s="586"/>
    </row>
    <row r="4" spans="1:18" ht="16.5" customHeight="1" x14ac:dyDescent="0.25">
      <c r="A4" s="328"/>
      <c r="B4" s="598"/>
      <c r="C4" s="598"/>
      <c r="D4" s="598"/>
      <c r="E4" s="598"/>
      <c r="F4" s="585"/>
      <c r="G4" s="585"/>
      <c r="H4" s="585"/>
      <c r="I4" s="585"/>
      <c r="J4" s="585"/>
      <c r="K4" s="585"/>
      <c r="L4" s="585"/>
      <c r="M4" s="585"/>
      <c r="N4" s="585"/>
      <c r="O4" s="586"/>
    </row>
    <row r="5" spans="1:18" ht="16.5" customHeight="1" thickBot="1" x14ac:dyDescent="0.3">
      <c r="A5" s="328"/>
      <c r="B5" s="599"/>
      <c r="C5" s="599"/>
      <c r="D5" s="599"/>
      <c r="E5" s="599"/>
      <c r="F5" s="587"/>
      <c r="G5" s="587"/>
      <c r="H5" s="587"/>
      <c r="I5" s="587"/>
      <c r="J5" s="587"/>
      <c r="K5" s="587"/>
      <c r="L5" s="587"/>
      <c r="M5" s="587"/>
      <c r="N5" s="587"/>
      <c r="O5" s="588"/>
    </row>
    <row r="6" spans="1:18" ht="9" customHeight="1" x14ac:dyDescent="0.25">
      <c r="A6" s="328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8" ht="33" customHeight="1" x14ac:dyDescent="0.25">
      <c r="A7" s="328"/>
      <c r="B7" s="600" t="s">
        <v>188</v>
      </c>
      <c r="C7" s="600"/>
      <c r="D7" s="591" t="str">
        <f>+'[2]3 Promedio meteorologia'!C6</f>
        <v>Evaluación de seguimiento de la calidad del aire en el área de influencia de la unidad minera Cerro de Pasco ubicada en el centro poblado Paragsha, distrito Simón Bolívar, provincia y departamento Pasco, en enero de 2020</v>
      </c>
      <c r="E7" s="591"/>
      <c r="F7" s="591"/>
      <c r="G7" s="591"/>
      <c r="H7" s="591"/>
      <c r="I7" s="591"/>
      <c r="J7" s="591"/>
      <c r="K7" s="591"/>
      <c r="L7" s="591"/>
      <c r="M7" s="591"/>
      <c r="N7" s="591"/>
      <c r="O7" s="591"/>
    </row>
    <row r="8" spans="1:18" ht="9" customHeight="1" x14ac:dyDescent="0.25">
      <c r="A8" s="328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</row>
    <row r="9" spans="1:18" x14ac:dyDescent="0.25">
      <c r="A9" s="328"/>
      <c r="B9" s="139" t="s">
        <v>236</v>
      </c>
      <c r="C9" s="139"/>
      <c r="D9" s="487" t="str">
        <f>+'[2]3 Promedio meteorologia'!C8</f>
        <v>CA-SB-01</v>
      </c>
      <c r="E9" s="311"/>
      <c r="F9" s="311"/>
      <c r="G9" s="311"/>
      <c r="H9" s="442" t="s">
        <v>189</v>
      </c>
      <c r="I9" s="442"/>
      <c r="J9" s="442"/>
      <c r="K9" s="488" t="str">
        <f>+'[2]3 Promedio meteorologia'!F8</f>
        <v>0004-1-2020-412</v>
      </c>
      <c r="L9" s="488"/>
      <c r="M9" s="488"/>
      <c r="N9" s="488"/>
      <c r="O9" s="488"/>
    </row>
    <row r="10" spans="1:18" ht="7.5" customHeight="1" x14ac:dyDescent="0.25">
      <c r="A10" s="328"/>
      <c r="B10" s="329"/>
      <c r="C10" s="329"/>
      <c r="D10" s="329"/>
      <c r="E10" s="329"/>
      <c r="F10" s="329"/>
      <c r="G10" s="329"/>
      <c r="H10" s="329"/>
      <c r="I10" s="329"/>
      <c r="J10" s="329"/>
      <c r="K10" s="329"/>
      <c r="L10" s="329"/>
      <c r="M10" s="329"/>
      <c r="N10" s="329"/>
      <c r="O10" s="329"/>
    </row>
    <row r="11" spans="1:18" ht="19.5" customHeight="1" x14ac:dyDescent="0.25">
      <c r="A11" s="328"/>
      <c r="B11" s="601" t="s">
        <v>136</v>
      </c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</row>
    <row r="12" spans="1:18" ht="11.25" customHeight="1" thickBot="1" x14ac:dyDescent="0.3">
      <c r="A12" s="328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8" s="335" customFormat="1" ht="21" customHeight="1" thickBot="1" x14ac:dyDescent="0.3">
      <c r="A13" s="328"/>
      <c r="B13" s="86" t="s">
        <v>137</v>
      </c>
      <c r="C13" s="441" t="s">
        <v>66</v>
      </c>
      <c r="D13" s="110">
        <v>43847.694444444445</v>
      </c>
      <c r="E13" s="111"/>
      <c r="F13" s="441" t="s">
        <v>4</v>
      </c>
      <c r="G13" s="110">
        <v>43848.6875</v>
      </c>
      <c r="H13" s="331"/>
      <c r="I13" s="441" t="s">
        <v>5</v>
      </c>
      <c r="J13" s="596">
        <f>G13-D13</f>
        <v>0.99305555555474712</v>
      </c>
      <c r="K13" s="596"/>
      <c r="L13" s="113" t="s">
        <v>6</v>
      </c>
      <c r="M13" s="332">
        <f>$J13*60*24</f>
        <v>1429.9999999988358</v>
      </c>
      <c r="N13" s="333" t="s">
        <v>7</v>
      </c>
      <c r="O13" s="116"/>
      <c r="P13" s="334"/>
      <c r="R13" s="336"/>
    </row>
    <row r="14" spans="1:18" ht="9.75" customHeight="1" x14ac:dyDescent="0.25">
      <c r="A14" s="87"/>
      <c r="B14" s="86"/>
      <c r="C14" s="337"/>
      <c r="D14" s="338"/>
      <c r="E14" s="338"/>
      <c r="F14" s="337"/>
      <c r="G14" s="338"/>
      <c r="H14" s="331"/>
      <c r="I14" s="337"/>
      <c r="J14" s="119"/>
      <c r="K14" s="119"/>
      <c r="L14" s="120"/>
      <c r="M14" s="339"/>
      <c r="N14" s="339"/>
      <c r="O14" s="337"/>
      <c r="P14" s="334"/>
      <c r="R14" s="336"/>
    </row>
    <row r="15" spans="1:18" s="335" customFormat="1" ht="18.75" customHeight="1" x14ac:dyDescent="0.25">
      <c r="A15" s="328"/>
      <c r="B15" s="602" t="s">
        <v>12</v>
      </c>
      <c r="C15" s="602"/>
      <c r="D15" s="602"/>
      <c r="E15" s="123">
        <f>J13</f>
        <v>0.99305555555474712</v>
      </c>
      <c r="F15" s="340" t="s">
        <v>6</v>
      </c>
      <c r="G15" s="116"/>
      <c r="H15" s="341"/>
      <c r="I15" s="341"/>
      <c r="J15" s="342"/>
      <c r="K15" s="341"/>
      <c r="L15" s="341"/>
      <c r="M15" s="86"/>
      <c r="N15" s="86"/>
      <c r="O15" s="86"/>
      <c r="P15" s="328"/>
    </row>
    <row r="16" spans="1:18" ht="9.75" customHeight="1" x14ac:dyDescent="0.25">
      <c r="A16" s="87"/>
      <c r="B16" s="337"/>
      <c r="C16" s="337"/>
      <c r="D16" s="337"/>
      <c r="E16" s="343"/>
      <c r="F16" s="68"/>
      <c r="G16" s="343"/>
      <c r="H16" s="341"/>
      <c r="I16" s="341"/>
      <c r="J16" s="341"/>
      <c r="K16" s="341"/>
      <c r="L16" s="341"/>
      <c r="M16" s="86"/>
      <c r="N16" s="86"/>
      <c r="O16" s="86"/>
    </row>
    <row r="17" spans="1:18" ht="19.5" customHeight="1" x14ac:dyDescent="0.25">
      <c r="A17" s="328"/>
      <c r="B17" s="603" t="s">
        <v>11</v>
      </c>
      <c r="C17" s="603"/>
      <c r="D17" s="603"/>
      <c r="E17" s="492">
        <v>5.416666666666667</v>
      </c>
      <c r="F17" s="603" t="s">
        <v>65</v>
      </c>
      <c r="G17" s="603"/>
      <c r="H17" s="492">
        <v>456.89583333333331</v>
      </c>
      <c r="I17" s="68"/>
      <c r="J17" s="87"/>
      <c r="K17" s="87"/>
      <c r="L17" s="87"/>
      <c r="M17" s="87"/>
      <c r="N17" s="87"/>
      <c r="O17" s="87"/>
    </row>
    <row r="18" spans="1:18" ht="13.8" thickBot="1" x14ac:dyDescent="0.3">
      <c r="A18" s="328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8" ht="11.25" customHeight="1" thickTop="1" thickBot="1" x14ac:dyDescent="0.3">
      <c r="A19" s="328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  <row r="20" spans="1:18" s="335" customFormat="1" ht="21" customHeight="1" thickBot="1" x14ac:dyDescent="0.3">
      <c r="A20" s="328"/>
      <c r="B20" s="86" t="s">
        <v>138</v>
      </c>
      <c r="C20" s="441" t="s">
        <v>66</v>
      </c>
      <c r="D20" s="110">
        <v>43848.701388888891</v>
      </c>
      <c r="E20" s="111"/>
      <c r="F20" s="441" t="s">
        <v>4</v>
      </c>
      <c r="G20" s="110">
        <v>43849.6875</v>
      </c>
      <c r="H20" s="331"/>
      <c r="I20" s="441" t="s">
        <v>5</v>
      </c>
      <c r="J20" s="596">
        <f>G20-D20</f>
        <v>0.98611111110949423</v>
      </c>
      <c r="K20" s="596"/>
      <c r="L20" s="113" t="s">
        <v>6</v>
      </c>
      <c r="M20" s="332">
        <f>$J20*60*24</f>
        <v>1419.9999999976717</v>
      </c>
      <c r="N20" s="333" t="s">
        <v>7</v>
      </c>
      <c r="O20" s="116"/>
      <c r="P20" s="334"/>
      <c r="R20" s="336"/>
    </row>
    <row r="21" spans="1:18" ht="9.75" customHeight="1" x14ac:dyDescent="0.25">
      <c r="A21" s="87"/>
      <c r="B21" s="86"/>
      <c r="C21" s="337"/>
      <c r="D21" s="338"/>
      <c r="E21" s="338"/>
      <c r="F21" s="337"/>
      <c r="G21" s="338"/>
      <c r="H21" s="331"/>
      <c r="I21" s="337"/>
      <c r="J21" s="119"/>
      <c r="K21" s="119"/>
      <c r="L21" s="120"/>
      <c r="M21" s="339"/>
      <c r="N21" s="339"/>
      <c r="O21" s="337"/>
      <c r="P21" s="334"/>
      <c r="R21" s="336"/>
    </row>
    <row r="22" spans="1:18" s="335" customFormat="1" ht="18.75" customHeight="1" x14ac:dyDescent="0.25">
      <c r="A22" s="328"/>
      <c r="B22" s="602" t="s">
        <v>12</v>
      </c>
      <c r="C22" s="602"/>
      <c r="D22" s="602"/>
      <c r="E22" s="123">
        <f>J20</f>
        <v>0.98611111110949423</v>
      </c>
      <c r="F22" s="340" t="s">
        <v>6</v>
      </c>
      <c r="G22" s="116"/>
      <c r="H22" s="341"/>
      <c r="I22" s="341"/>
      <c r="J22" s="341"/>
      <c r="K22" s="341"/>
      <c r="L22" s="341"/>
      <c r="M22" s="86"/>
      <c r="N22" s="86"/>
      <c r="O22" s="86"/>
      <c r="P22" s="328"/>
    </row>
    <row r="23" spans="1:18" ht="9.75" customHeight="1" x14ac:dyDescent="0.25">
      <c r="A23" s="87"/>
      <c r="B23" s="337"/>
      <c r="C23" s="337"/>
      <c r="D23" s="337"/>
      <c r="E23" s="343"/>
      <c r="F23" s="68"/>
      <c r="G23" s="343"/>
      <c r="H23" s="341"/>
      <c r="I23" s="341"/>
      <c r="J23" s="341"/>
      <c r="K23" s="341"/>
      <c r="L23" s="341"/>
      <c r="M23" s="86"/>
      <c r="N23" s="86"/>
      <c r="O23" s="86"/>
    </row>
    <row r="24" spans="1:18" ht="19.5" customHeight="1" x14ac:dyDescent="0.25">
      <c r="A24" s="328"/>
      <c r="B24" s="603" t="s">
        <v>11</v>
      </c>
      <c r="C24" s="603"/>
      <c r="D24" s="603"/>
      <c r="E24" s="492">
        <v>6.2083333333333348</v>
      </c>
      <c r="F24" s="603" t="s">
        <v>65</v>
      </c>
      <c r="G24" s="603"/>
      <c r="H24" s="492">
        <v>455.91666666666669</v>
      </c>
      <c r="I24" s="68"/>
      <c r="J24" s="87"/>
      <c r="K24" s="87"/>
      <c r="L24" s="87"/>
      <c r="M24" s="87"/>
      <c r="N24" s="87"/>
      <c r="O24" s="87"/>
    </row>
    <row r="25" spans="1:18" ht="13.8" thickBot="1" x14ac:dyDescent="0.3">
      <c r="A25" s="328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8" ht="11.25" customHeight="1" thickTop="1" thickBot="1" x14ac:dyDescent="0.3">
      <c r="A26" s="328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7" spans="1:18" s="335" customFormat="1" ht="21" customHeight="1" thickBot="1" x14ac:dyDescent="0.3">
      <c r="A27" s="328"/>
      <c r="B27" s="86" t="s">
        <v>139</v>
      </c>
      <c r="C27" s="441" t="s">
        <v>66</v>
      </c>
      <c r="D27" s="110">
        <v>43849.704861111109</v>
      </c>
      <c r="E27" s="111"/>
      <c r="F27" s="441" t="s">
        <v>4</v>
      </c>
      <c r="G27" s="110">
        <v>43850.708333333336</v>
      </c>
      <c r="H27" s="331"/>
      <c r="I27" s="441" t="s">
        <v>5</v>
      </c>
      <c r="J27" s="596">
        <f>G27-D27</f>
        <v>1.0034722222262644</v>
      </c>
      <c r="K27" s="596"/>
      <c r="L27" s="113" t="s">
        <v>6</v>
      </c>
      <c r="M27" s="332">
        <f>$J27*60*24</f>
        <v>1445.0000000058208</v>
      </c>
      <c r="N27" s="333" t="s">
        <v>7</v>
      </c>
      <c r="O27" s="116"/>
      <c r="P27" s="334"/>
      <c r="R27" s="336"/>
    </row>
    <row r="28" spans="1:18" ht="9.75" customHeight="1" x14ac:dyDescent="0.25">
      <c r="A28" s="87"/>
      <c r="B28" s="86"/>
      <c r="C28" s="337"/>
      <c r="D28" s="338"/>
      <c r="E28" s="338"/>
      <c r="F28" s="337"/>
      <c r="G28" s="338"/>
      <c r="H28" s="331"/>
      <c r="I28" s="337"/>
      <c r="J28" s="119"/>
      <c r="K28" s="119"/>
      <c r="L28" s="120"/>
      <c r="M28" s="339"/>
      <c r="N28" s="339"/>
      <c r="O28" s="337"/>
      <c r="P28" s="334"/>
      <c r="R28" s="336"/>
    </row>
    <row r="29" spans="1:18" s="335" customFormat="1" ht="18.75" customHeight="1" x14ac:dyDescent="0.25">
      <c r="A29" s="328"/>
      <c r="B29" s="602" t="s">
        <v>12</v>
      </c>
      <c r="C29" s="602"/>
      <c r="D29" s="602"/>
      <c r="E29" s="123">
        <f>J27</f>
        <v>1.0034722222262644</v>
      </c>
      <c r="F29" s="340" t="s">
        <v>6</v>
      </c>
      <c r="G29" s="116"/>
      <c r="H29" s="341"/>
      <c r="I29" s="341"/>
      <c r="J29" s="341"/>
      <c r="K29" s="341"/>
      <c r="L29" s="341"/>
      <c r="M29" s="86"/>
      <c r="N29" s="86"/>
      <c r="O29" s="86"/>
      <c r="P29" s="328"/>
    </row>
    <row r="30" spans="1:18" ht="9.75" customHeight="1" x14ac:dyDescent="0.25">
      <c r="A30" s="87"/>
      <c r="B30" s="337"/>
      <c r="C30" s="337"/>
      <c r="D30" s="337"/>
      <c r="E30" s="343"/>
      <c r="F30" s="68"/>
      <c r="G30" s="343"/>
      <c r="H30" s="341"/>
      <c r="I30" s="341"/>
      <c r="J30" s="341"/>
      <c r="K30" s="341"/>
      <c r="L30" s="341"/>
      <c r="M30" s="86"/>
      <c r="N30" s="86"/>
      <c r="O30" s="86"/>
    </row>
    <row r="31" spans="1:18" ht="19.5" customHeight="1" x14ac:dyDescent="0.25">
      <c r="A31" s="328"/>
      <c r="B31" s="603" t="s">
        <v>11</v>
      </c>
      <c r="C31" s="603"/>
      <c r="D31" s="603"/>
      <c r="E31" s="492">
        <v>6.6916666666666673</v>
      </c>
      <c r="F31" s="603" t="s">
        <v>65</v>
      </c>
      <c r="G31" s="603"/>
      <c r="H31" s="492">
        <v>453.77916666666653</v>
      </c>
      <c r="I31" s="493"/>
      <c r="J31" s="87"/>
      <c r="K31" s="87"/>
      <c r="L31" s="87"/>
      <c r="M31" s="87"/>
      <c r="N31" s="87"/>
      <c r="O31" s="87"/>
    </row>
    <row r="32" spans="1:18" ht="13.8" thickBot="1" x14ac:dyDescent="0.3">
      <c r="A32" s="328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8" ht="11.25" customHeight="1" thickTop="1" thickBot="1" x14ac:dyDescent="0.3">
      <c r="A33" s="328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</row>
    <row r="34" spans="1:18" s="335" customFormat="1" ht="21" customHeight="1" thickBot="1" x14ac:dyDescent="0.3">
      <c r="A34" s="328"/>
      <c r="B34" s="86" t="s">
        <v>140</v>
      </c>
      <c r="C34" s="441" t="s">
        <v>66</v>
      </c>
      <c r="D34" s="110">
        <v>43850.716666666667</v>
      </c>
      <c r="E34" s="111"/>
      <c r="F34" s="441" t="s">
        <v>4</v>
      </c>
      <c r="G34" s="110">
        <v>43851.706944444442</v>
      </c>
      <c r="H34" s="331"/>
      <c r="I34" s="441" t="s">
        <v>5</v>
      </c>
      <c r="J34" s="596">
        <f>G34-D34</f>
        <v>0.99027777777519077</v>
      </c>
      <c r="K34" s="596"/>
      <c r="L34" s="113" t="s">
        <v>6</v>
      </c>
      <c r="M34" s="332">
        <f>$J34*60*24</f>
        <v>1425.9999999962747</v>
      </c>
      <c r="N34" s="333" t="s">
        <v>7</v>
      </c>
      <c r="O34" s="116"/>
      <c r="P34" s="334"/>
      <c r="R34" s="336"/>
    </row>
    <row r="35" spans="1:18" ht="9.75" customHeight="1" x14ac:dyDescent="0.25">
      <c r="A35" s="87"/>
      <c r="B35" s="86"/>
      <c r="C35" s="337"/>
      <c r="D35" s="338"/>
      <c r="E35" s="338"/>
      <c r="F35" s="337"/>
      <c r="G35" s="338"/>
      <c r="H35" s="331"/>
      <c r="I35" s="337"/>
      <c r="J35" s="119"/>
      <c r="K35" s="119"/>
      <c r="L35" s="120"/>
      <c r="M35" s="339"/>
      <c r="N35" s="339"/>
      <c r="O35" s="337"/>
      <c r="P35" s="334"/>
      <c r="R35" s="336"/>
    </row>
    <row r="36" spans="1:18" s="335" customFormat="1" ht="18.75" customHeight="1" x14ac:dyDescent="0.25">
      <c r="A36" s="328"/>
      <c r="B36" s="602" t="s">
        <v>12</v>
      </c>
      <c r="C36" s="602"/>
      <c r="D36" s="602"/>
      <c r="E36" s="123">
        <f>J34</f>
        <v>0.99027777777519077</v>
      </c>
      <c r="F36" s="340" t="s">
        <v>6</v>
      </c>
      <c r="G36" s="116"/>
      <c r="H36" s="341"/>
      <c r="I36" s="341"/>
      <c r="J36" s="341"/>
      <c r="K36" s="341"/>
      <c r="L36" s="341"/>
      <c r="M36" s="86"/>
      <c r="N36" s="86"/>
      <c r="O36" s="86"/>
      <c r="P36" s="328"/>
    </row>
    <row r="37" spans="1:18" ht="9.75" customHeight="1" x14ac:dyDescent="0.25">
      <c r="A37" s="87"/>
      <c r="B37" s="337"/>
      <c r="C37" s="337"/>
      <c r="D37" s="337"/>
      <c r="E37" s="343"/>
      <c r="F37" s="68"/>
      <c r="G37" s="343"/>
      <c r="H37" s="341"/>
      <c r="I37" s="341"/>
      <c r="J37" s="341"/>
      <c r="K37" s="341"/>
      <c r="L37" s="341"/>
      <c r="M37" s="86"/>
      <c r="N37" s="86"/>
      <c r="O37" s="86"/>
    </row>
    <row r="38" spans="1:18" ht="19.5" customHeight="1" x14ac:dyDescent="0.25">
      <c r="A38" s="328"/>
      <c r="B38" s="603" t="s">
        <v>11</v>
      </c>
      <c r="C38" s="603"/>
      <c r="D38" s="603"/>
      <c r="E38" s="492">
        <v>6.4000000000000012</v>
      </c>
      <c r="F38" s="603" t="s">
        <v>65</v>
      </c>
      <c r="G38" s="603"/>
      <c r="H38" s="492">
        <v>455.6541666666667</v>
      </c>
      <c r="I38" s="493"/>
      <c r="J38" s="87"/>
      <c r="K38" s="87"/>
      <c r="L38" s="87"/>
      <c r="M38" s="87"/>
      <c r="N38" s="87"/>
      <c r="O38" s="87"/>
    </row>
    <row r="39" spans="1:18" ht="13.8" thickBot="1" x14ac:dyDescent="0.3">
      <c r="A39" s="328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8" ht="14.4" thickTop="1" thickBot="1" x14ac:dyDescent="0.3">
      <c r="A40" s="328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</row>
    <row r="41" spans="1:18" s="335" customFormat="1" ht="21" customHeight="1" thickBot="1" x14ac:dyDescent="0.3">
      <c r="A41" s="328"/>
      <c r="B41" s="86" t="s">
        <v>141</v>
      </c>
      <c r="C41" s="441" t="s">
        <v>66</v>
      </c>
      <c r="D41" s="110">
        <v>43851.71875</v>
      </c>
      <c r="E41" s="111"/>
      <c r="F41" s="441" t="s">
        <v>4</v>
      </c>
      <c r="G41" s="110">
        <v>43852.70416666667</v>
      </c>
      <c r="H41" s="331"/>
      <c r="I41" s="441" t="s">
        <v>5</v>
      </c>
      <c r="J41" s="596">
        <f>G41-D41</f>
        <v>0.98541666667006211</v>
      </c>
      <c r="K41" s="596"/>
      <c r="L41" s="113" t="s">
        <v>6</v>
      </c>
      <c r="M41" s="332">
        <f>$J41*60*24</f>
        <v>1419.0000000048894</v>
      </c>
      <c r="N41" s="333" t="s">
        <v>7</v>
      </c>
      <c r="O41" s="116"/>
      <c r="P41" s="334"/>
      <c r="R41" s="336"/>
    </row>
    <row r="42" spans="1:18" ht="9.75" customHeight="1" x14ac:dyDescent="0.25">
      <c r="A42" s="87"/>
      <c r="B42" s="86"/>
      <c r="C42" s="337"/>
      <c r="D42" s="338"/>
      <c r="E42" s="338"/>
      <c r="F42" s="337"/>
      <c r="G42" s="338"/>
      <c r="H42" s="331"/>
      <c r="I42" s="337"/>
      <c r="J42" s="119"/>
      <c r="K42" s="119"/>
      <c r="L42" s="120"/>
      <c r="M42" s="339"/>
      <c r="N42" s="339"/>
      <c r="O42" s="337"/>
      <c r="P42" s="334"/>
      <c r="R42" s="336"/>
    </row>
    <row r="43" spans="1:18" s="335" customFormat="1" ht="18.75" customHeight="1" x14ac:dyDescent="0.25">
      <c r="A43" s="328"/>
      <c r="B43" s="602" t="s">
        <v>12</v>
      </c>
      <c r="C43" s="602"/>
      <c r="D43" s="602"/>
      <c r="E43" s="123">
        <f>J41</f>
        <v>0.98541666667006211</v>
      </c>
      <c r="F43" s="340" t="s">
        <v>6</v>
      </c>
      <c r="G43" s="116"/>
      <c r="H43" s="341"/>
      <c r="I43" s="341"/>
      <c r="J43" s="341"/>
      <c r="K43" s="341"/>
      <c r="L43" s="341"/>
      <c r="M43" s="86"/>
      <c r="N43" s="86"/>
      <c r="O43" s="86"/>
      <c r="P43" s="328"/>
    </row>
    <row r="44" spans="1:18" ht="9.75" customHeight="1" x14ac:dyDescent="0.25">
      <c r="A44" s="87"/>
      <c r="B44" s="337"/>
      <c r="C44" s="337"/>
      <c r="D44" s="337"/>
      <c r="E44" s="343"/>
      <c r="F44" s="68"/>
      <c r="G44" s="343"/>
      <c r="H44" s="341"/>
      <c r="I44" s="341"/>
      <c r="J44" s="341"/>
      <c r="K44" s="341"/>
      <c r="L44" s="341"/>
      <c r="M44" s="86"/>
      <c r="N44" s="86"/>
      <c r="O44" s="86"/>
    </row>
    <row r="45" spans="1:18" ht="19.5" customHeight="1" x14ac:dyDescent="0.25">
      <c r="A45" s="328"/>
      <c r="B45" s="603" t="s">
        <v>11</v>
      </c>
      <c r="C45" s="603"/>
      <c r="D45" s="603"/>
      <c r="E45" s="492">
        <v>5.9041666666666677</v>
      </c>
      <c r="F45" s="603" t="s">
        <v>65</v>
      </c>
      <c r="G45" s="603"/>
      <c r="H45" s="492">
        <v>5.9041666666666677</v>
      </c>
      <c r="I45" s="493"/>
      <c r="J45" s="87"/>
      <c r="K45" s="87"/>
      <c r="L45" s="87"/>
      <c r="M45" s="87"/>
      <c r="N45" s="87"/>
      <c r="O45" s="87"/>
    </row>
    <row r="46" spans="1:18" ht="13.8" thickBot="1" x14ac:dyDescent="0.3">
      <c r="A46" s="328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8" ht="14.4" hidden="1" thickTop="1" thickBot="1" x14ac:dyDescent="0.3">
      <c r="A47" s="328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</row>
    <row r="48" spans="1:18" s="335" customFormat="1" ht="21" hidden="1" customHeight="1" thickBot="1" x14ac:dyDescent="0.3">
      <c r="A48" s="328"/>
      <c r="B48" s="86" t="s">
        <v>142</v>
      </c>
      <c r="C48" s="441" t="s">
        <v>66</v>
      </c>
      <c r="D48" s="110"/>
      <c r="E48" s="111"/>
      <c r="F48" s="441" t="s">
        <v>4</v>
      </c>
      <c r="G48" s="110"/>
      <c r="H48" s="331"/>
      <c r="I48" s="441" t="s">
        <v>5</v>
      </c>
      <c r="J48" s="596">
        <f>G48-D48</f>
        <v>0</v>
      </c>
      <c r="K48" s="596"/>
      <c r="L48" s="113" t="s">
        <v>6</v>
      </c>
      <c r="M48" s="494">
        <f>$J48*60*24</f>
        <v>0</v>
      </c>
      <c r="N48" s="333" t="s">
        <v>7</v>
      </c>
      <c r="O48" s="116"/>
      <c r="P48" s="334"/>
      <c r="R48" s="336"/>
    </row>
    <row r="49" spans="1:18" ht="9.75" hidden="1" customHeight="1" x14ac:dyDescent="0.25">
      <c r="A49" s="87"/>
      <c r="B49" s="86"/>
      <c r="C49" s="337"/>
      <c r="D49" s="338"/>
      <c r="E49" s="338"/>
      <c r="F49" s="337"/>
      <c r="G49" s="338"/>
      <c r="H49" s="331"/>
      <c r="I49" s="337"/>
      <c r="J49" s="119"/>
      <c r="K49" s="119"/>
      <c r="L49" s="120"/>
      <c r="M49" s="339"/>
      <c r="N49" s="339"/>
      <c r="O49" s="337"/>
      <c r="P49" s="334"/>
      <c r="R49" s="336"/>
    </row>
    <row r="50" spans="1:18" s="335" customFormat="1" ht="18.75" hidden="1" customHeight="1" x14ac:dyDescent="0.25">
      <c r="A50" s="328"/>
      <c r="B50" s="602" t="s">
        <v>12</v>
      </c>
      <c r="C50" s="602"/>
      <c r="D50" s="602"/>
      <c r="E50" s="123">
        <f>J48</f>
        <v>0</v>
      </c>
      <c r="F50" s="340" t="s">
        <v>6</v>
      </c>
      <c r="G50" s="116"/>
      <c r="H50" s="341"/>
      <c r="I50" s="341"/>
      <c r="J50" s="341"/>
      <c r="K50" s="341"/>
      <c r="L50" s="341"/>
      <c r="M50" s="86"/>
      <c r="N50" s="86"/>
      <c r="O50" s="86"/>
      <c r="P50" s="328"/>
    </row>
    <row r="51" spans="1:18" ht="9.75" hidden="1" customHeight="1" x14ac:dyDescent="0.25">
      <c r="A51" s="87"/>
      <c r="B51" s="337"/>
      <c r="C51" s="337"/>
      <c r="D51" s="337"/>
      <c r="E51" s="343"/>
      <c r="F51" s="68"/>
      <c r="G51" s="343"/>
      <c r="H51" s="341"/>
      <c r="I51" s="341"/>
      <c r="J51" s="341"/>
      <c r="K51" s="341"/>
      <c r="L51" s="341"/>
      <c r="M51" s="86"/>
      <c r="N51" s="86"/>
      <c r="O51" s="86"/>
    </row>
    <row r="52" spans="1:18" ht="19.5" hidden="1" customHeight="1" x14ac:dyDescent="0.25">
      <c r="A52" s="328"/>
      <c r="B52" s="603" t="s">
        <v>11</v>
      </c>
      <c r="C52" s="603"/>
      <c r="D52" s="603"/>
      <c r="E52" s="492" t="e">
        <f>'[2]3 Promedio meteorologia'!D183</f>
        <v>#DIV/0!</v>
      </c>
      <c r="F52" s="603" t="s">
        <v>65</v>
      </c>
      <c r="G52" s="603"/>
      <c r="H52" s="492" t="e">
        <f>'[2]3 Promedio meteorologia'!C183</f>
        <v>#DIV/0!</v>
      </c>
      <c r="I52" s="493"/>
      <c r="J52" s="87"/>
      <c r="K52" s="87"/>
      <c r="L52" s="87"/>
      <c r="M52" s="87"/>
      <c r="N52" s="87"/>
      <c r="O52" s="87"/>
    </row>
    <row r="53" spans="1:18" ht="13.8" hidden="1" thickBot="1" x14ac:dyDescent="0.3">
      <c r="A53" s="328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</row>
    <row r="54" spans="1:18" ht="14.4" hidden="1" thickTop="1" thickBot="1" x14ac:dyDescent="0.3">
      <c r="A54" s="328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</row>
    <row r="55" spans="1:18" s="335" customFormat="1" ht="21" hidden="1" customHeight="1" thickBot="1" x14ac:dyDescent="0.3">
      <c r="A55" s="328"/>
      <c r="B55" s="86" t="s">
        <v>143</v>
      </c>
      <c r="C55" s="441" t="s">
        <v>66</v>
      </c>
      <c r="D55" s="110"/>
      <c r="E55" s="111"/>
      <c r="F55" s="441" t="s">
        <v>4</v>
      </c>
      <c r="G55" s="110"/>
      <c r="H55" s="331"/>
      <c r="I55" s="441" t="s">
        <v>5</v>
      </c>
      <c r="J55" s="596">
        <f>G55-D55</f>
        <v>0</v>
      </c>
      <c r="K55" s="596"/>
      <c r="L55" s="113" t="s">
        <v>6</v>
      </c>
      <c r="M55" s="494">
        <f>$J55*60*24</f>
        <v>0</v>
      </c>
      <c r="N55" s="333" t="s">
        <v>7</v>
      </c>
      <c r="O55" s="116"/>
      <c r="P55" s="334"/>
      <c r="R55" s="336"/>
    </row>
    <row r="56" spans="1:18" ht="9.75" hidden="1" customHeight="1" x14ac:dyDescent="0.25">
      <c r="A56" s="87"/>
      <c r="B56" s="86"/>
      <c r="C56" s="337"/>
      <c r="D56" s="338"/>
      <c r="E56" s="338"/>
      <c r="F56" s="337"/>
      <c r="G56" s="338"/>
      <c r="H56" s="331"/>
      <c r="I56" s="337"/>
      <c r="J56" s="119"/>
      <c r="K56" s="119"/>
      <c r="L56" s="120"/>
      <c r="M56" s="339"/>
      <c r="N56" s="339"/>
      <c r="O56" s="337"/>
      <c r="P56" s="334"/>
      <c r="R56" s="336"/>
    </row>
    <row r="57" spans="1:18" s="335" customFormat="1" ht="18.75" hidden="1" customHeight="1" x14ac:dyDescent="0.25">
      <c r="A57" s="328"/>
      <c r="B57" s="602" t="s">
        <v>12</v>
      </c>
      <c r="C57" s="602"/>
      <c r="D57" s="602"/>
      <c r="E57" s="123">
        <f>J55</f>
        <v>0</v>
      </c>
      <c r="F57" s="340" t="s">
        <v>6</v>
      </c>
      <c r="G57" s="116"/>
      <c r="H57" s="341"/>
      <c r="I57" s="341"/>
      <c r="J57" s="341"/>
      <c r="K57" s="341"/>
      <c r="L57" s="341"/>
      <c r="M57" s="86"/>
      <c r="N57" s="86"/>
      <c r="O57" s="86"/>
      <c r="P57" s="328"/>
    </row>
    <row r="58" spans="1:18" ht="9.75" hidden="1" customHeight="1" x14ac:dyDescent="0.25">
      <c r="A58" s="87"/>
      <c r="B58" s="337"/>
      <c r="C58" s="337"/>
      <c r="D58" s="337"/>
      <c r="E58" s="343"/>
      <c r="F58" s="68"/>
      <c r="G58" s="343"/>
      <c r="H58" s="341"/>
      <c r="I58" s="341"/>
      <c r="J58" s="341"/>
      <c r="K58" s="341"/>
      <c r="L58" s="341"/>
      <c r="M58" s="86"/>
      <c r="N58" s="86"/>
      <c r="O58" s="86"/>
    </row>
    <row r="59" spans="1:18" ht="19.5" hidden="1" customHeight="1" x14ac:dyDescent="0.25">
      <c r="A59" s="328"/>
      <c r="B59" s="603" t="s">
        <v>11</v>
      </c>
      <c r="C59" s="603"/>
      <c r="D59" s="603"/>
      <c r="E59" s="492" t="e">
        <f>'[2]3 Promedio meteorologia'!D212</f>
        <v>#DIV/0!</v>
      </c>
      <c r="F59" s="603" t="s">
        <v>65</v>
      </c>
      <c r="G59" s="603"/>
      <c r="H59" s="492" t="e">
        <f>'[2]3 Promedio meteorologia'!C212</f>
        <v>#DIV/0!</v>
      </c>
      <c r="I59" s="493"/>
      <c r="J59" s="87"/>
      <c r="K59" s="87"/>
      <c r="L59" s="87"/>
      <c r="M59" s="87"/>
      <c r="N59" s="87"/>
      <c r="O59" s="87"/>
    </row>
    <row r="60" spans="1:18" ht="13.8" hidden="1" thickBot="1" x14ac:dyDescent="0.3">
      <c r="A60" s="328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</row>
    <row r="61" spans="1:18" ht="13.8" thickTop="1" x14ac:dyDescent="0.25">
      <c r="A61" s="328"/>
      <c r="B61" s="446"/>
      <c r="C61" s="446"/>
      <c r="D61" s="446"/>
      <c r="E61" s="446"/>
      <c r="F61" s="446"/>
      <c r="G61" s="446"/>
      <c r="H61" s="446"/>
      <c r="I61" s="446"/>
      <c r="J61" s="446"/>
      <c r="K61" s="446"/>
      <c r="L61" s="446"/>
      <c r="M61" s="446"/>
      <c r="N61" s="446"/>
      <c r="O61" s="446"/>
    </row>
    <row r="62" spans="1:18" x14ac:dyDescent="0.25">
      <c r="A62" s="328"/>
      <c r="B62" s="604" t="s">
        <v>13</v>
      </c>
      <c r="C62" s="604"/>
      <c r="D62" s="604"/>
      <c r="E62" s="604"/>
      <c r="F62" s="604"/>
      <c r="G62" s="604"/>
      <c r="H62" s="604"/>
      <c r="I62" s="604"/>
      <c r="J62" s="604"/>
      <c r="K62" s="604"/>
      <c r="L62" s="604"/>
      <c r="M62" s="604"/>
      <c r="N62" s="604"/>
      <c r="O62" s="604"/>
    </row>
    <row r="63" spans="1:18" ht="35.25" customHeight="1" x14ac:dyDescent="0.25">
      <c r="A63" s="328"/>
      <c r="B63" s="605" t="s">
        <v>174</v>
      </c>
      <c r="C63" s="605"/>
      <c r="D63" s="605"/>
      <c r="E63" s="605"/>
      <c r="F63" s="605"/>
      <c r="G63" s="605"/>
      <c r="H63" s="605"/>
      <c r="I63" s="605"/>
      <c r="J63" s="605"/>
      <c r="K63" s="605"/>
      <c r="L63" s="605"/>
      <c r="M63" s="605"/>
      <c r="N63" s="605"/>
      <c r="O63" s="605"/>
    </row>
  </sheetData>
  <mergeCells count="35">
    <mergeCell ref="B59:D59"/>
    <mergeCell ref="F59:G59"/>
    <mergeCell ref="B62:O62"/>
    <mergeCell ref="B63:O63"/>
    <mergeCell ref="J48:K48"/>
    <mergeCell ref="B50:D50"/>
    <mergeCell ref="B52:D52"/>
    <mergeCell ref="F52:G52"/>
    <mergeCell ref="J55:K55"/>
    <mergeCell ref="B57:D57"/>
    <mergeCell ref="B38:D38"/>
    <mergeCell ref="F38:G38"/>
    <mergeCell ref="J41:K41"/>
    <mergeCell ref="B43:D43"/>
    <mergeCell ref="B45:D45"/>
    <mergeCell ref="F45:G45"/>
    <mergeCell ref="B36:D36"/>
    <mergeCell ref="B15:D15"/>
    <mergeCell ref="B17:D17"/>
    <mergeCell ref="F17:G17"/>
    <mergeCell ref="J20:K20"/>
    <mergeCell ref="B22:D22"/>
    <mergeCell ref="B24:D24"/>
    <mergeCell ref="F24:G24"/>
    <mergeCell ref="J27:K27"/>
    <mergeCell ref="B29:D29"/>
    <mergeCell ref="B31:D31"/>
    <mergeCell ref="F31:G31"/>
    <mergeCell ref="J34:K34"/>
    <mergeCell ref="J13:K13"/>
    <mergeCell ref="B2:E5"/>
    <mergeCell ref="F2:O5"/>
    <mergeCell ref="B7:C7"/>
    <mergeCell ref="D7:O7"/>
    <mergeCell ref="B11:O11"/>
  </mergeCells>
  <pageMargins left="0.78740157480314965" right="0.74803149606299213" top="0.78740157480314965" bottom="0.78740157480314965" header="0.31496062992125984" footer="0.31496062992125984"/>
  <pageSetup paperSize="9" scale="68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F96F3-BD98-4E1E-A27C-C565D1B825C7}">
  <sheetPr>
    <pageSetUpPr fitToPage="1"/>
  </sheetPr>
  <dimension ref="A1:R63"/>
  <sheetViews>
    <sheetView view="pageBreakPreview" zoomScaleNormal="100" zoomScaleSheetLayoutView="100" workbookViewId="0">
      <selection activeCell="B63" sqref="B63:O63"/>
    </sheetView>
  </sheetViews>
  <sheetFormatPr baseColWidth="10" defaultColWidth="11.44140625" defaultRowHeight="13.2" x14ac:dyDescent="0.25"/>
  <cols>
    <col min="1" max="1" width="3.109375" style="335" customWidth="1"/>
    <col min="2" max="2" width="14.109375" style="1" customWidth="1"/>
    <col min="3" max="3" width="11" style="1" customWidth="1"/>
    <col min="4" max="4" width="14" style="1" customWidth="1"/>
    <col min="5" max="5" width="6.6640625" style="1" customWidth="1"/>
    <col min="6" max="6" width="10" style="1" customWidth="1"/>
    <col min="7" max="7" width="15" style="1" customWidth="1"/>
    <col min="8" max="8" width="6.6640625" style="1" customWidth="1"/>
    <col min="9" max="9" width="10.44140625" style="1" customWidth="1"/>
    <col min="10" max="11" width="5" style="1" customWidth="1"/>
    <col min="12" max="12" width="6.6640625" style="1" customWidth="1"/>
    <col min="13" max="13" width="7" style="1" customWidth="1"/>
    <col min="14" max="14" width="5.33203125" style="1" customWidth="1"/>
    <col min="15" max="15" width="4.44140625" style="1" customWidth="1"/>
    <col min="16" max="16" width="4" style="87" customWidth="1"/>
    <col min="17" max="16384" width="11.44140625" style="1"/>
  </cols>
  <sheetData>
    <row r="1" spans="1:18" ht="12" customHeight="1" thickBot="1" x14ac:dyDescent="0.3">
      <c r="A1" s="328"/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</row>
    <row r="2" spans="1:18" ht="16.5" customHeight="1" x14ac:dyDescent="0.25">
      <c r="A2" s="328"/>
      <c r="B2" s="597"/>
      <c r="C2" s="597"/>
      <c r="D2" s="597"/>
      <c r="E2" s="597"/>
      <c r="F2" s="583" t="s">
        <v>7782</v>
      </c>
      <c r="G2" s="583"/>
      <c r="H2" s="583"/>
      <c r="I2" s="583"/>
      <c r="J2" s="583"/>
      <c r="K2" s="583"/>
      <c r="L2" s="583"/>
      <c r="M2" s="583"/>
      <c r="N2" s="583"/>
      <c r="O2" s="584"/>
    </row>
    <row r="3" spans="1:18" ht="16.5" customHeight="1" x14ac:dyDescent="0.25">
      <c r="A3" s="328"/>
      <c r="B3" s="598"/>
      <c r="C3" s="598"/>
      <c r="D3" s="598"/>
      <c r="E3" s="598"/>
      <c r="F3" s="585"/>
      <c r="G3" s="585"/>
      <c r="H3" s="585"/>
      <c r="I3" s="585"/>
      <c r="J3" s="585"/>
      <c r="K3" s="585"/>
      <c r="L3" s="585"/>
      <c r="M3" s="585"/>
      <c r="N3" s="585"/>
      <c r="O3" s="586"/>
    </row>
    <row r="4" spans="1:18" ht="16.5" customHeight="1" x14ac:dyDescent="0.25">
      <c r="A4" s="328"/>
      <c r="B4" s="598"/>
      <c r="C4" s="598"/>
      <c r="D4" s="598"/>
      <c r="E4" s="598"/>
      <c r="F4" s="585"/>
      <c r="G4" s="585"/>
      <c r="H4" s="585"/>
      <c r="I4" s="585"/>
      <c r="J4" s="585"/>
      <c r="K4" s="585"/>
      <c r="L4" s="585"/>
      <c r="M4" s="585"/>
      <c r="N4" s="585"/>
      <c r="O4" s="586"/>
    </row>
    <row r="5" spans="1:18" ht="16.5" customHeight="1" thickBot="1" x14ac:dyDescent="0.3">
      <c r="A5" s="328"/>
      <c r="B5" s="599"/>
      <c r="C5" s="599"/>
      <c r="D5" s="599"/>
      <c r="E5" s="599"/>
      <c r="F5" s="587"/>
      <c r="G5" s="587"/>
      <c r="H5" s="587"/>
      <c r="I5" s="587"/>
      <c r="J5" s="587"/>
      <c r="K5" s="587"/>
      <c r="L5" s="587"/>
      <c r="M5" s="587"/>
      <c r="N5" s="587"/>
      <c r="O5" s="588"/>
    </row>
    <row r="6" spans="1:18" ht="9" customHeight="1" x14ac:dyDescent="0.25">
      <c r="A6" s="328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8" ht="33" customHeight="1" x14ac:dyDescent="0.25">
      <c r="A7" s="328"/>
      <c r="B7" s="600" t="s">
        <v>188</v>
      </c>
      <c r="C7" s="600"/>
      <c r="D7" s="591" t="s">
        <v>412</v>
      </c>
      <c r="E7" s="591"/>
      <c r="F7" s="591"/>
      <c r="G7" s="591"/>
      <c r="H7" s="591"/>
      <c r="I7" s="591"/>
      <c r="J7" s="591"/>
      <c r="K7" s="591"/>
      <c r="L7" s="591"/>
      <c r="M7" s="591"/>
      <c r="N7" s="591"/>
      <c r="O7" s="591"/>
    </row>
    <row r="8" spans="1:18" ht="9" customHeight="1" x14ac:dyDescent="0.25">
      <c r="A8" s="328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</row>
    <row r="9" spans="1:18" x14ac:dyDescent="0.25">
      <c r="A9" s="328"/>
      <c r="B9" s="139" t="s">
        <v>236</v>
      </c>
      <c r="C9" s="139"/>
      <c r="D9" s="487" t="s">
        <v>259</v>
      </c>
      <c r="E9" s="311"/>
      <c r="F9" s="311"/>
      <c r="G9" s="311"/>
      <c r="H9" s="442" t="s">
        <v>189</v>
      </c>
      <c r="I9" s="442"/>
      <c r="J9" s="442"/>
      <c r="K9" s="488" t="s">
        <v>413</v>
      </c>
      <c r="L9" s="488"/>
      <c r="M9" s="488"/>
      <c r="N9" s="488"/>
      <c r="O9" s="488"/>
    </row>
    <row r="10" spans="1:18" ht="7.5" customHeight="1" x14ac:dyDescent="0.25">
      <c r="A10" s="328"/>
      <c r="B10" s="329"/>
      <c r="C10" s="329"/>
      <c r="D10" s="329"/>
      <c r="E10" s="329"/>
      <c r="F10" s="329"/>
      <c r="G10" s="329"/>
      <c r="H10" s="329"/>
      <c r="I10" s="329"/>
      <c r="J10" s="329"/>
      <c r="K10" s="329"/>
      <c r="L10" s="329"/>
      <c r="M10" s="329"/>
      <c r="N10" s="329"/>
      <c r="O10" s="329"/>
    </row>
    <row r="11" spans="1:18" ht="19.5" customHeight="1" x14ac:dyDescent="0.25">
      <c r="A11" s="328"/>
      <c r="B11" s="601" t="s">
        <v>136</v>
      </c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</row>
    <row r="12" spans="1:18" ht="11.25" customHeight="1" thickBot="1" x14ac:dyDescent="0.3">
      <c r="A12" s="328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8" s="335" customFormat="1" ht="21" customHeight="1" thickBot="1" x14ac:dyDescent="0.3">
      <c r="A13" s="328"/>
      <c r="B13" s="86" t="s">
        <v>137</v>
      </c>
      <c r="C13" s="441" t="s">
        <v>66</v>
      </c>
      <c r="D13" s="110">
        <v>43874.394444444442</v>
      </c>
      <c r="E13" s="111"/>
      <c r="F13" s="441" t="s">
        <v>4</v>
      </c>
      <c r="G13" s="110">
        <v>43875.394444444442</v>
      </c>
      <c r="H13" s="331"/>
      <c r="I13" s="441" t="s">
        <v>5</v>
      </c>
      <c r="J13" s="596">
        <f>G13-D13</f>
        <v>1</v>
      </c>
      <c r="K13" s="596"/>
      <c r="L13" s="113" t="s">
        <v>6</v>
      </c>
      <c r="M13" s="332">
        <f>$J13*60*24</f>
        <v>1440</v>
      </c>
      <c r="N13" s="333" t="s">
        <v>7</v>
      </c>
      <c r="O13" s="116"/>
      <c r="P13" s="334"/>
      <c r="R13" s="336"/>
    </row>
    <row r="14" spans="1:18" ht="9.75" customHeight="1" x14ac:dyDescent="0.25">
      <c r="A14" s="87"/>
      <c r="B14" s="86"/>
      <c r="C14" s="337"/>
      <c r="D14" s="338"/>
      <c r="E14" s="338"/>
      <c r="F14" s="337"/>
      <c r="G14" s="338"/>
      <c r="H14" s="331"/>
      <c r="I14" s="337"/>
      <c r="J14" s="119"/>
      <c r="K14" s="119"/>
      <c r="L14" s="120"/>
      <c r="M14" s="339"/>
      <c r="N14" s="339"/>
      <c r="O14" s="337"/>
      <c r="P14" s="334"/>
      <c r="R14" s="336"/>
    </row>
    <row r="15" spans="1:18" s="335" customFormat="1" ht="18.75" customHeight="1" x14ac:dyDescent="0.25">
      <c r="A15" s="328"/>
      <c r="B15" s="602" t="s">
        <v>12</v>
      </c>
      <c r="C15" s="602"/>
      <c r="D15" s="602"/>
      <c r="E15" s="123">
        <f>J13</f>
        <v>1</v>
      </c>
      <c r="F15" s="340" t="s">
        <v>6</v>
      </c>
      <c r="G15" s="116"/>
      <c r="H15" s="341"/>
      <c r="I15" s="341"/>
      <c r="J15" s="342"/>
      <c r="K15" s="341"/>
      <c r="L15" s="341"/>
      <c r="M15" s="86"/>
      <c r="N15" s="86"/>
      <c r="O15" s="86"/>
      <c r="P15" s="328"/>
    </row>
    <row r="16" spans="1:18" ht="9.75" customHeight="1" x14ac:dyDescent="0.25">
      <c r="A16" s="87"/>
      <c r="B16" s="337"/>
      <c r="C16" s="337"/>
      <c r="D16" s="337"/>
      <c r="E16" s="343"/>
      <c r="F16" s="68"/>
      <c r="G16" s="343"/>
      <c r="H16" s="341"/>
      <c r="I16" s="341"/>
      <c r="J16" s="341"/>
      <c r="K16" s="341"/>
      <c r="L16" s="341"/>
      <c r="M16" s="86"/>
      <c r="N16" s="86"/>
      <c r="O16" s="86"/>
    </row>
    <row r="17" spans="1:18" ht="19.5" customHeight="1" x14ac:dyDescent="0.25">
      <c r="A17" s="328"/>
      <c r="B17" s="603" t="s">
        <v>11</v>
      </c>
      <c r="C17" s="603"/>
      <c r="D17" s="603"/>
      <c r="E17" s="492">
        <v>5.5041666666666664</v>
      </c>
      <c r="F17" s="603" t="s">
        <v>65</v>
      </c>
      <c r="G17" s="603"/>
      <c r="H17" s="492">
        <v>456.24166666666662</v>
      </c>
      <c r="I17" s="68"/>
      <c r="J17" s="87"/>
      <c r="K17" s="87"/>
      <c r="L17" s="87"/>
      <c r="M17" s="87"/>
      <c r="N17" s="87"/>
      <c r="O17" s="87"/>
    </row>
    <row r="18" spans="1:18" ht="13.8" thickBot="1" x14ac:dyDescent="0.3">
      <c r="A18" s="328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8" ht="11.25" customHeight="1" thickTop="1" thickBot="1" x14ac:dyDescent="0.3">
      <c r="A19" s="328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  <row r="20" spans="1:18" s="335" customFormat="1" ht="21" customHeight="1" thickBot="1" x14ac:dyDescent="0.3">
      <c r="A20" s="328"/>
      <c r="B20" s="86" t="s">
        <v>138</v>
      </c>
      <c r="C20" s="441" t="s">
        <v>66</v>
      </c>
      <c r="D20" s="110">
        <v>43875.425694444442</v>
      </c>
      <c r="E20" s="111"/>
      <c r="F20" s="441" t="s">
        <v>4</v>
      </c>
      <c r="G20" s="110">
        <v>43876.425694444442</v>
      </c>
      <c r="H20" s="331"/>
      <c r="I20" s="441" t="s">
        <v>5</v>
      </c>
      <c r="J20" s="596">
        <f>G20-D20</f>
        <v>1</v>
      </c>
      <c r="K20" s="596"/>
      <c r="L20" s="113" t="s">
        <v>6</v>
      </c>
      <c r="M20" s="332">
        <f>$J20*60*24</f>
        <v>1440</v>
      </c>
      <c r="N20" s="333" t="s">
        <v>7</v>
      </c>
      <c r="O20" s="116"/>
      <c r="P20" s="334"/>
      <c r="R20" s="336"/>
    </row>
    <row r="21" spans="1:18" ht="9.75" customHeight="1" x14ac:dyDescent="0.25">
      <c r="A21" s="87"/>
      <c r="B21" s="86"/>
      <c r="C21" s="337"/>
      <c r="D21" s="338"/>
      <c r="E21" s="338"/>
      <c r="F21" s="337"/>
      <c r="G21" s="338"/>
      <c r="H21" s="331"/>
      <c r="I21" s="337"/>
      <c r="J21" s="119"/>
      <c r="K21" s="119"/>
      <c r="L21" s="120"/>
      <c r="M21" s="339"/>
      <c r="N21" s="339"/>
      <c r="O21" s="337"/>
      <c r="P21" s="334"/>
      <c r="R21" s="336"/>
    </row>
    <row r="22" spans="1:18" s="335" customFormat="1" ht="18.75" customHeight="1" x14ac:dyDescent="0.25">
      <c r="A22" s="328"/>
      <c r="B22" s="602" t="s">
        <v>12</v>
      </c>
      <c r="C22" s="602"/>
      <c r="D22" s="602"/>
      <c r="E22" s="123">
        <f>J20</f>
        <v>1</v>
      </c>
      <c r="F22" s="340" t="s">
        <v>6</v>
      </c>
      <c r="G22" s="116"/>
      <c r="H22" s="341"/>
      <c r="I22" s="341"/>
      <c r="J22" s="341"/>
      <c r="K22" s="341"/>
      <c r="L22" s="341"/>
      <c r="M22" s="86"/>
      <c r="N22" s="86"/>
      <c r="O22" s="86"/>
      <c r="P22" s="328"/>
    </row>
    <row r="23" spans="1:18" ht="9.75" customHeight="1" x14ac:dyDescent="0.25">
      <c r="A23" s="87"/>
      <c r="B23" s="337"/>
      <c r="C23" s="337"/>
      <c r="D23" s="337"/>
      <c r="E23" s="343"/>
      <c r="F23" s="68"/>
      <c r="G23" s="343"/>
      <c r="H23" s="341"/>
      <c r="I23" s="341"/>
      <c r="J23" s="341"/>
      <c r="K23" s="341"/>
      <c r="L23" s="341"/>
      <c r="M23" s="86"/>
      <c r="N23" s="86"/>
      <c r="O23" s="86"/>
    </row>
    <row r="24" spans="1:18" ht="19.5" customHeight="1" x14ac:dyDescent="0.25">
      <c r="A24" s="328"/>
      <c r="B24" s="603" t="s">
        <v>11</v>
      </c>
      <c r="C24" s="603"/>
      <c r="D24" s="603"/>
      <c r="E24" s="492">
        <v>5.6791666666666671</v>
      </c>
      <c r="F24" s="603" t="s">
        <v>65</v>
      </c>
      <c r="G24" s="603"/>
      <c r="H24" s="492">
        <v>457.14583333333326</v>
      </c>
      <c r="I24" s="68"/>
      <c r="J24" s="87"/>
      <c r="K24" s="87"/>
      <c r="L24" s="87"/>
      <c r="M24" s="87"/>
      <c r="N24" s="87"/>
      <c r="O24" s="87"/>
    </row>
    <row r="25" spans="1:18" ht="13.8" thickBot="1" x14ac:dyDescent="0.3">
      <c r="A25" s="328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8" ht="11.25" customHeight="1" thickTop="1" thickBot="1" x14ac:dyDescent="0.3">
      <c r="A26" s="328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7" spans="1:18" s="335" customFormat="1" ht="21" customHeight="1" thickBot="1" x14ac:dyDescent="0.3">
      <c r="A27" s="328"/>
      <c r="B27" s="86" t="s">
        <v>139</v>
      </c>
      <c r="C27" s="441" t="s">
        <v>66</v>
      </c>
      <c r="D27" s="110">
        <v>43881.466666666667</v>
      </c>
      <c r="E27" s="111"/>
      <c r="F27" s="441" t="s">
        <v>4</v>
      </c>
      <c r="G27" s="110">
        <v>43882.455555555556</v>
      </c>
      <c r="H27" s="331"/>
      <c r="I27" s="441" t="s">
        <v>5</v>
      </c>
      <c r="J27" s="596">
        <f>G27-D27</f>
        <v>0.98888888888905058</v>
      </c>
      <c r="K27" s="596"/>
      <c r="L27" s="113" t="s">
        <v>6</v>
      </c>
      <c r="M27" s="332">
        <f>$J27*60*24</f>
        <v>1424.0000000002328</v>
      </c>
      <c r="N27" s="333" t="s">
        <v>7</v>
      </c>
      <c r="O27" s="116"/>
      <c r="P27" s="334"/>
      <c r="R27" s="336"/>
    </row>
    <row r="28" spans="1:18" ht="9.75" customHeight="1" x14ac:dyDescent="0.25">
      <c r="A28" s="87"/>
      <c r="B28" s="86"/>
      <c r="C28" s="337"/>
      <c r="D28" s="338"/>
      <c r="E28" s="338"/>
      <c r="F28" s="337"/>
      <c r="G28" s="338"/>
      <c r="H28" s="331"/>
      <c r="I28" s="337"/>
      <c r="J28" s="119"/>
      <c r="K28" s="119"/>
      <c r="L28" s="120"/>
      <c r="M28" s="339"/>
      <c r="N28" s="339"/>
      <c r="O28" s="337"/>
      <c r="P28" s="334"/>
      <c r="R28" s="336"/>
    </row>
    <row r="29" spans="1:18" s="335" customFormat="1" ht="18.75" customHeight="1" x14ac:dyDescent="0.25">
      <c r="A29" s="328"/>
      <c r="B29" s="602" t="s">
        <v>12</v>
      </c>
      <c r="C29" s="602"/>
      <c r="D29" s="602"/>
      <c r="E29" s="123">
        <f>J27</f>
        <v>0.98888888888905058</v>
      </c>
      <c r="F29" s="340" t="s">
        <v>6</v>
      </c>
      <c r="G29" s="116"/>
      <c r="H29" s="341"/>
      <c r="I29" s="341"/>
      <c r="J29" s="341"/>
      <c r="K29" s="341"/>
      <c r="L29" s="341"/>
      <c r="M29" s="86"/>
      <c r="N29" s="86"/>
      <c r="O29" s="86"/>
      <c r="P29" s="328"/>
    </row>
    <row r="30" spans="1:18" ht="9.75" customHeight="1" x14ac:dyDescent="0.25">
      <c r="A30" s="87"/>
      <c r="B30" s="337"/>
      <c r="C30" s="337"/>
      <c r="D30" s="337"/>
      <c r="E30" s="343"/>
      <c r="F30" s="68"/>
      <c r="G30" s="343"/>
      <c r="H30" s="341"/>
      <c r="I30" s="341"/>
      <c r="J30" s="341"/>
      <c r="K30" s="341"/>
      <c r="L30" s="341"/>
      <c r="M30" s="86"/>
      <c r="N30" s="86"/>
      <c r="O30" s="86"/>
    </row>
    <row r="31" spans="1:18" ht="19.5" customHeight="1" x14ac:dyDescent="0.25">
      <c r="A31" s="328"/>
      <c r="B31" s="603" t="s">
        <v>11</v>
      </c>
      <c r="C31" s="603"/>
      <c r="D31" s="603"/>
      <c r="E31" s="492">
        <v>8.0291666666666668</v>
      </c>
      <c r="F31" s="603" t="s">
        <v>65</v>
      </c>
      <c r="G31" s="603"/>
      <c r="H31" s="492">
        <v>454.63749999999987</v>
      </c>
      <c r="I31" s="493"/>
      <c r="J31" s="87"/>
      <c r="K31" s="87"/>
      <c r="L31" s="87"/>
      <c r="M31" s="87"/>
      <c r="N31" s="87"/>
      <c r="O31" s="87"/>
    </row>
    <row r="32" spans="1:18" ht="13.8" thickBot="1" x14ac:dyDescent="0.3">
      <c r="A32" s="328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8" ht="11.25" customHeight="1" thickTop="1" thickBot="1" x14ac:dyDescent="0.3">
      <c r="A33" s="328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</row>
    <row r="34" spans="1:18" s="335" customFormat="1" ht="21" customHeight="1" thickBot="1" x14ac:dyDescent="0.3">
      <c r="A34" s="328"/>
      <c r="B34" s="86" t="s">
        <v>140</v>
      </c>
      <c r="C34" s="441" t="s">
        <v>66</v>
      </c>
      <c r="D34" s="110">
        <v>43885.406944444447</v>
      </c>
      <c r="E34" s="111"/>
      <c r="F34" s="441" t="s">
        <v>4</v>
      </c>
      <c r="G34" s="110">
        <v>43886.406944444447</v>
      </c>
      <c r="H34" s="331"/>
      <c r="I34" s="441" t="s">
        <v>5</v>
      </c>
      <c r="J34" s="596">
        <f>G34-D34</f>
        <v>1</v>
      </c>
      <c r="K34" s="596"/>
      <c r="L34" s="113" t="s">
        <v>6</v>
      </c>
      <c r="M34" s="332">
        <f>$J34*60*24</f>
        <v>1440</v>
      </c>
      <c r="N34" s="333" t="s">
        <v>7</v>
      </c>
      <c r="O34" s="116"/>
      <c r="P34" s="334"/>
      <c r="R34" s="336"/>
    </row>
    <row r="35" spans="1:18" ht="9.75" customHeight="1" x14ac:dyDescent="0.25">
      <c r="A35" s="87"/>
      <c r="B35" s="86"/>
      <c r="C35" s="337"/>
      <c r="D35" s="338"/>
      <c r="E35" s="338"/>
      <c r="F35" s="337"/>
      <c r="G35" s="338"/>
      <c r="H35" s="331"/>
      <c r="I35" s="337"/>
      <c r="J35" s="119"/>
      <c r="K35" s="119"/>
      <c r="L35" s="120"/>
      <c r="M35" s="339"/>
      <c r="N35" s="339"/>
      <c r="O35" s="337"/>
      <c r="P35" s="334"/>
      <c r="R35" s="336"/>
    </row>
    <row r="36" spans="1:18" s="335" customFormat="1" ht="18.75" customHeight="1" x14ac:dyDescent="0.25">
      <c r="A36" s="328"/>
      <c r="B36" s="602" t="s">
        <v>12</v>
      </c>
      <c r="C36" s="602"/>
      <c r="D36" s="602"/>
      <c r="E36" s="123">
        <f>J34</f>
        <v>1</v>
      </c>
      <c r="F36" s="340" t="s">
        <v>6</v>
      </c>
      <c r="G36" s="116"/>
      <c r="H36" s="341"/>
      <c r="I36" s="341"/>
      <c r="J36" s="341"/>
      <c r="K36" s="341"/>
      <c r="L36" s="341"/>
      <c r="M36" s="86"/>
      <c r="N36" s="86"/>
      <c r="O36" s="86"/>
      <c r="P36" s="328"/>
    </row>
    <row r="37" spans="1:18" ht="9.75" customHeight="1" x14ac:dyDescent="0.25">
      <c r="A37" s="87"/>
      <c r="B37" s="337"/>
      <c r="C37" s="337"/>
      <c r="D37" s="337"/>
      <c r="E37" s="343"/>
      <c r="F37" s="68"/>
      <c r="G37" s="343"/>
      <c r="H37" s="341"/>
      <c r="I37" s="341"/>
      <c r="J37" s="341"/>
      <c r="K37" s="341"/>
      <c r="L37" s="341"/>
      <c r="M37" s="86"/>
      <c r="N37" s="86"/>
      <c r="O37" s="86"/>
    </row>
    <row r="38" spans="1:18" ht="19.5" customHeight="1" x14ac:dyDescent="0.25">
      <c r="A38" s="328"/>
      <c r="B38" s="603" t="s">
        <v>11</v>
      </c>
      <c r="C38" s="603"/>
      <c r="D38" s="603"/>
      <c r="E38" s="492">
        <v>8.5458333333333343</v>
      </c>
      <c r="F38" s="603" t="s">
        <v>65</v>
      </c>
      <c r="G38" s="603"/>
      <c r="H38" s="492">
        <v>453.20416666666682</v>
      </c>
      <c r="I38" s="493"/>
      <c r="J38" s="87"/>
      <c r="K38" s="87"/>
      <c r="L38" s="87"/>
      <c r="M38" s="87"/>
      <c r="N38" s="87"/>
      <c r="O38" s="87"/>
    </row>
    <row r="39" spans="1:18" ht="13.8" thickBot="1" x14ac:dyDescent="0.3">
      <c r="A39" s="328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8" ht="14.4" thickTop="1" thickBot="1" x14ac:dyDescent="0.3">
      <c r="A40" s="328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</row>
    <row r="41" spans="1:18" s="335" customFormat="1" ht="21" customHeight="1" thickBot="1" x14ac:dyDescent="0.3">
      <c r="A41" s="328"/>
      <c r="B41" s="86" t="s">
        <v>141</v>
      </c>
      <c r="C41" s="441" t="s">
        <v>66</v>
      </c>
      <c r="D41" s="110">
        <v>43886.430555555555</v>
      </c>
      <c r="E41" s="111"/>
      <c r="F41" s="441" t="s">
        <v>4</v>
      </c>
      <c r="G41" s="110">
        <v>43887.42083333333</v>
      </c>
      <c r="H41" s="331"/>
      <c r="I41" s="441" t="s">
        <v>5</v>
      </c>
      <c r="J41" s="596">
        <f>G41-D41</f>
        <v>0.99027777777519077</v>
      </c>
      <c r="K41" s="596"/>
      <c r="L41" s="113" t="s">
        <v>6</v>
      </c>
      <c r="M41" s="332">
        <f>$J41*60*24</f>
        <v>1425.9999999962747</v>
      </c>
      <c r="N41" s="333" t="s">
        <v>7</v>
      </c>
      <c r="O41" s="116"/>
      <c r="P41" s="334"/>
      <c r="R41" s="336"/>
    </row>
    <row r="42" spans="1:18" ht="9.75" customHeight="1" x14ac:dyDescent="0.25">
      <c r="A42" s="87"/>
      <c r="B42" s="86"/>
      <c r="C42" s="337"/>
      <c r="D42" s="338"/>
      <c r="E42" s="338"/>
      <c r="F42" s="337"/>
      <c r="G42" s="338"/>
      <c r="H42" s="331"/>
      <c r="I42" s="337"/>
      <c r="J42" s="119"/>
      <c r="K42" s="119"/>
      <c r="L42" s="120"/>
      <c r="M42" s="339"/>
      <c r="N42" s="339"/>
      <c r="O42" s="337"/>
      <c r="P42" s="334"/>
      <c r="R42" s="336"/>
    </row>
    <row r="43" spans="1:18" s="335" customFormat="1" ht="18.75" customHeight="1" x14ac:dyDescent="0.25">
      <c r="A43" s="328"/>
      <c r="B43" s="602" t="s">
        <v>12</v>
      </c>
      <c r="C43" s="602"/>
      <c r="D43" s="602"/>
      <c r="E43" s="123">
        <f>J41</f>
        <v>0.99027777777519077</v>
      </c>
      <c r="F43" s="340" t="s">
        <v>6</v>
      </c>
      <c r="G43" s="116"/>
      <c r="H43" s="341"/>
      <c r="I43" s="341"/>
      <c r="J43" s="341"/>
      <c r="K43" s="341"/>
      <c r="L43" s="341"/>
      <c r="M43" s="86"/>
      <c r="N43" s="86"/>
      <c r="O43" s="86"/>
      <c r="P43" s="328"/>
    </row>
    <row r="44" spans="1:18" ht="9.75" customHeight="1" x14ac:dyDescent="0.25">
      <c r="A44" s="87"/>
      <c r="B44" s="337"/>
      <c r="C44" s="337"/>
      <c r="D44" s="337"/>
      <c r="E44" s="343"/>
      <c r="F44" s="68"/>
      <c r="G44" s="343"/>
      <c r="H44" s="341"/>
      <c r="I44" s="341"/>
      <c r="J44" s="341"/>
      <c r="K44" s="341"/>
      <c r="L44" s="341"/>
      <c r="M44" s="86"/>
      <c r="N44" s="86"/>
      <c r="O44" s="86"/>
    </row>
    <row r="45" spans="1:18" ht="19.5" customHeight="1" x14ac:dyDescent="0.25">
      <c r="A45" s="328"/>
      <c r="B45" s="603" t="s">
        <v>11</v>
      </c>
      <c r="C45" s="603"/>
      <c r="D45" s="603"/>
      <c r="E45" s="492">
        <v>7.8874999999999984</v>
      </c>
      <c r="F45" s="603" t="s">
        <v>65</v>
      </c>
      <c r="G45" s="603"/>
      <c r="H45" s="492">
        <v>453.5916666666667</v>
      </c>
      <c r="I45" s="493"/>
      <c r="J45" s="87"/>
      <c r="K45" s="87"/>
      <c r="L45" s="87"/>
      <c r="M45" s="87"/>
      <c r="N45" s="87"/>
      <c r="O45" s="87"/>
    </row>
    <row r="46" spans="1:18" ht="13.8" thickBot="1" x14ac:dyDescent="0.3">
      <c r="A46" s="328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8" ht="14.4" hidden="1" thickTop="1" thickBot="1" x14ac:dyDescent="0.3">
      <c r="A47" s="328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</row>
    <row r="48" spans="1:18" s="335" customFormat="1" ht="21" hidden="1" customHeight="1" thickBot="1" x14ac:dyDescent="0.3">
      <c r="A48" s="328"/>
      <c r="B48" s="86" t="s">
        <v>142</v>
      </c>
      <c r="C48" s="441" t="s">
        <v>66</v>
      </c>
      <c r="D48" s="110"/>
      <c r="E48" s="111"/>
      <c r="F48" s="441" t="s">
        <v>4</v>
      </c>
      <c r="G48" s="110"/>
      <c r="H48" s="331"/>
      <c r="I48" s="441" t="s">
        <v>5</v>
      </c>
      <c r="J48" s="596">
        <f>G48-D48</f>
        <v>0</v>
      </c>
      <c r="K48" s="596"/>
      <c r="L48" s="113" t="s">
        <v>6</v>
      </c>
      <c r="M48" s="494">
        <f>$J48*60*24</f>
        <v>0</v>
      </c>
      <c r="N48" s="333" t="s">
        <v>7</v>
      </c>
      <c r="O48" s="116"/>
      <c r="P48" s="334"/>
      <c r="R48" s="336"/>
    </row>
    <row r="49" spans="1:18" ht="9.75" hidden="1" customHeight="1" x14ac:dyDescent="0.25">
      <c r="A49" s="87"/>
      <c r="B49" s="86"/>
      <c r="C49" s="337"/>
      <c r="D49" s="338"/>
      <c r="E49" s="338"/>
      <c r="F49" s="337"/>
      <c r="G49" s="338"/>
      <c r="H49" s="331"/>
      <c r="I49" s="337"/>
      <c r="J49" s="119"/>
      <c r="K49" s="119"/>
      <c r="L49" s="120"/>
      <c r="M49" s="339"/>
      <c r="N49" s="339"/>
      <c r="O49" s="337"/>
      <c r="P49" s="334"/>
      <c r="R49" s="336"/>
    </row>
    <row r="50" spans="1:18" s="335" customFormat="1" ht="18.75" hidden="1" customHeight="1" x14ac:dyDescent="0.25">
      <c r="A50" s="328"/>
      <c r="B50" s="602" t="s">
        <v>12</v>
      </c>
      <c r="C50" s="602"/>
      <c r="D50" s="602"/>
      <c r="E50" s="123">
        <f>J48</f>
        <v>0</v>
      </c>
      <c r="F50" s="340" t="s">
        <v>6</v>
      </c>
      <c r="G50" s="116"/>
      <c r="H50" s="341"/>
      <c r="I50" s="341"/>
      <c r="J50" s="341"/>
      <c r="K50" s="341"/>
      <c r="L50" s="341"/>
      <c r="M50" s="86"/>
      <c r="N50" s="86"/>
      <c r="O50" s="86"/>
      <c r="P50" s="328"/>
    </row>
    <row r="51" spans="1:18" ht="9.75" hidden="1" customHeight="1" x14ac:dyDescent="0.25">
      <c r="A51" s="87"/>
      <c r="B51" s="337"/>
      <c r="C51" s="337"/>
      <c r="D51" s="337"/>
      <c r="E51" s="343"/>
      <c r="F51" s="68"/>
      <c r="G51" s="343"/>
      <c r="H51" s="341"/>
      <c r="I51" s="341"/>
      <c r="J51" s="341"/>
      <c r="K51" s="341"/>
      <c r="L51" s="341"/>
      <c r="M51" s="86"/>
      <c r="N51" s="86"/>
      <c r="O51" s="86"/>
    </row>
    <row r="52" spans="1:18" ht="19.5" hidden="1" customHeight="1" x14ac:dyDescent="0.25">
      <c r="A52" s="328"/>
      <c r="B52" s="603" t="s">
        <v>11</v>
      </c>
      <c r="C52" s="603"/>
      <c r="D52" s="603"/>
      <c r="E52" s="492" t="e">
        <f>#REF!</f>
        <v>#REF!</v>
      </c>
      <c r="F52" s="603" t="s">
        <v>65</v>
      </c>
      <c r="G52" s="603"/>
      <c r="H52" s="492" t="e">
        <f>#REF!</f>
        <v>#REF!</v>
      </c>
      <c r="I52" s="493"/>
      <c r="J52" s="87"/>
      <c r="K52" s="87"/>
      <c r="L52" s="87"/>
      <c r="M52" s="87"/>
      <c r="N52" s="87"/>
      <c r="O52" s="87"/>
    </row>
    <row r="53" spans="1:18" ht="13.8" hidden="1" thickBot="1" x14ac:dyDescent="0.3">
      <c r="A53" s="328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</row>
    <row r="54" spans="1:18" ht="14.4" hidden="1" thickTop="1" thickBot="1" x14ac:dyDescent="0.3">
      <c r="A54" s="328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</row>
    <row r="55" spans="1:18" s="335" customFormat="1" ht="21" hidden="1" customHeight="1" thickBot="1" x14ac:dyDescent="0.3">
      <c r="A55" s="328"/>
      <c r="B55" s="86" t="s">
        <v>143</v>
      </c>
      <c r="C55" s="441" t="s">
        <v>66</v>
      </c>
      <c r="D55" s="110"/>
      <c r="E55" s="111"/>
      <c r="F55" s="441" t="s">
        <v>4</v>
      </c>
      <c r="G55" s="110"/>
      <c r="H55" s="331"/>
      <c r="I55" s="441" t="s">
        <v>5</v>
      </c>
      <c r="J55" s="596">
        <f>G55-D55</f>
        <v>0</v>
      </c>
      <c r="K55" s="596"/>
      <c r="L55" s="113" t="s">
        <v>6</v>
      </c>
      <c r="M55" s="494">
        <f>$J55*60*24</f>
        <v>0</v>
      </c>
      <c r="N55" s="333" t="s">
        <v>7</v>
      </c>
      <c r="O55" s="116"/>
      <c r="P55" s="334"/>
      <c r="R55" s="336"/>
    </row>
    <row r="56" spans="1:18" ht="9.75" hidden="1" customHeight="1" x14ac:dyDescent="0.25">
      <c r="A56" s="87"/>
      <c r="B56" s="86"/>
      <c r="C56" s="337"/>
      <c r="D56" s="338"/>
      <c r="E56" s="338"/>
      <c r="F56" s="337"/>
      <c r="G56" s="338"/>
      <c r="H56" s="331"/>
      <c r="I56" s="337"/>
      <c r="J56" s="119"/>
      <c r="K56" s="119"/>
      <c r="L56" s="120"/>
      <c r="M56" s="339"/>
      <c r="N56" s="339"/>
      <c r="O56" s="337"/>
      <c r="P56" s="334"/>
      <c r="R56" s="336"/>
    </row>
    <row r="57" spans="1:18" s="335" customFormat="1" ht="18.75" hidden="1" customHeight="1" x14ac:dyDescent="0.25">
      <c r="A57" s="328"/>
      <c r="B57" s="602" t="s">
        <v>12</v>
      </c>
      <c r="C57" s="602"/>
      <c r="D57" s="602"/>
      <c r="E57" s="123">
        <f>J55</f>
        <v>0</v>
      </c>
      <c r="F57" s="340" t="s">
        <v>6</v>
      </c>
      <c r="G57" s="116"/>
      <c r="H57" s="341"/>
      <c r="I57" s="341"/>
      <c r="J57" s="341"/>
      <c r="K57" s="341"/>
      <c r="L57" s="341"/>
      <c r="M57" s="86"/>
      <c r="N57" s="86"/>
      <c r="O57" s="86"/>
      <c r="P57" s="328"/>
    </row>
    <row r="58" spans="1:18" ht="9.75" hidden="1" customHeight="1" x14ac:dyDescent="0.25">
      <c r="A58" s="87"/>
      <c r="B58" s="337"/>
      <c r="C58" s="337"/>
      <c r="D58" s="337"/>
      <c r="E58" s="343"/>
      <c r="F58" s="68"/>
      <c r="G58" s="343"/>
      <c r="H58" s="341"/>
      <c r="I58" s="341"/>
      <c r="J58" s="341"/>
      <c r="K58" s="341"/>
      <c r="L58" s="341"/>
      <c r="M58" s="86"/>
      <c r="N58" s="86"/>
      <c r="O58" s="86"/>
    </row>
    <row r="59" spans="1:18" ht="19.5" hidden="1" customHeight="1" x14ac:dyDescent="0.25">
      <c r="A59" s="328"/>
      <c r="B59" s="603" t="s">
        <v>11</v>
      </c>
      <c r="C59" s="603"/>
      <c r="D59" s="603"/>
      <c r="E59" s="492" t="e">
        <f>#REF!</f>
        <v>#REF!</v>
      </c>
      <c r="F59" s="603" t="s">
        <v>65</v>
      </c>
      <c r="G59" s="603"/>
      <c r="H59" s="492" t="e">
        <f>#REF!</f>
        <v>#REF!</v>
      </c>
      <c r="I59" s="493"/>
      <c r="J59" s="87"/>
      <c r="K59" s="87"/>
      <c r="L59" s="87"/>
      <c r="M59" s="87"/>
      <c r="N59" s="87"/>
      <c r="O59" s="87"/>
    </row>
    <row r="60" spans="1:18" ht="13.8" hidden="1" thickBot="1" x14ac:dyDescent="0.3">
      <c r="A60" s="328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</row>
    <row r="61" spans="1:18" ht="13.8" thickTop="1" x14ac:dyDescent="0.25">
      <c r="A61" s="328"/>
      <c r="B61" s="446"/>
      <c r="C61" s="446"/>
      <c r="D61" s="446"/>
      <c r="E61" s="446"/>
      <c r="F61" s="446"/>
      <c r="G61" s="446"/>
      <c r="H61" s="446"/>
      <c r="I61" s="446"/>
      <c r="J61" s="446"/>
      <c r="K61" s="446"/>
      <c r="L61" s="446"/>
      <c r="M61" s="446"/>
      <c r="N61" s="446"/>
      <c r="O61" s="446"/>
    </row>
    <row r="62" spans="1:18" x14ac:dyDescent="0.25">
      <c r="A62" s="328"/>
      <c r="B62" s="604" t="s">
        <v>13</v>
      </c>
      <c r="C62" s="604"/>
      <c r="D62" s="604"/>
      <c r="E62" s="604"/>
      <c r="F62" s="604"/>
      <c r="G62" s="604"/>
      <c r="H62" s="604"/>
      <c r="I62" s="604"/>
      <c r="J62" s="604"/>
      <c r="K62" s="604"/>
      <c r="L62" s="604"/>
      <c r="M62" s="604"/>
      <c r="N62" s="604"/>
      <c r="O62" s="604"/>
    </row>
    <row r="63" spans="1:18" ht="35.25" customHeight="1" x14ac:dyDescent="0.25">
      <c r="A63" s="328"/>
      <c r="B63" s="605" t="s">
        <v>174</v>
      </c>
      <c r="C63" s="605"/>
      <c r="D63" s="605"/>
      <c r="E63" s="605"/>
      <c r="F63" s="605"/>
      <c r="G63" s="605"/>
      <c r="H63" s="605"/>
      <c r="I63" s="605"/>
      <c r="J63" s="605"/>
      <c r="K63" s="605"/>
      <c r="L63" s="605"/>
      <c r="M63" s="605"/>
      <c r="N63" s="605"/>
      <c r="O63" s="605"/>
    </row>
  </sheetData>
  <mergeCells count="35">
    <mergeCell ref="B59:D59"/>
    <mergeCell ref="F59:G59"/>
    <mergeCell ref="B62:O62"/>
    <mergeCell ref="B63:O63"/>
    <mergeCell ref="J48:K48"/>
    <mergeCell ref="B50:D50"/>
    <mergeCell ref="B52:D52"/>
    <mergeCell ref="F52:G52"/>
    <mergeCell ref="J55:K55"/>
    <mergeCell ref="B57:D57"/>
    <mergeCell ref="B38:D38"/>
    <mergeCell ref="F38:G38"/>
    <mergeCell ref="J41:K41"/>
    <mergeCell ref="B43:D43"/>
    <mergeCell ref="B45:D45"/>
    <mergeCell ref="F45:G45"/>
    <mergeCell ref="B36:D36"/>
    <mergeCell ref="B15:D15"/>
    <mergeCell ref="B17:D17"/>
    <mergeCell ref="F17:G17"/>
    <mergeCell ref="J20:K20"/>
    <mergeCell ref="B22:D22"/>
    <mergeCell ref="B24:D24"/>
    <mergeCell ref="F24:G24"/>
    <mergeCell ref="J27:K27"/>
    <mergeCell ref="B29:D29"/>
    <mergeCell ref="B31:D31"/>
    <mergeCell ref="F31:G31"/>
    <mergeCell ref="J34:K34"/>
    <mergeCell ref="J13:K13"/>
    <mergeCell ref="B2:E5"/>
    <mergeCell ref="F2:O5"/>
    <mergeCell ref="B7:C7"/>
    <mergeCell ref="D7:O7"/>
    <mergeCell ref="B11:O11"/>
  </mergeCells>
  <pageMargins left="0.78740157480314965" right="0.74803149606299213" top="0.78740157480314965" bottom="0.78740157480314965" header="0.31496062992125984" footer="0.31496062992125984"/>
  <pageSetup paperSize="9" scale="68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C96DC-7878-4B7E-BED2-016A36F72AD8}">
  <dimension ref="A1:R98"/>
  <sheetViews>
    <sheetView showGridLines="0" view="pageBreakPreview" zoomScale="80" zoomScaleNormal="100" zoomScaleSheetLayoutView="80" workbookViewId="0">
      <selection activeCell="S81" sqref="S81"/>
    </sheetView>
  </sheetViews>
  <sheetFormatPr baseColWidth="10" defaultColWidth="11.44140625" defaultRowHeight="13.2" x14ac:dyDescent="0.25"/>
  <cols>
    <col min="1" max="1" width="3.109375" style="335" customWidth="1"/>
    <col min="2" max="2" width="11.88671875" style="1" customWidth="1"/>
    <col min="3" max="3" width="9.5546875" style="1" customWidth="1"/>
    <col min="4" max="4" width="16.44140625" style="1" customWidth="1"/>
    <col min="5" max="5" width="6.6640625" style="1" customWidth="1"/>
    <col min="6" max="6" width="10" style="1" customWidth="1"/>
    <col min="7" max="7" width="15" style="1" customWidth="1"/>
    <col min="8" max="8" width="6.6640625" style="1" customWidth="1"/>
    <col min="9" max="9" width="10.44140625" style="1" customWidth="1"/>
    <col min="10" max="10" width="3.88671875" style="1" customWidth="1"/>
    <col min="11" max="11" width="3.5546875" style="1" customWidth="1"/>
    <col min="12" max="12" width="6.6640625" style="1" customWidth="1"/>
    <col min="13" max="13" width="7" style="1" customWidth="1"/>
    <col min="14" max="14" width="5.33203125" style="1" customWidth="1"/>
    <col min="15" max="15" width="4.44140625" style="1" customWidth="1"/>
    <col min="16" max="16" width="2.109375" style="87" customWidth="1"/>
    <col min="17" max="16384" width="11.44140625" style="1"/>
  </cols>
  <sheetData>
    <row r="1" spans="1:18" ht="12" customHeight="1" thickBot="1" x14ac:dyDescent="0.3">
      <c r="A1" s="328"/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</row>
    <row r="2" spans="1:18" ht="16.5" customHeight="1" x14ac:dyDescent="0.25">
      <c r="A2" s="328"/>
      <c r="B2" s="597"/>
      <c r="C2" s="597"/>
      <c r="D2" s="597"/>
      <c r="E2" s="597"/>
      <c r="F2" s="583" t="s">
        <v>7789</v>
      </c>
      <c r="G2" s="583"/>
      <c r="H2" s="583"/>
      <c r="I2" s="583"/>
      <c r="J2" s="583"/>
      <c r="K2" s="583"/>
      <c r="L2" s="583"/>
      <c r="M2" s="583"/>
      <c r="N2" s="583"/>
      <c r="O2" s="584"/>
    </row>
    <row r="3" spans="1:18" ht="16.5" customHeight="1" x14ac:dyDescent="0.25">
      <c r="A3" s="328"/>
      <c r="B3" s="598"/>
      <c r="C3" s="598"/>
      <c r="D3" s="598"/>
      <c r="E3" s="598"/>
      <c r="F3" s="585"/>
      <c r="G3" s="585"/>
      <c r="H3" s="585"/>
      <c r="I3" s="585"/>
      <c r="J3" s="585"/>
      <c r="K3" s="585"/>
      <c r="L3" s="585"/>
      <c r="M3" s="585"/>
      <c r="N3" s="585"/>
      <c r="O3" s="586"/>
    </row>
    <row r="4" spans="1:18" ht="16.5" customHeight="1" x14ac:dyDescent="0.25">
      <c r="A4" s="328"/>
      <c r="B4" s="598"/>
      <c r="C4" s="598"/>
      <c r="D4" s="598"/>
      <c r="E4" s="598"/>
      <c r="F4" s="585"/>
      <c r="G4" s="585"/>
      <c r="H4" s="585"/>
      <c r="I4" s="585"/>
      <c r="J4" s="585"/>
      <c r="K4" s="585"/>
      <c r="L4" s="585"/>
      <c r="M4" s="585"/>
      <c r="N4" s="585"/>
      <c r="O4" s="586"/>
    </row>
    <row r="5" spans="1:18" ht="16.5" customHeight="1" thickBot="1" x14ac:dyDescent="0.3">
      <c r="A5" s="328"/>
      <c r="B5" s="599"/>
      <c r="C5" s="599"/>
      <c r="D5" s="599"/>
      <c r="E5" s="599"/>
      <c r="F5" s="587"/>
      <c r="G5" s="587"/>
      <c r="H5" s="587"/>
      <c r="I5" s="587"/>
      <c r="J5" s="587"/>
      <c r="K5" s="587"/>
      <c r="L5" s="587"/>
      <c r="M5" s="587"/>
      <c r="N5" s="587"/>
      <c r="O5" s="588"/>
    </row>
    <row r="6" spans="1:18" ht="13.2" customHeight="1" x14ac:dyDescent="0.25">
      <c r="A6" s="328"/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</row>
    <row r="7" spans="1:18" ht="30.6" customHeight="1" x14ac:dyDescent="0.25">
      <c r="A7" s="328"/>
      <c r="B7" s="600" t="s">
        <v>188</v>
      </c>
      <c r="C7" s="600"/>
      <c r="D7" s="594" t="s">
        <v>428</v>
      </c>
      <c r="E7" s="606"/>
      <c r="F7" s="606"/>
      <c r="G7" s="606"/>
      <c r="H7" s="606"/>
      <c r="I7" s="606"/>
      <c r="J7" s="606"/>
      <c r="K7" s="606"/>
      <c r="L7" s="606"/>
      <c r="M7" s="606"/>
      <c r="N7" s="606"/>
      <c r="O7" s="606"/>
    </row>
    <row r="8" spans="1:18" ht="9" customHeight="1" x14ac:dyDescent="0.25">
      <c r="A8" s="328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</row>
    <row r="9" spans="1:18" ht="33" customHeight="1" x14ac:dyDescent="0.25">
      <c r="A9" s="328"/>
      <c r="B9" s="600" t="s">
        <v>236</v>
      </c>
      <c r="C9" s="600"/>
      <c r="D9" s="607" t="s">
        <v>259</v>
      </c>
      <c r="E9" s="607"/>
      <c r="F9" s="600" t="s">
        <v>189</v>
      </c>
      <c r="G9" s="600"/>
      <c r="H9" s="608" t="s">
        <v>7783</v>
      </c>
      <c r="I9" s="595"/>
      <c r="J9" s="609" t="s">
        <v>176</v>
      </c>
      <c r="K9" s="609"/>
      <c r="L9" s="609"/>
      <c r="M9" s="609"/>
      <c r="N9" s="455">
        <v>12</v>
      </c>
      <c r="O9" s="455"/>
    </row>
    <row r="10" spans="1:18" ht="13.2" customHeight="1" x14ac:dyDescent="0.25">
      <c r="A10" s="328"/>
      <c r="B10" s="329"/>
      <c r="C10" s="329"/>
      <c r="D10" s="329"/>
      <c r="E10" s="329"/>
      <c r="F10" s="329"/>
      <c r="G10" s="329"/>
      <c r="H10" s="329"/>
      <c r="I10" s="329"/>
      <c r="J10" s="329"/>
      <c r="K10" s="329"/>
      <c r="L10" s="329"/>
      <c r="M10" s="329"/>
      <c r="N10" s="329"/>
      <c r="O10" s="329"/>
    </row>
    <row r="11" spans="1:18" ht="19.5" customHeight="1" x14ac:dyDescent="0.25">
      <c r="A11" s="328"/>
      <c r="B11" s="601" t="s">
        <v>136</v>
      </c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</row>
    <row r="12" spans="1:18" ht="11.25" customHeight="1" thickBot="1" x14ac:dyDescent="0.3">
      <c r="A12" s="328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8" s="335" customFormat="1" ht="21" customHeight="1" thickBot="1" x14ac:dyDescent="0.3">
      <c r="A13" s="328"/>
      <c r="B13" s="86" t="s">
        <v>7784</v>
      </c>
      <c r="C13" s="441" t="s">
        <v>66</v>
      </c>
      <c r="D13" s="355">
        <v>43901.644444444442</v>
      </c>
      <c r="E13" s="111"/>
      <c r="F13" s="441" t="s">
        <v>4</v>
      </c>
      <c r="G13" s="355">
        <v>43902.643055555556</v>
      </c>
      <c r="H13" s="331"/>
      <c r="I13" s="441" t="s">
        <v>5</v>
      </c>
      <c r="J13" s="596">
        <f>G13-D13</f>
        <v>0.99861111111385981</v>
      </c>
      <c r="K13" s="596"/>
      <c r="L13" s="113" t="s">
        <v>6</v>
      </c>
      <c r="M13" s="332">
        <f>$J13*60*24</f>
        <v>1438.0000000039581</v>
      </c>
      <c r="N13" s="333" t="s">
        <v>7</v>
      </c>
      <c r="O13" s="116"/>
      <c r="P13" s="334"/>
      <c r="R13" s="336"/>
    </row>
    <row r="14" spans="1:18" ht="9.75" customHeight="1" x14ac:dyDescent="0.25">
      <c r="A14" s="87"/>
      <c r="B14" s="86"/>
      <c r="C14" s="337"/>
      <c r="D14" s="338"/>
      <c r="E14" s="338"/>
      <c r="F14" s="337"/>
      <c r="G14" s="338"/>
      <c r="H14" s="331"/>
      <c r="I14" s="337"/>
      <c r="J14" s="119"/>
      <c r="K14" s="119"/>
      <c r="L14" s="120"/>
      <c r="M14" s="339"/>
      <c r="N14" s="339"/>
      <c r="O14" s="337"/>
      <c r="P14" s="334"/>
      <c r="R14" s="336"/>
    </row>
    <row r="15" spans="1:18" s="335" customFormat="1" ht="18.75" customHeight="1" x14ac:dyDescent="0.25">
      <c r="A15" s="328"/>
      <c r="B15" s="602" t="s">
        <v>12</v>
      </c>
      <c r="C15" s="602"/>
      <c r="D15" s="602"/>
      <c r="E15" s="123">
        <f>J13</f>
        <v>0.99861111111385981</v>
      </c>
      <c r="F15" s="340" t="s">
        <v>6</v>
      </c>
      <c r="G15" s="116"/>
      <c r="H15" s="341"/>
      <c r="I15" s="341"/>
      <c r="J15" s="342"/>
      <c r="K15" s="341"/>
      <c r="L15" s="341"/>
      <c r="M15" s="86"/>
      <c r="N15" s="86"/>
      <c r="O15" s="86"/>
      <c r="P15" s="328"/>
    </row>
    <row r="16" spans="1:18" ht="9.75" customHeight="1" x14ac:dyDescent="0.25">
      <c r="A16" s="87"/>
      <c r="B16" s="337"/>
      <c r="C16" s="337"/>
      <c r="D16" s="337"/>
      <c r="E16" s="343"/>
      <c r="F16" s="68"/>
      <c r="G16" s="343"/>
      <c r="H16" s="341"/>
      <c r="I16" s="341"/>
      <c r="J16" s="341"/>
      <c r="K16" s="341"/>
      <c r="L16" s="341"/>
      <c r="M16" s="86"/>
      <c r="N16" s="86"/>
      <c r="O16" s="86"/>
    </row>
    <row r="17" spans="1:18" ht="19.5" customHeight="1" x14ac:dyDescent="0.25">
      <c r="A17" s="328"/>
      <c r="B17" s="603" t="s">
        <v>11</v>
      </c>
      <c r="C17" s="603"/>
      <c r="D17" s="603"/>
      <c r="E17" s="356">
        <v>5.6291666666666655</v>
      </c>
      <c r="F17" s="603" t="s">
        <v>65</v>
      </c>
      <c r="G17" s="603"/>
      <c r="H17" s="356">
        <v>457.80416666666662</v>
      </c>
      <c r="I17" s="68"/>
      <c r="J17" s="87"/>
      <c r="K17" s="87"/>
      <c r="L17" s="87"/>
      <c r="M17" s="87"/>
      <c r="N17" s="87"/>
      <c r="O17" s="87"/>
    </row>
    <row r="18" spans="1:18" ht="13.8" thickBot="1" x14ac:dyDescent="0.3">
      <c r="A18" s="328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8" ht="11.25" customHeight="1" thickTop="1" thickBot="1" x14ac:dyDescent="0.3">
      <c r="A19" s="328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  <row r="20" spans="1:18" s="335" customFormat="1" ht="21" customHeight="1" thickBot="1" x14ac:dyDescent="0.3">
      <c r="A20" s="328"/>
      <c r="B20" s="86" t="s">
        <v>7785</v>
      </c>
      <c r="C20" s="441" t="s">
        <v>66</v>
      </c>
      <c r="D20" s="355">
        <v>43902.65347222222</v>
      </c>
      <c r="E20" s="111"/>
      <c r="F20" s="441" t="s">
        <v>4</v>
      </c>
      <c r="G20" s="355">
        <v>43903.65347222222</v>
      </c>
      <c r="H20" s="331"/>
      <c r="I20" s="441" t="s">
        <v>5</v>
      </c>
      <c r="J20" s="596">
        <f>G20-D20</f>
        <v>1</v>
      </c>
      <c r="K20" s="596"/>
      <c r="L20" s="113" t="s">
        <v>6</v>
      </c>
      <c r="M20" s="332">
        <f>$J20*60*24</f>
        <v>1440</v>
      </c>
      <c r="N20" s="333" t="s">
        <v>7</v>
      </c>
      <c r="O20" s="116"/>
      <c r="P20" s="334"/>
      <c r="R20" s="336"/>
    </row>
    <row r="21" spans="1:18" ht="9.75" customHeight="1" x14ac:dyDescent="0.25">
      <c r="A21" s="87"/>
      <c r="B21" s="86"/>
      <c r="C21" s="337"/>
      <c r="D21" s="338"/>
      <c r="E21" s="338"/>
      <c r="F21" s="337"/>
      <c r="G21" s="338"/>
      <c r="H21" s="331"/>
      <c r="I21" s="337"/>
      <c r="J21" s="119"/>
      <c r="K21" s="119"/>
      <c r="L21" s="120"/>
      <c r="M21" s="339"/>
      <c r="N21" s="339"/>
      <c r="O21" s="337"/>
      <c r="P21" s="334"/>
      <c r="R21" s="336"/>
    </row>
    <row r="22" spans="1:18" s="335" customFormat="1" ht="18.75" customHeight="1" x14ac:dyDescent="0.25">
      <c r="A22" s="328"/>
      <c r="B22" s="602" t="s">
        <v>12</v>
      </c>
      <c r="C22" s="602"/>
      <c r="D22" s="602"/>
      <c r="E22" s="123">
        <f>J20</f>
        <v>1</v>
      </c>
      <c r="F22" s="340" t="s">
        <v>6</v>
      </c>
      <c r="G22" s="116"/>
      <c r="H22" s="341"/>
      <c r="I22" s="341"/>
      <c r="J22" s="341"/>
      <c r="K22" s="341"/>
      <c r="L22" s="341"/>
      <c r="M22" s="86"/>
      <c r="N22" s="86"/>
      <c r="O22" s="86"/>
      <c r="P22" s="328"/>
    </row>
    <row r="23" spans="1:18" ht="9.75" customHeight="1" x14ac:dyDescent="0.25">
      <c r="A23" s="87"/>
      <c r="B23" s="337"/>
      <c r="C23" s="337"/>
      <c r="D23" s="337"/>
      <c r="E23" s="343"/>
      <c r="F23" s="68"/>
      <c r="G23" s="343"/>
      <c r="H23" s="341"/>
      <c r="I23" s="341"/>
      <c r="J23" s="341"/>
      <c r="K23" s="341"/>
      <c r="L23" s="341"/>
      <c r="M23" s="86"/>
      <c r="N23" s="86"/>
      <c r="O23" s="86"/>
    </row>
    <row r="24" spans="1:18" ht="19.5" customHeight="1" x14ac:dyDescent="0.25">
      <c r="A24" s="328"/>
      <c r="B24" s="603" t="s">
        <v>11</v>
      </c>
      <c r="C24" s="603"/>
      <c r="D24" s="603"/>
      <c r="E24" s="356">
        <v>6.7125000000000012</v>
      </c>
      <c r="F24" s="603" t="s">
        <v>65</v>
      </c>
      <c r="G24" s="603"/>
      <c r="H24" s="356">
        <v>458.45833333333326</v>
      </c>
      <c r="I24" s="68"/>
      <c r="J24" s="87"/>
      <c r="K24" s="87"/>
      <c r="L24" s="87"/>
      <c r="M24" s="87"/>
      <c r="N24" s="87"/>
      <c r="O24" s="87"/>
    </row>
    <row r="25" spans="1:18" ht="13.8" thickBot="1" x14ac:dyDescent="0.3">
      <c r="A25" s="328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8" ht="11.25" customHeight="1" thickTop="1" thickBot="1" x14ac:dyDescent="0.3">
      <c r="A26" s="328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</row>
    <row r="27" spans="1:18" s="335" customFormat="1" ht="21" customHeight="1" thickBot="1" x14ac:dyDescent="0.3">
      <c r="A27" s="328"/>
      <c r="B27" s="86" t="s">
        <v>7786</v>
      </c>
      <c r="C27" s="441" t="s">
        <v>66</v>
      </c>
      <c r="D27" s="355">
        <v>44049.527777777781</v>
      </c>
      <c r="E27" s="111"/>
      <c r="F27" s="441" t="s">
        <v>4</v>
      </c>
      <c r="G27" s="355">
        <v>44050.527777777781</v>
      </c>
      <c r="H27" s="331"/>
      <c r="I27" s="441" t="s">
        <v>5</v>
      </c>
      <c r="J27" s="596">
        <f>G27-D27</f>
        <v>1</v>
      </c>
      <c r="K27" s="596"/>
      <c r="L27" s="113" t="s">
        <v>6</v>
      </c>
      <c r="M27" s="332">
        <f>$J27*60*24</f>
        <v>1440</v>
      </c>
      <c r="N27" s="333" t="s">
        <v>7</v>
      </c>
      <c r="O27" s="116"/>
      <c r="P27" s="334"/>
      <c r="R27" s="336"/>
    </row>
    <row r="28" spans="1:18" ht="9.75" customHeight="1" x14ac:dyDescent="0.25">
      <c r="A28" s="87"/>
      <c r="B28" s="86"/>
      <c r="C28" s="337"/>
      <c r="D28" s="338"/>
      <c r="E28" s="338"/>
      <c r="F28" s="337"/>
      <c r="G28" s="338"/>
      <c r="H28" s="331"/>
      <c r="I28" s="337"/>
      <c r="J28" s="119"/>
      <c r="K28" s="119"/>
      <c r="L28" s="120"/>
      <c r="M28" s="339"/>
      <c r="N28" s="339"/>
      <c r="O28" s="337"/>
      <c r="P28" s="334"/>
      <c r="R28" s="336"/>
    </row>
    <row r="29" spans="1:18" s="335" customFormat="1" ht="18.75" customHeight="1" x14ac:dyDescent="0.25">
      <c r="A29" s="328"/>
      <c r="B29" s="602" t="s">
        <v>12</v>
      </c>
      <c r="C29" s="602"/>
      <c r="D29" s="602"/>
      <c r="E29" s="123">
        <f>J27</f>
        <v>1</v>
      </c>
      <c r="F29" s="340" t="s">
        <v>6</v>
      </c>
      <c r="G29" s="116"/>
      <c r="H29" s="341"/>
      <c r="I29" s="341"/>
      <c r="J29" s="342"/>
      <c r="K29" s="341"/>
      <c r="L29" s="341"/>
      <c r="M29" s="86"/>
      <c r="N29" s="86"/>
      <c r="O29" s="86"/>
      <c r="P29" s="328"/>
    </row>
    <row r="30" spans="1:18" ht="9.75" customHeight="1" x14ac:dyDescent="0.25">
      <c r="A30" s="87"/>
      <c r="B30" s="337"/>
      <c r="C30" s="337"/>
      <c r="D30" s="337"/>
      <c r="E30" s="343"/>
      <c r="F30" s="68"/>
      <c r="G30" s="343"/>
      <c r="H30" s="341"/>
      <c r="I30" s="341"/>
      <c r="J30" s="341"/>
      <c r="K30" s="341"/>
      <c r="L30" s="341"/>
      <c r="M30" s="86"/>
      <c r="N30" s="86"/>
      <c r="O30" s="86"/>
    </row>
    <row r="31" spans="1:18" ht="19.5" customHeight="1" x14ac:dyDescent="0.25">
      <c r="A31" s="328"/>
      <c r="B31" s="603" t="s">
        <v>11</v>
      </c>
      <c r="C31" s="603"/>
      <c r="D31" s="603"/>
      <c r="E31" s="356">
        <v>3.3625000000000012</v>
      </c>
      <c r="F31" s="603" t="s">
        <v>65</v>
      </c>
      <c r="G31" s="603"/>
      <c r="H31" s="356">
        <v>458.98333333333329</v>
      </c>
      <c r="I31" s="68"/>
      <c r="J31" s="87"/>
      <c r="K31" s="87"/>
      <c r="L31" s="87"/>
      <c r="M31" s="87"/>
      <c r="N31" s="87"/>
      <c r="O31" s="87"/>
    </row>
    <row r="32" spans="1:18" ht="13.8" thickBot="1" x14ac:dyDescent="0.3">
      <c r="A32" s="328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8" ht="11.25" customHeight="1" thickTop="1" thickBot="1" x14ac:dyDescent="0.3">
      <c r="A33" s="328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</row>
    <row r="34" spans="1:18" s="335" customFormat="1" ht="21" customHeight="1" thickBot="1" x14ac:dyDescent="0.3">
      <c r="A34" s="328"/>
      <c r="B34" s="86" t="s">
        <v>7787</v>
      </c>
      <c r="C34" s="441" t="s">
        <v>66</v>
      </c>
      <c r="D34" s="355">
        <v>44050.534722222219</v>
      </c>
      <c r="E34" s="111"/>
      <c r="F34" s="441" t="s">
        <v>4</v>
      </c>
      <c r="G34" s="355">
        <v>44051.534722222219</v>
      </c>
      <c r="H34" s="331"/>
      <c r="I34" s="441" t="s">
        <v>5</v>
      </c>
      <c r="J34" s="596">
        <f>G34-D34</f>
        <v>1</v>
      </c>
      <c r="K34" s="596"/>
      <c r="L34" s="113" t="s">
        <v>6</v>
      </c>
      <c r="M34" s="332">
        <f>$J34*60*24</f>
        <v>1440</v>
      </c>
      <c r="N34" s="333" t="s">
        <v>7</v>
      </c>
      <c r="O34" s="116"/>
      <c r="P34" s="334"/>
      <c r="R34" s="336"/>
    </row>
    <row r="35" spans="1:18" ht="9.75" customHeight="1" x14ac:dyDescent="0.25">
      <c r="A35" s="87"/>
      <c r="B35" s="86"/>
      <c r="C35" s="337"/>
      <c r="D35" s="338"/>
      <c r="E35" s="338"/>
      <c r="F35" s="337"/>
      <c r="G35" s="338"/>
      <c r="H35" s="331"/>
      <c r="I35" s="337"/>
      <c r="J35" s="119"/>
      <c r="K35" s="119"/>
      <c r="L35" s="120"/>
      <c r="M35" s="339"/>
      <c r="N35" s="339"/>
      <c r="O35" s="337"/>
      <c r="P35" s="334"/>
      <c r="R35" s="336"/>
    </row>
    <row r="36" spans="1:18" s="335" customFormat="1" ht="18.75" customHeight="1" x14ac:dyDescent="0.25">
      <c r="A36" s="328"/>
      <c r="B36" s="602" t="s">
        <v>12</v>
      </c>
      <c r="C36" s="602"/>
      <c r="D36" s="602"/>
      <c r="E36" s="123">
        <f>J34</f>
        <v>1</v>
      </c>
      <c r="F36" s="340" t="s">
        <v>6</v>
      </c>
      <c r="G36" s="116"/>
      <c r="H36" s="341"/>
      <c r="I36" s="341"/>
      <c r="J36" s="341"/>
      <c r="K36" s="341"/>
      <c r="L36" s="341"/>
      <c r="M36" s="86"/>
      <c r="N36" s="86"/>
      <c r="O36" s="86"/>
      <c r="P36" s="328"/>
    </row>
    <row r="37" spans="1:18" ht="9.75" customHeight="1" x14ac:dyDescent="0.25">
      <c r="A37" s="87"/>
      <c r="B37" s="337"/>
      <c r="C37" s="337"/>
      <c r="D37" s="337"/>
      <c r="E37" s="343"/>
      <c r="F37" s="68"/>
      <c r="G37" s="343"/>
      <c r="H37" s="341"/>
      <c r="I37" s="341"/>
      <c r="J37" s="341"/>
      <c r="K37" s="341"/>
      <c r="L37" s="341"/>
      <c r="M37" s="86"/>
      <c r="N37" s="86"/>
      <c r="O37" s="86"/>
    </row>
    <row r="38" spans="1:18" ht="19.5" customHeight="1" x14ac:dyDescent="0.25">
      <c r="A38" s="328"/>
      <c r="B38" s="603" t="s">
        <v>11</v>
      </c>
      <c r="C38" s="603"/>
      <c r="D38" s="603"/>
      <c r="E38" s="356">
        <v>2.9666666666666672</v>
      </c>
      <c r="F38" s="603" t="s">
        <v>65</v>
      </c>
      <c r="G38" s="603"/>
      <c r="H38" s="356">
        <v>459.64583333333343</v>
      </c>
      <c r="I38" s="68"/>
      <c r="J38" s="87"/>
      <c r="K38" s="87"/>
      <c r="L38" s="87"/>
      <c r="M38" s="87"/>
      <c r="N38" s="87"/>
      <c r="O38" s="87"/>
    </row>
    <row r="39" spans="1:18" ht="13.8" thickBot="1" x14ac:dyDescent="0.3">
      <c r="A39" s="328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8" ht="11.25" customHeight="1" thickTop="1" thickBot="1" x14ac:dyDescent="0.3">
      <c r="A40" s="328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</row>
    <row r="41" spans="1:18" s="335" customFormat="1" ht="21" customHeight="1" thickBot="1" x14ac:dyDescent="0.3">
      <c r="A41" s="328"/>
      <c r="B41" s="86" t="s">
        <v>7788</v>
      </c>
      <c r="C41" s="441" t="s">
        <v>66</v>
      </c>
      <c r="D41" s="355">
        <v>44051.541666666664</v>
      </c>
      <c r="E41" s="111"/>
      <c r="F41" s="441" t="s">
        <v>4</v>
      </c>
      <c r="G41" s="355">
        <v>44052.541666666664</v>
      </c>
      <c r="H41" s="331"/>
      <c r="I41" s="441" t="s">
        <v>5</v>
      </c>
      <c r="J41" s="596">
        <f>G41-D41</f>
        <v>1</v>
      </c>
      <c r="K41" s="596"/>
      <c r="L41" s="113" t="s">
        <v>6</v>
      </c>
      <c r="M41" s="332">
        <f>$J41*60*24</f>
        <v>1440</v>
      </c>
      <c r="N41" s="333" t="s">
        <v>7</v>
      </c>
      <c r="O41" s="116"/>
      <c r="P41" s="334"/>
      <c r="R41" s="336"/>
    </row>
    <row r="42" spans="1:18" ht="9.75" customHeight="1" x14ac:dyDescent="0.25">
      <c r="A42" s="87"/>
      <c r="B42" s="86"/>
      <c r="C42" s="337"/>
      <c r="D42" s="338"/>
      <c r="E42" s="338"/>
      <c r="F42" s="337"/>
      <c r="G42" s="338"/>
      <c r="H42" s="331"/>
      <c r="I42" s="337"/>
      <c r="J42" s="119"/>
      <c r="K42" s="119"/>
      <c r="L42" s="120"/>
      <c r="M42" s="339"/>
      <c r="N42" s="339"/>
      <c r="O42" s="337"/>
      <c r="P42" s="334"/>
      <c r="R42" s="336"/>
    </row>
    <row r="43" spans="1:18" s="335" customFormat="1" ht="18.75" customHeight="1" x14ac:dyDescent="0.25">
      <c r="A43" s="328"/>
      <c r="B43" s="602" t="s">
        <v>12</v>
      </c>
      <c r="C43" s="602"/>
      <c r="D43" s="602"/>
      <c r="E43" s="123">
        <f>J41</f>
        <v>1</v>
      </c>
      <c r="F43" s="340" t="s">
        <v>6</v>
      </c>
      <c r="G43" s="116"/>
      <c r="H43" s="341"/>
      <c r="I43" s="341"/>
      <c r="J43" s="341"/>
      <c r="K43" s="341"/>
      <c r="L43" s="341"/>
      <c r="M43" s="86"/>
      <c r="N43" s="86"/>
      <c r="O43" s="86"/>
      <c r="P43" s="328"/>
    </row>
    <row r="44" spans="1:18" ht="9.75" customHeight="1" x14ac:dyDescent="0.25">
      <c r="A44" s="87"/>
      <c r="B44" s="337"/>
      <c r="C44" s="337"/>
      <c r="D44" s="337"/>
      <c r="E44" s="343"/>
      <c r="F44" s="68"/>
      <c r="G44" s="343"/>
      <c r="H44" s="341"/>
      <c r="I44" s="341"/>
      <c r="J44" s="341"/>
      <c r="K44" s="341"/>
      <c r="L44" s="341"/>
      <c r="M44" s="86"/>
      <c r="N44" s="86"/>
      <c r="O44" s="86"/>
    </row>
    <row r="45" spans="1:18" ht="19.5" customHeight="1" x14ac:dyDescent="0.25">
      <c r="A45" s="328"/>
      <c r="B45" s="603" t="s">
        <v>11</v>
      </c>
      <c r="C45" s="603"/>
      <c r="D45" s="603"/>
      <c r="E45" s="356">
        <v>5.104166666666667</v>
      </c>
      <c r="F45" s="603" t="s">
        <v>65</v>
      </c>
      <c r="G45" s="603"/>
      <c r="H45" s="356">
        <v>459.54166666666669</v>
      </c>
      <c r="I45" s="68"/>
      <c r="J45" s="87"/>
      <c r="K45" s="87"/>
      <c r="L45" s="87"/>
      <c r="M45" s="87"/>
      <c r="N45" s="87"/>
      <c r="O45" s="87"/>
    </row>
    <row r="46" spans="1:18" ht="13.8" thickBot="1" x14ac:dyDescent="0.3">
      <c r="A46" s="328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8" ht="11.25" customHeight="1" thickTop="1" thickBot="1" x14ac:dyDescent="0.3">
      <c r="A47" s="328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</row>
    <row r="48" spans="1:18" s="335" customFormat="1" ht="21" customHeight="1" thickBot="1" x14ac:dyDescent="0.3">
      <c r="A48" s="328"/>
      <c r="B48" s="86" t="s">
        <v>295</v>
      </c>
      <c r="C48" s="441" t="s">
        <v>66</v>
      </c>
      <c r="D48" s="355">
        <v>44052.625</v>
      </c>
      <c r="E48" s="111"/>
      <c r="F48" s="441" t="s">
        <v>4</v>
      </c>
      <c r="G48" s="355">
        <v>44053.625</v>
      </c>
      <c r="H48" s="331"/>
      <c r="I48" s="441" t="s">
        <v>5</v>
      </c>
      <c r="J48" s="596">
        <f>G48-D48</f>
        <v>1</v>
      </c>
      <c r="K48" s="596"/>
      <c r="L48" s="113" t="s">
        <v>6</v>
      </c>
      <c r="M48" s="332">
        <f>$J48*60*24</f>
        <v>1440</v>
      </c>
      <c r="N48" s="333" t="s">
        <v>7</v>
      </c>
      <c r="O48" s="116"/>
      <c r="P48" s="334"/>
      <c r="R48" s="336"/>
    </row>
    <row r="49" spans="1:18" ht="9.75" customHeight="1" x14ac:dyDescent="0.25">
      <c r="A49" s="87"/>
      <c r="B49" s="86"/>
      <c r="C49" s="337"/>
      <c r="D49" s="338"/>
      <c r="E49" s="338"/>
      <c r="F49" s="337"/>
      <c r="G49" s="338"/>
      <c r="H49" s="331"/>
      <c r="I49" s="337"/>
      <c r="J49" s="119"/>
      <c r="K49" s="119"/>
      <c r="L49" s="120"/>
      <c r="M49" s="339"/>
      <c r="N49" s="339"/>
      <c r="O49" s="337"/>
      <c r="P49" s="334"/>
      <c r="R49" s="336"/>
    </row>
    <row r="50" spans="1:18" s="335" customFormat="1" ht="18.75" customHeight="1" x14ac:dyDescent="0.25">
      <c r="A50" s="328"/>
      <c r="B50" s="602" t="s">
        <v>12</v>
      </c>
      <c r="C50" s="602"/>
      <c r="D50" s="602"/>
      <c r="E50" s="123">
        <f>J48</f>
        <v>1</v>
      </c>
      <c r="F50" s="340" t="s">
        <v>6</v>
      </c>
      <c r="G50" s="116"/>
      <c r="H50" s="341"/>
      <c r="I50" s="341"/>
      <c r="J50" s="341"/>
      <c r="K50" s="341"/>
      <c r="L50" s="341"/>
      <c r="M50" s="86"/>
      <c r="N50" s="86"/>
      <c r="O50" s="86"/>
      <c r="P50" s="328"/>
    </row>
    <row r="51" spans="1:18" ht="9.75" customHeight="1" x14ac:dyDescent="0.25">
      <c r="A51" s="87"/>
      <c r="B51" s="337"/>
      <c r="C51" s="337"/>
      <c r="D51" s="337"/>
      <c r="E51" s="343"/>
      <c r="F51" s="68"/>
      <c r="G51" s="343"/>
      <c r="H51" s="341"/>
      <c r="I51" s="341"/>
      <c r="J51" s="341"/>
      <c r="K51" s="341"/>
      <c r="L51" s="341"/>
      <c r="M51" s="86"/>
      <c r="N51" s="86"/>
      <c r="O51" s="86"/>
    </row>
    <row r="52" spans="1:18" ht="19.5" customHeight="1" x14ac:dyDescent="0.25">
      <c r="A52" s="328"/>
      <c r="B52" s="603" t="s">
        <v>11</v>
      </c>
      <c r="C52" s="603"/>
      <c r="D52" s="603"/>
      <c r="E52" s="356">
        <v>3.6833333333333336</v>
      </c>
      <c r="F52" s="603" t="s">
        <v>65</v>
      </c>
      <c r="G52" s="603"/>
      <c r="H52" s="356">
        <v>458.94583333333327</v>
      </c>
      <c r="I52" s="68"/>
      <c r="J52" s="87"/>
      <c r="K52" s="87"/>
      <c r="L52" s="87"/>
      <c r="M52" s="87"/>
      <c r="N52" s="87"/>
      <c r="O52" s="87"/>
    </row>
    <row r="53" spans="1:18" ht="13.8" thickBot="1" x14ac:dyDescent="0.3">
      <c r="A53" s="328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</row>
    <row r="54" spans="1:18" ht="14.4" thickTop="1" thickBot="1" x14ac:dyDescent="0.3">
      <c r="A54" s="328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</row>
    <row r="55" spans="1:18" s="335" customFormat="1" ht="21" customHeight="1" thickBot="1" x14ac:dyDescent="0.3">
      <c r="A55" s="328"/>
      <c r="B55" s="86" t="s">
        <v>296</v>
      </c>
      <c r="C55" s="441" t="s">
        <v>66</v>
      </c>
      <c r="D55" s="355">
        <v>44053.645833333336</v>
      </c>
      <c r="E55" s="111"/>
      <c r="F55" s="441" t="s">
        <v>4</v>
      </c>
      <c r="G55" s="355">
        <v>44054.645833333336</v>
      </c>
      <c r="H55" s="331"/>
      <c r="I55" s="441" t="s">
        <v>5</v>
      </c>
      <c r="J55" s="596">
        <f>G55-D55</f>
        <v>1</v>
      </c>
      <c r="K55" s="596"/>
      <c r="L55" s="113" t="s">
        <v>6</v>
      </c>
      <c r="M55" s="332">
        <f>$J55*60*24</f>
        <v>1440</v>
      </c>
      <c r="N55" s="333" t="s">
        <v>7</v>
      </c>
      <c r="O55" s="116"/>
      <c r="P55" s="334"/>
      <c r="R55" s="336"/>
    </row>
    <row r="56" spans="1:18" ht="9.75" customHeight="1" x14ac:dyDescent="0.25">
      <c r="A56" s="87"/>
      <c r="B56" s="86"/>
      <c r="C56" s="337"/>
      <c r="D56" s="338"/>
      <c r="E56" s="338"/>
      <c r="F56" s="337"/>
      <c r="G56" s="338"/>
      <c r="H56" s="331"/>
      <c r="I56" s="337"/>
      <c r="J56" s="119"/>
      <c r="K56" s="119"/>
      <c r="L56" s="120"/>
      <c r="M56" s="339"/>
      <c r="N56" s="339"/>
      <c r="O56" s="337"/>
      <c r="P56" s="334"/>
      <c r="R56" s="336"/>
    </row>
    <row r="57" spans="1:18" s="335" customFormat="1" ht="18.75" customHeight="1" x14ac:dyDescent="0.25">
      <c r="A57" s="328"/>
      <c r="B57" s="602" t="s">
        <v>12</v>
      </c>
      <c r="C57" s="602"/>
      <c r="D57" s="602"/>
      <c r="E57" s="123">
        <f>J55</f>
        <v>1</v>
      </c>
      <c r="F57" s="340" t="s">
        <v>6</v>
      </c>
      <c r="G57" s="116"/>
      <c r="H57" s="341"/>
      <c r="I57" s="341"/>
      <c r="J57" s="341"/>
      <c r="K57" s="341"/>
      <c r="L57" s="341"/>
      <c r="M57" s="86"/>
      <c r="N57" s="86"/>
      <c r="O57" s="86"/>
      <c r="P57" s="328"/>
    </row>
    <row r="58" spans="1:18" ht="9.75" customHeight="1" x14ac:dyDescent="0.25">
      <c r="A58" s="87"/>
      <c r="B58" s="337"/>
      <c r="C58" s="337"/>
      <c r="D58" s="337"/>
      <c r="E58" s="343"/>
      <c r="F58" s="68"/>
      <c r="G58" s="343"/>
      <c r="H58" s="341"/>
      <c r="I58" s="341"/>
      <c r="J58" s="341"/>
      <c r="K58" s="341"/>
      <c r="L58" s="341"/>
      <c r="M58" s="86"/>
      <c r="N58" s="86"/>
      <c r="O58" s="86"/>
    </row>
    <row r="59" spans="1:18" ht="19.5" customHeight="1" x14ac:dyDescent="0.25">
      <c r="A59" s="328"/>
      <c r="B59" s="603" t="s">
        <v>11</v>
      </c>
      <c r="C59" s="603"/>
      <c r="D59" s="603"/>
      <c r="E59" s="356">
        <v>4.8833333333333337</v>
      </c>
      <c r="F59" s="603" t="s">
        <v>65</v>
      </c>
      <c r="G59" s="603"/>
      <c r="H59" s="356">
        <v>457.84166666666675</v>
      </c>
      <c r="I59" s="68"/>
      <c r="J59" s="87"/>
      <c r="K59" s="87"/>
      <c r="L59" s="87"/>
      <c r="M59" s="87"/>
      <c r="N59" s="87"/>
      <c r="O59" s="87"/>
    </row>
    <row r="60" spans="1:18" ht="13.8" thickBot="1" x14ac:dyDescent="0.3">
      <c r="A60" s="328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</row>
    <row r="61" spans="1:18" ht="14.4" thickTop="1" thickBot="1" x14ac:dyDescent="0.3">
      <c r="A61" s="328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</row>
    <row r="62" spans="1:18" s="335" customFormat="1" ht="21" customHeight="1" thickBot="1" x14ac:dyDescent="0.3">
      <c r="A62" s="328"/>
      <c r="B62" s="86" t="s">
        <v>297</v>
      </c>
      <c r="C62" s="441" t="s">
        <v>66</v>
      </c>
      <c r="D62" s="355">
        <v>44054.659722222219</v>
      </c>
      <c r="E62" s="111"/>
      <c r="F62" s="441" t="s">
        <v>4</v>
      </c>
      <c r="G62" s="355">
        <v>44055.659722222219</v>
      </c>
      <c r="H62" s="331"/>
      <c r="I62" s="441" t="s">
        <v>5</v>
      </c>
      <c r="J62" s="596">
        <f>G62-D62</f>
        <v>1</v>
      </c>
      <c r="K62" s="596"/>
      <c r="L62" s="113" t="s">
        <v>6</v>
      </c>
      <c r="M62" s="332">
        <f>$J62*60*24</f>
        <v>1440</v>
      </c>
      <c r="N62" s="333" t="s">
        <v>7</v>
      </c>
      <c r="O62" s="116"/>
      <c r="P62" s="334"/>
      <c r="R62" s="336"/>
    </row>
    <row r="63" spans="1:18" ht="9.75" customHeight="1" x14ac:dyDescent="0.25">
      <c r="A63" s="87"/>
      <c r="B63" s="86"/>
      <c r="C63" s="337"/>
      <c r="D63" s="338"/>
      <c r="E63" s="338"/>
      <c r="F63" s="337"/>
      <c r="G63" s="338"/>
      <c r="H63" s="331"/>
      <c r="I63" s="337"/>
      <c r="J63" s="119"/>
      <c r="K63" s="119"/>
      <c r="L63" s="120"/>
      <c r="M63" s="339"/>
      <c r="N63" s="339"/>
      <c r="O63" s="337"/>
      <c r="P63" s="334"/>
      <c r="R63" s="336"/>
    </row>
    <row r="64" spans="1:18" s="335" customFormat="1" ht="18.75" customHeight="1" x14ac:dyDescent="0.25">
      <c r="A64" s="328"/>
      <c r="B64" s="602" t="s">
        <v>12</v>
      </c>
      <c r="C64" s="602"/>
      <c r="D64" s="602"/>
      <c r="E64" s="123">
        <f>J62</f>
        <v>1</v>
      </c>
      <c r="F64" s="340" t="s">
        <v>6</v>
      </c>
      <c r="G64" s="116"/>
      <c r="H64" s="341"/>
      <c r="I64" s="341"/>
      <c r="J64" s="341"/>
      <c r="K64" s="341"/>
      <c r="L64" s="341"/>
      <c r="M64" s="86"/>
      <c r="N64" s="86"/>
      <c r="O64" s="86"/>
      <c r="P64" s="328"/>
    </row>
    <row r="65" spans="1:18" ht="9.75" customHeight="1" x14ac:dyDescent="0.25">
      <c r="A65" s="87"/>
      <c r="B65" s="337"/>
      <c r="C65" s="337"/>
      <c r="D65" s="337"/>
      <c r="E65" s="343"/>
      <c r="F65" s="68"/>
      <c r="G65" s="343"/>
      <c r="H65" s="341"/>
      <c r="I65" s="341"/>
      <c r="J65" s="341"/>
      <c r="K65" s="341"/>
      <c r="L65" s="341"/>
      <c r="M65" s="86"/>
      <c r="N65" s="86"/>
      <c r="O65" s="86"/>
    </row>
    <row r="66" spans="1:18" ht="19.5" customHeight="1" x14ac:dyDescent="0.25">
      <c r="A66" s="328"/>
      <c r="B66" s="603" t="s">
        <v>11</v>
      </c>
      <c r="C66" s="603"/>
      <c r="D66" s="603"/>
      <c r="E66" s="356">
        <v>5.7125000000000012</v>
      </c>
      <c r="F66" s="603" t="s">
        <v>65</v>
      </c>
      <c r="G66" s="603"/>
      <c r="H66" s="356">
        <v>457.70833333333331</v>
      </c>
      <c r="I66" s="68"/>
      <c r="J66" s="87"/>
      <c r="K66" s="87"/>
      <c r="L66" s="87"/>
      <c r="M66" s="87"/>
      <c r="N66" s="87"/>
      <c r="O66" s="87"/>
    </row>
    <row r="67" spans="1:18" ht="13.8" thickBot="1" x14ac:dyDescent="0.3">
      <c r="A67" s="328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</row>
    <row r="68" spans="1:18" ht="14.4" thickTop="1" thickBot="1" x14ac:dyDescent="0.3">
      <c r="A68" s="328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</row>
    <row r="69" spans="1:18" s="335" customFormat="1" ht="21" customHeight="1" thickBot="1" x14ac:dyDescent="0.3">
      <c r="A69" s="328"/>
      <c r="B69" s="86" t="s">
        <v>298</v>
      </c>
      <c r="C69" s="441" t="s">
        <v>66</v>
      </c>
      <c r="D69" s="355">
        <v>44055.666666666664</v>
      </c>
      <c r="E69" s="111"/>
      <c r="F69" s="441" t="s">
        <v>4</v>
      </c>
      <c r="G69" s="355">
        <v>44056.666666666664</v>
      </c>
      <c r="H69" s="331"/>
      <c r="I69" s="441" t="s">
        <v>5</v>
      </c>
      <c r="J69" s="596">
        <f>G69-D69</f>
        <v>1</v>
      </c>
      <c r="K69" s="596"/>
      <c r="L69" s="113" t="s">
        <v>6</v>
      </c>
      <c r="M69" s="332">
        <f>$J69*60*24</f>
        <v>1440</v>
      </c>
      <c r="N69" s="333" t="s">
        <v>7</v>
      </c>
      <c r="O69" s="116"/>
      <c r="P69" s="334"/>
      <c r="R69" s="336"/>
    </row>
    <row r="70" spans="1:18" ht="9.75" customHeight="1" x14ac:dyDescent="0.25">
      <c r="A70" s="87"/>
      <c r="B70" s="86"/>
      <c r="C70" s="337"/>
      <c r="D70" s="338"/>
      <c r="E70" s="338"/>
      <c r="F70" s="337"/>
      <c r="G70" s="338"/>
      <c r="H70" s="331"/>
      <c r="I70" s="337"/>
      <c r="J70" s="119"/>
      <c r="K70" s="119"/>
      <c r="L70" s="120"/>
      <c r="M70" s="339"/>
      <c r="N70" s="339"/>
      <c r="O70" s="337"/>
      <c r="P70" s="334"/>
      <c r="R70" s="336"/>
    </row>
    <row r="71" spans="1:18" s="335" customFormat="1" ht="18.75" customHeight="1" x14ac:dyDescent="0.25">
      <c r="A71" s="328"/>
      <c r="B71" s="602" t="s">
        <v>12</v>
      </c>
      <c r="C71" s="602"/>
      <c r="D71" s="602"/>
      <c r="E71" s="123">
        <f>J69</f>
        <v>1</v>
      </c>
      <c r="F71" s="340" t="s">
        <v>6</v>
      </c>
      <c r="G71" s="116"/>
      <c r="H71" s="341"/>
      <c r="I71" s="341"/>
      <c r="J71" s="341"/>
      <c r="K71" s="341"/>
      <c r="L71" s="341"/>
      <c r="M71" s="86"/>
      <c r="N71" s="86"/>
      <c r="O71" s="86"/>
      <c r="P71" s="328"/>
    </row>
    <row r="72" spans="1:18" ht="9.75" customHeight="1" x14ac:dyDescent="0.25">
      <c r="A72" s="87"/>
      <c r="B72" s="337"/>
      <c r="C72" s="337"/>
      <c r="D72" s="337"/>
      <c r="E72" s="343"/>
      <c r="F72" s="68"/>
      <c r="G72" s="343"/>
      <c r="H72" s="341"/>
      <c r="I72" s="341"/>
      <c r="J72" s="341"/>
      <c r="K72" s="341"/>
      <c r="L72" s="341"/>
      <c r="M72" s="86"/>
      <c r="N72" s="86"/>
      <c r="O72" s="86"/>
    </row>
    <row r="73" spans="1:18" ht="19.5" customHeight="1" x14ac:dyDescent="0.25">
      <c r="A73" s="328"/>
      <c r="B73" s="603" t="s">
        <v>11</v>
      </c>
      <c r="C73" s="603"/>
      <c r="D73" s="603"/>
      <c r="E73" s="356">
        <v>5.6916666666666664</v>
      </c>
      <c r="F73" s="603" t="s">
        <v>65</v>
      </c>
      <c r="G73" s="603"/>
      <c r="H73" s="356">
        <v>457.60416666666669</v>
      </c>
      <c r="I73" s="68"/>
      <c r="J73" s="87"/>
      <c r="K73" s="87"/>
      <c r="L73" s="87"/>
      <c r="M73" s="87"/>
      <c r="N73" s="87"/>
      <c r="O73" s="87"/>
    </row>
    <row r="74" spans="1:18" ht="13.8" thickBot="1" x14ac:dyDescent="0.3">
      <c r="A74" s="328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</row>
    <row r="75" spans="1:18" ht="14.4" thickTop="1" thickBot="1" x14ac:dyDescent="0.3">
      <c r="A75" s="328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</row>
    <row r="76" spans="1:18" s="335" customFormat="1" ht="21" customHeight="1" thickBot="1" x14ac:dyDescent="0.3">
      <c r="A76" s="328"/>
      <c r="B76" s="86" t="s">
        <v>299</v>
      </c>
      <c r="C76" s="441" t="s">
        <v>66</v>
      </c>
      <c r="D76" s="355">
        <v>44056.677083333336</v>
      </c>
      <c r="E76" s="111"/>
      <c r="F76" s="441" t="s">
        <v>4</v>
      </c>
      <c r="G76" s="355">
        <v>44057.677083333336</v>
      </c>
      <c r="H76" s="331"/>
      <c r="I76" s="441" t="s">
        <v>5</v>
      </c>
      <c r="J76" s="596">
        <f>G76-D76</f>
        <v>1</v>
      </c>
      <c r="K76" s="596"/>
      <c r="L76" s="113" t="s">
        <v>6</v>
      </c>
      <c r="M76" s="332">
        <f>$J76*60*24</f>
        <v>1440</v>
      </c>
      <c r="N76" s="333" t="s">
        <v>7</v>
      </c>
      <c r="O76" s="116"/>
      <c r="P76" s="334"/>
      <c r="R76" s="336"/>
    </row>
    <row r="77" spans="1:18" ht="9.75" customHeight="1" x14ac:dyDescent="0.25">
      <c r="A77" s="87"/>
      <c r="B77" s="86"/>
      <c r="C77" s="337"/>
      <c r="D77" s="338"/>
      <c r="E77" s="338"/>
      <c r="F77" s="337"/>
      <c r="G77" s="338"/>
      <c r="H77" s="331"/>
      <c r="I77" s="337"/>
      <c r="J77" s="119"/>
      <c r="K77" s="119"/>
      <c r="L77" s="120"/>
      <c r="M77" s="339"/>
      <c r="N77" s="339"/>
      <c r="O77" s="337"/>
      <c r="P77" s="334"/>
      <c r="R77" s="336"/>
    </row>
    <row r="78" spans="1:18" s="335" customFormat="1" ht="18.75" customHeight="1" x14ac:dyDescent="0.25">
      <c r="A78" s="328"/>
      <c r="B78" s="602" t="s">
        <v>12</v>
      </c>
      <c r="C78" s="602"/>
      <c r="D78" s="602"/>
      <c r="E78" s="123">
        <f>J76</f>
        <v>1</v>
      </c>
      <c r="F78" s="340" t="s">
        <v>6</v>
      </c>
      <c r="G78" s="116"/>
      <c r="H78" s="341"/>
      <c r="I78" s="341"/>
      <c r="J78" s="341"/>
      <c r="K78" s="341"/>
      <c r="L78" s="341"/>
      <c r="M78" s="86"/>
      <c r="N78" s="86"/>
      <c r="O78" s="86"/>
      <c r="P78" s="328"/>
    </row>
    <row r="79" spans="1:18" ht="9.75" customHeight="1" x14ac:dyDescent="0.25">
      <c r="A79" s="87"/>
      <c r="B79" s="337"/>
      <c r="C79" s="337"/>
      <c r="D79" s="337"/>
      <c r="E79" s="343"/>
      <c r="F79" s="68"/>
      <c r="G79" s="343"/>
      <c r="H79" s="341"/>
      <c r="I79" s="341"/>
      <c r="J79" s="341"/>
      <c r="K79" s="341"/>
      <c r="L79" s="341"/>
      <c r="M79" s="86"/>
      <c r="N79" s="86"/>
      <c r="O79" s="86"/>
    </row>
    <row r="80" spans="1:18" ht="19.5" customHeight="1" x14ac:dyDescent="0.25">
      <c r="A80" s="328"/>
      <c r="B80" s="603" t="s">
        <v>11</v>
      </c>
      <c r="C80" s="603"/>
      <c r="D80" s="603"/>
      <c r="E80" s="356">
        <v>6.0250000000000012</v>
      </c>
      <c r="F80" s="603" t="s">
        <v>65</v>
      </c>
      <c r="G80" s="603"/>
      <c r="H80" s="356">
        <v>457.47083333333336</v>
      </c>
      <c r="I80" s="68"/>
      <c r="J80" s="87"/>
      <c r="K80" s="87"/>
      <c r="L80" s="87"/>
      <c r="M80" s="87"/>
      <c r="N80" s="87"/>
      <c r="O80" s="87"/>
    </row>
    <row r="81" spans="1:18" ht="13.8" thickBot="1" x14ac:dyDescent="0.3">
      <c r="A81" s="328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</row>
    <row r="82" spans="1:18" ht="14.4" thickTop="1" thickBot="1" x14ac:dyDescent="0.3">
      <c r="A82" s="328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</row>
    <row r="83" spans="1:18" s="335" customFormat="1" ht="21" customHeight="1" thickBot="1" x14ac:dyDescent="0.3">
      <c r="A83" s="328"/>
      <c r="B83" s="86" t="s">
        <v>300</v>
      </c>
      <c r="C83" s="441" t="s">
        <v>66</v>
      </c>
      <c r="D83" s="355">
        <v>44057.6875</v>
      </c>
      <c r="E83" s="111"/>
      <c r="F83" s="441" t="s">
        <v>4</v>
      </c>
      <c r="G83" s="355">
        <v>44058.6875</v>
      </c>
      <c r="H83" s="331"/>
      <c r="I83" s="441" t="s">
        <v>5</v>
      </c>
      <c r="J83" s="596">
        <f>G83-D83</f>
        <v>1</v>
      </c>
      <c r="K83" s="596"/>
      <c r="L83" s="113" t="s">
        <v>6</v>
      </c>
      <c r="M83" s="332">
        <f>$J83*60*24</f>
        <v>1440</v>
      </c>
      <c r="N83" s="333" t="s">
        <v>7</v>
      </c>
      <c r="O83" s="116"/>
      <c r="P83" s="334"/>
      <c r="R83" s="336"/>
    </row>
    <row r="84" spans="1:18" ht="9.75" customHeight="1" x14ac:dyDescent="0.25">
      <c r="A84" s="87"/>
      <c r="B84" s="86"/>
      <c r="C84" s="337"/>
      <c r="D84" s="338"/>
      <c r="E84" s="338"/>
      <c r="F84" s="337"/>
      <c r="G84" s="338"/>
      <c r="H84" s="331"/>
      <c r="I84" s="337"/>
      <c r="J84" s="119"/>
      <c r="K84" s="119"/>
      <c r="L84" s="120"/>
      <c r="M84" s="339"/>
      <c r="N84" s="339"/>
      <c r="O84" s="337"/>
      <c r="P84" s="334"/>
      <c r="R84" s="336"/>
    </row>
    <row r="85" spans="1:18" s="335" customFormat="1" ht="18.75" customHeight="1" x14ac:dyDescent="0.25">
      <c r="A85" s="328"/>
      <c r="B85" s="602" t="s">
        <v>12</v>
      </c>
      <c r="C85" s="602"/>
      <c r="D85" s="602"/>
      <c r="E85" s="123">
        <f>J83</f>
        <v>1</v>
      </c>
      <c r="F85" s="340" t="s">
        <v>6</v>
      </c>
      <c r="G85" s="116"/>
      <c r="H85" s="341"/>
      <c r="I85" s="341"/>
      <c r="J85" s="341"/>
      <c r="K85" s="341"/>
      <c r="L85" s="341"/>
      <c r="M85" s="86"/>
      <c r="N85" s="86"/>
      <c r="O85" s="86"/>
      <c r="P85" s="328"/>
    </row>
    <row r="86" spans="1:18" ht="9.75" customHeight="1" x14ac:dyDescent="0.25">
      <c r="A86" s="87"/>
      <c r="B86" s="337"/>
      <c r="C86" s="337"/>
      <c r="D86" s="337"/>
      <c r="E86" s="343"/>
      <c r="F86" s="68"/>
      <c r="G86" s="343"/>
      <c r="H86" s="341"/>
      <c r="I86" s="341"/>
      <c r="J86" s="341"/>
      <c r="K86" s="341"/>
      <c r="L86" s="341"/>
      <c r="M86" s="86"/>
      <c r="N86" s="86"/>
      <c r="O86" s="86"/>
    </row>
    <row r="87" spans="1:18" ht="19.5" customHeight="1" x14ac:dyDescent="0.25">
      <c r="A87" s="328"/>
      <c r="B87" s="603" t="s">
        <v>11</v>
      </c>
      <c r="C87" s="603"/>
      <c r="D87" s="603"/>
      <c r="E87" s="356">
        <v>6.3083333333333327</v>
      </c>
      <c r="F87" s="603" t="s">
        <v>65</v>
      </c>
      <c r="G87" s="603"/>
      <c r="H87" s="356">
        <v>457.46666666666675</v>
      </c>
      <c r="I87" s="68"/>
      <c r="J87" s="87"/>
      <c r="K87" s="87"/>
      <c r="L87" s="87"/>
      <c r="M87" s="87"/>
      <c r="N87" s="87"/>
      <c r="O87" s="87"/>
    </row>
    <row r="88" spans="1:18" ht="13.8" thickBot="1" x14ac:dyDescent="0.3">
      <c r="A88" s="328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</row>
    <row r="89" spans="1:18" ht="14.4" thickTop="1" thickBot="1" x14ac:dyDescent="0.3">
      <c r="A89" s="328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</row>
    <row r="90" spans="1:18" s="335" customFormat="1" ht="21" customHeight="1" thickBot="1" x14ac:dyDescent="0.3">
      <c r="A90" s="328"/>
      <c r="B90" s="86" t="s">
        <v>301</v>
      </c>
      <c r="C90" s="441" t="s">
        <v>66</v>
      </c>
      <c r="D90" s="355">
        <v>44058.697916666664</v>
      </c>
      <c r="E90" s="111"/>
      <c r="F90" s="441" t="s">
        <v>4</v>
      </c>
      <c r="G90" s="355">
        <v>44059.697916666664</v>
      </c>
      <c r="H90" s="331"/>
      <c r="I90" s="441" t="s">
        <v>5</v>
      </c>
      <c r="J90" s="596">
        <f>G90-D90</f>
        <v>1</v>
      </c>
      <c r="K90" s="596"/>
      <c r="L90" s="113" t="s">
        <v>6</v>
      </c>
      <c r="M90" s="332">
        <f>$J90*60*24</f>
        <v>1440</v>
      </c>
      <c r="N90" s="333" t="s">
        <v>7</v>
      </c>
      <c r="O90" s="116"/>
      <c r="P90" s="334"/>
      <c r="R90" s="336"/>
    </row>
    <row r="91" spans="1:18" ht="9.75" customHeight="1" x14ac:dyDescent="0.25">
      <c r="A91" s="87"/>
      <c r="B91" s="86"/>
      <c r="C91" s="337"/>
      <c r="D91" s="338"/>
      <c r="E91" s="338"/>
      <c r="F91" s="337"/>
      <c r="G91" s="338"/>
      <c r="H91" s="331"/>
      <c r="I91" s="337"/>
      <c r="J91" s="119"/>
      <c r="K91" s="119"/>
      <c r="L91" s="120"/>
      <c r="M91" s="339"/>
      <c r="N91" s="339"/>
      <c r="O91" s="337"/>
      <c r="P91" s="334"/>
      <c r="R91" s="336"/>
    </row>
    <row r="92" spans="1:18" s="335" customFormat="1" ht="18.75" customHeight="1" x14ac:dyDescent="0.25">
      <c r="A92" s="328"/>
      <c r="B92" s="602" t="s">
        <v>12</v>
      </c>
      <c r="C92" s="602"/>
      <c r="D92" s="602"/>
      <c r="E92" s="123">
        <f>J90</f>
        <v>1</v>
      </c>
      <c r="F92" s="340" t="s">
        <v>6</v>
      </c>
      <c r="G92" s="116"/>
      <c r="H92" s="341"/>
      <c r="I92" s="341"/>
      <c r="J92" s="341"/>
      <c r="K92" s="341"/>
      <c r="L92" s="341"/>
      <c r="M92" s="86"/>
      <c r="N92" s="86"/>
      <c r="O92" s="86"/>
      <c r="P92" s="328"/>
    </row>
    <row r="93" spans="1:18" ht="9.75" customHeight="1" x14ac:dyDescent="0.25">
      <c r="A93" s="87"/>
      <c r="B93" s="337"/>
      <c r="C93" s="337"/>
      <c r="D93" s="337"/>
      <c r="E93" s="343"/>
      <c r="F93" s="68"/>
      <c r="G93" s="343"/>
      <c r="H93" s="341"/>
      <c r="I93" s="341"/>
      <c r="J93" s="341"/>
      <c r="K93" s="341"/>
      <c r="L93" s="341"/>
      <c r="M93" s="86"/>
      <c r="N93" s="86"/>
      <c r="O93" s="86"/>
    </row>
    <row r="94" spans="1:18" ht="19.5" customHeight="1" x14ac:dyDescent="0.25">
      <c r="A94" s="328"/>
      <c r="B94" s="603" t="s">
        <v>11</v>
      </c>
      <c r="C94" s="603"/>
      <c r="D94" s="603"/>
      <c r="E94" s="356">
        <v>6.645833333333333</v>
      </c>
      <c r="F94" s="603" t="s">
        <v>65</v>
      </c>
      <c r="G94" s="603"/>
      <c r="H94" s="356">
        <v>457.87499999999983</v>
      </c>
      <c r="I94" s="68"/>
      <c r="J94" s="87"/>
      <c r="K94" s="87"/>
      <c r="L94" s="87"/>
      <c r="M94" s="87"/>
      <c r="N94" s="87"/>
      <c r="O94" s="87"/>
    </row>
    <row r="95" spans="1:18" ht="13.8" thickBot="1" x14ac:dyDescent="0.3">
      <c r="A95" s="328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</row>
    <row r="96" spans="1:18" ht="13.8" thickTop="1" x14ac:dyDescent="0.25">
      <c r="A96" s="328"/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</row>
    <row r="97" spans="1:18" x14ac:dyDescent="0.25">
      <c r="A97" s="328"/>
      <c r="B97" s="604" t="s">
        <v>13</v>
      </c>
      <c r="C97" s="604"/>
      <c r="D97" s="604"/>
      <c r="E97" s="604"/>
      <c r="F97" s="604"/>
      <c r="G97" s="604"/>
      <c r="H97" s="604"/>
      <c r="I97" s="604"/>
      <c r="J97" s="604"/>
      <c r="K97" s="604"/>
      <c r="L97" s="604"/>
      <c r="M97" s="604"/>
      <c r="N97" s="604"/>
      <c r="O97" s="604"/>
    </row>
    <row r="98" spans="1:18" s="87" customFormat="1" ht="35.25" customHeight="1" x14ac:dyDescent="0.25">
      <c r="A98" s="328"/>
      <c r="B98" s="605" t="s">
        <v>174</v>
      </c>
      <c r="C98" s="605"/>
      <c r="D98" s="605"/>
      <c r="E98" s="605"/>
      <c r="F98" s="605"/>
      <c r="G98" s="605"/>
      <c r="H98" s="605"/>
      <c r="I98" s="605"/>
      <c r="J98" s="605"/>
      <c r="K98" s="605"/>
      <c r="L98" s="605"/>
      <c r="M98" s="605"/>
      <c r="N98" s="605"/>
      <c r="O98" s="605"/>
      <c r="Q98" s="1"/>
      <c r="R98" s="1"/>
    </row>
  </sheetData>
  <mergeCells count="60">
    <mergeCell ref="B97:O97"/>
    <mergeCell ref="B98:O98"/>
    <mergeCell ref="B87:D87"/>
    <mergeCell ref="F87:G87"/>
    <mergeCell ref="J90:K90"/>
    <mergeCell ref="B92:D92"/>
    <mergeCell ref="B94:D94"/>
    <mergeCell ref="F94:G94"/>
    <mergeCell ref="B85:D85"/>
    <mergeCell ref="B66:D66"/>
    <mergeCell ref="F66:G66"/>
    <mergeCell ref="J69:K69"/>
    <mergeCell ref="B71:D71"/>
    <mergeCell ref="B73:D73"/>
    <mergeCell ref="F73:G73"/>
    <mergeCell ref="J76:K76"/>
    <mergeCell ref="B78:D78"/>
    <mergeCell ref="B80:D80"/>
    <mergeCell ref="F80:G80"/>
    <mergeCell ref="J83:K83"/>
    <mergeCell ref="B64:D64"/>
    <mergeCell ref="B45:D45"/>
    <mergeCell ref="F45:G45"/>
    <mergeCell ref="J48:K48"/>
    <mergeCell ref="B50:D50"/>
    <mergeCell ref="B52:D52"/>
    <mergeCell ref="F52:G52"/>
    <mergeCell ref="J55:K55"/>
    <mergeCell ref="B57:D57"/>
    <mergeCell ref="B59:D59"/>
    <mergeCell ref="F59:G59"/>
    <mergeCell ref="J62:K62"/>
    <mergeCell ref="B43:D43"/>
    <mergeCell ref="B22:D22"/>
    <mergeCell ref="B24:D24"/>
    <mergeCell ref="F24:G24"/>
    <mergeCell ref="J27:K27"/>
    <mergeCell ref="B29:D29"/>
    <mergeCell ref="B31:D31"/>
    <mergeCell ref="F31:G31"/>
    <mergeCell ref="J34:K34"/>
    <mergeCell ref="B36:D36"/>
    <mergeCell ref="B38:D38"/>
    <mergeCell ref="F38:G38"/>
    <mergeCell ref="J41:K41"/>
    <mergeCell ref="J20:K20"/>
    <mergeCell ref="B2:E5"/>
    <mergeCell ref="F2:O5"/>
    <mergeCell ref="B7:C7"/>
    <mergeCell ref="D7:O7"/>
    <mergeCell ref="B9:C9"/>
    <mergeCell ref="D9:E9"/>
    <mergeCell ref="F9:G9"/>
    <mergeCell ref="H9:I9"/>
    <mergeCell ref="J9:M9"/>
    <mergeCell ref="B11:O11"/>
    <mergeCell ref="J13:K13"/>
    <mergeCell ref="B15:D15"/>
    <mergeCell ref="B17:D17"/>
    <mergeCell ref="F17:G17"/>
  </mergeCells>
  <printOptions horizontalCentered="1"/>
  <pageMargins left="0.39370078740157483" right="0.39370078740157483" top="0.59055118110236227" bottom="0.55118110236220474" header="0.31496062992125984" footer="0.31496062992125984"/>
  <pageSetup paperSize="9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42</vt:i4>
      </vt:variant>
      <vt:variant>
        <vt:lpstr>Rangos con nombre</vt:lpstr>
      </vt:variant>
      <vt:variant>
        <vt:i4>64</vt:i4>
      </vt:variant>
    </vt:vector>
  </HeadingPairs>
  <TitlesOfParts>
    <vt:vector size="106" baseType="lpstr">
      <vt:lpstr>3.1-3.10</vt:lpstr>
      <vt:lpstr>3.11</vt:lpstr>
      <vt:lpstr>3.12</vt:lpstr>
      <vt:lpstr>3.13</vt:lpstr>
      <vt:lpstr>3.14</vt:lpstr>
      <vt:lpstr>3.15</vt:lpstr>
      <vt:lpstr>3.16</vt:lpstr>
      <vt:lpstr>3.17</vt:lpstr>
      <vt:lpstr>3.18</vt:lpstr>
      <vt:lpstr>3.19</vt:lpstr>
      <vt:lpstr>3.20</vt:lpstr>
      <vt:lpstr>3.21</vt:lpstr>
      <vt:lpstr>3.22</vt:lpstr>
      <vt:lpstr>3.23</vt:lpstr>
      <vt:lpstr>Regresion</vt:lpstr>
      <vt:lpstr>3.24</vt:lpstr>
      <vt:lpstr>3.25</vt:lpstr>
      <vt:lpstr>3.26</vt:lpstr>
      <vt:lpstr>3.27</vt:lpstr>
      <vt:lpstr>3.28</vt:lpstr>
      <vt:lpstr>3.29</vt:lpstr>
      <vt:lpstr>3.30</vt:lpstr>
      <vt:lpstr>3.31</vt:lpstr>
      <vt:lpstr>3.32</vt:lpstr>
      <vt:lpstr>3.33</vt:lpstr>
      <vt:lpstr>3.34</vt:lpstr>
      <vt:lpstr>3.35</vt:lpstr>
      <vt:lpstr>3.36</vt:lpstr>
      <vt:lpstr>3.37</vt:lpstr>
      <vt:lpstr>3.38</vt:lpstr>
      <vt:lpstr>3.39</vt:lpstr>
      <vt:lpstr>Hoja2</vt:lpstr>
      <vt:lpstr>A.2.1. Promedio meteorologia</vt:lpstr>
      <vt:lpstr>A.2.2. Promedio diarios (T y P)</vt:lpstr>
      <vt:lpstr>A.2.3. Flujo promedio</vt:lpstr>
      <vt:lpstr>A.2.4. Cálculo PM10 y VM</vt:lpstr>
      <vt:lpstr>A.2.5. Cálculo PM 2.5</vt:lpstr>
      <vt:lpstr>A.2.6. Conc. de Metales PM 10</vt:lpstr>
      <vt:lpstr>A.2.7. Cálculo Vol E</vt:lpstr>
      <vt:lpstr>A.2.8. Conc. Metales 10°C</vt:lpstr>
      <vt:lpstr>Resumen</vt:lpstr>
      <vt:lpstr>Fórmula EPA</vt:lpstr>
      <vt:lpstr>'3.11'!Área_de_impresión</vt:lpstr>
      <vt:lpstr>'3.12'!Área_de_impresión</vt:lpstr>
      <vt:lpstr>'3.13'!Área_de_impresión</vt:lpstr>
      <vt:lpstr>'3.1-3.10'!Área_de_impresión</vt:lpstr>
      <vt:lpstr>'3.14'!Área_de_impresión</vt:lpstr>
      <vt:lpstr>'3.15'!Área_de_impresión</vt:lpstr>
      <vt:lpstr>'3.16'!Área_de_impresión</vt:lpstr>
      <vt:lpstr>'3.17'!Área_de_impresión</vt:lpstr>
      <vt:lpstr>'3.18'!Área_de_impresión</vt:lpstr>
      <vt:lpstr>'3.19'!Área_de_impresión</vt:lpstr>
      <vt:lpstr>'3.20'!Área_de_impresión</vt:lpstr>
      <vt:lpstr>'3.21'!Área_de_impresión</vt:lpstr>
      <vt:lpstr>'3.22'!Área_de_impresión</vt:lpstr>
      <vt:lpstr>'3.23'!Área_de_impresión</vt:lpstr>
      <vt:lpstr>'3.24'!Área_de_impresión</vt:lpstr>
      <vt:lpstr>'3.25'!Área_de_impresión</vt:lpstr>
      <vt:lpstr>'3.26'!Área_de_impresión</vt:lpstr>
      <vt:lpstr>'3.27'!Área_de_impresión</vt:lpstr>
      <vt:lpstr>'3.28'!Área_de_impresión</vt:lpstr>
      <vt:lpstr>'3.29'!Área_de_impresión</vt:lpstr>
      <vt:lpstr>'3.30'!Área_de_impresión</vt:lpstr>
      <vt:lpstr>'3.31'!Área_de_impresión</vt:lpstr>
      <vt:lpstr>'3.36'!Área_de_impresión</vt:lpstr>
      <vt:lpstr>'3.37'!Área_de_impresión</vt:lpstr>
      <vt:lpstr>'3.38'!Área_de_impresión</vt:lpstr>
      <vt:lpstr>'3.39'!Área_de_impresión</vt:lpstr>
      <vt:lpstr>'A.2.1. Promedio meteorologia'!Área_de_impresión</vt:lpstr>
      <vt:lpstr>'A.2.2. Promedio diarios (T y P)'!Área_de_impresión</vt:lpstr>
      <vt:lpstr>'A.2.3. Flujo promedio'!Área_de_impresión</vt:lpstr>
      <vt:lpstr>'A.2.4. Cálculo PM10 y VM'!Área_de_impresión</vt:lpstr>
      <vt:lpstr>'A.2.5. Cálculo PM 2.5'!Área_de_impresión</vt:lpstr>
      <vt:lpstr>'A.2.6. Conc. de Metales PM 10'!Área_de_impresión</vt:lpstr>
      <vt:lpstr>'A.2.8. Conc. Metales 10°C'!Área_de_impresión</vt:lpstr>
      <vt:lpstr>'3.11'!Títulos_a_imprimir</vt:lpstr>
      <vt:lpstr>'3.12'!Títulos_a_imprimir</vt:lpstr>
      <vt:lpstr>'3.13'!Títulos_a_imprimir</vt:lpstr>
      <vt:lpstr>'3.14'!Títulos_a_imprimir</vt:lpstr>
      <vt:lpstr>'3.15'!Títulos_a_imprimir</vt:lpstr>
      <vt:lpstr>'3.16'!Títulos_a_imprimir</vt:lpstr>
      <vt:lpstr>'3.17'!Títulos_a_imprimir</vt:lpstr>
      <vt:lpstr>'3.18'!Títulos_a_imprimir</vt:lpstr>
      <vt:lpstr>'3.19'!Títulos_a_imprimir</vt:lpstr>
      <vt:lpstr>'3.20'!Títulos_a_imprimir</vt:lpstr>
      <vt:lpstr>'3.21'!Títulos_a_imprimir</vt:lpstr>
      <vt:lpstr>'3.22'!Títulos_a_imprimir</vt:lpstr>
      <vt:lpstr>'3.23'!Títulos_a_imprimir</vt:lpstr>
      <vt:lpstr>'3.24'!Títulos_a_imprimir</vt:lpstr>
      <vt:lpstr>'3.25'!Títulos_a_imprimir</vt:lpstr>
      <vt:lpstr>'3.26'!Títulos_a_imprimir</vt:lpstr>
      <vt:lpstr>'3.27'!Títulos_a_imprimir</vt:lpstr>
      <vt:lpstr>'3.28'!Títulos_a_imprimir</vt:lpstr>
      <vt:lpstr>'3.29'!Títulos_a_imprimir</vt:lpstr>
      <vt:lpstr>'3.30'!Títulos_a_imprimir</vt:lpstr>
      <vt:lpstr>'3.31'!Títulos_a_imprimir</vt:lpstr>
      <vt:lpstr>'3.36'!Títulos_a_imprimir</vt:lpstr>
      <vt:lpstr>'3.37'!Títulos_a_imprimir</vt:lpstr>
      <vt:lpstr>'3.38'!Títulos_a_imprimir</vt:lpstr>
      <vt:lpstr>'3.39'!Títulos_a_imprimir</vt:lpstr>
      <vt:lpstr>'A.2.1. Promedio meteorologia'!Títulos_a_imprimir</vt:lpstr>
      <vt:lpstr>'A.2.2. Promedio diarios (T y P)'!Títulos_a_imprimir</vt:lpstr>
      <vt:lpstr>'A.2.3. Flujo promedio'!Títulos_a_imprimir</vt:lpstr>
      <vt:lpstr>'A.2.4. Cálculo PM10 y VM'!Títulos_a_imprimir</vt:lpstr>
      <vt:lpstr>'A.2.5. Cálculo PM 2.5'!Títulos_a_imprimir</vt:lpstr>
      <vt:lpstr>'A.2.6. Conc. de Metales PM 10'!Títulos_a_imprimir</vt:lpstr>
    </vt:vector>
  </TitlesOfParts>
  <Company>corplab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gvega</dc:creator>
  <cp:lastModifiedBy>RALIAGA .</cp:lastModifiedBy>
  <cp:lastPrinted>2020-11-27T19:46:43Z</cp:lastPrinted>
  <dcterms:created xsi:type="dcterms:W3CDTF">2004-09-16T21:53:08Z</dcterms:created>
  <dcterms:modified xsi:type="dcterms:W3CDTF">2020-11-27T23:31:33Z</dcterms:modified>
</cp:coreProperties>
</file>